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90" tabRatio="601"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Graf3" sheetId="9" r:id="rId9"/>
    <sheet name="Tabelle7 u.8" sheetId="10" r:id="rId10"/>
    <sheet name="Tab9" sheetId="11" r:id="rId11"/>
    <sheet name="Tab10" sheetId="12" r:id="rId12"/>
    <sheet name="Graf1+2" sheetId="13" r:id="rId13"/>
    <sheet name="Hilfstab8" sheetId="14" r:id="rId14"/>
  </sheets>
  <definedNames>
    <definedName name="_xlnm.Print_Area" localSheetId="12">'Graf1+2'!$A$1:$AI$70</definedName>
    <definedName name="_xlnm.Print_Area" localSheetId="3">'Tab1'!$A$1:$R$141</definedName>
    <definedName name="_xlnm.Print_Area" localSheetId="8">'Tab6+Graf3'!$A$1:$AL$75</definedName>
    <definedName name="_xlnm.Print_Area" localSheetId="9">'Tabelle7 u.8'!$A$1:$G$64</definedName>
  </definedNames>
  <calcPr calcMode="manual" fullCalcOnLoad="1"/>
</workbook>
</file>

<file path=xl/sharedStrings.xml><?xml version="1.0" encoding="utf-8"?>
<sst xmlns="http://schemas.openxmlformats.org/spreadsheetml/2006/main" count="1080" uniqueCount="432">
  <si>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</si>
  <si>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</si>
  <si>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</si>
  <si>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</si>
  <si>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</si>
  <si>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</si>
  <si>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</si>
  <si>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</si>
  <si>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</si>
  <si>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</si>
  <si>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</si>
  <si>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</si>
  <si>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</si>
  <si>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</si>
  <si>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</si>
  <si>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</si>
  <si>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</si>
  <si>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</si>
  <si>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</si>
  <si>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</si>
  <si>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</si>
  <si>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</si>
  <si>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</si>
  <si>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</si>
  <si>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</si>
  <si>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</si>
  <si>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</si>
  <si>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J10 - J18</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</si>
  <si>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</si>
  <si>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</si>
  <si>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</si>
  <si>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</si>
  <si>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</si>
  <si>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</si>
  <si>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</si>
  <si>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</si>
  <si>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</si>
  <si>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</si>
  <si>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</si>
  <si>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</si>
  <si>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</si>
  <si>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</si>
  <si>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</si>
  <si>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</si>
  <si>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</si>
  <si>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</si>
  <si>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</si>
  <si>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</si>
  <si>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</si>
  <si>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</si>
  <si>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</si>
  <si>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</si>
  <si>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</si>
  <si>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</si>
  <si>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</si>
  <si>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</si>
  <si>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</si>
  <si>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</si>
  <si>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 xml:space="preserve">Sterbeziffer </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</si>
  <si>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</si>
  <si>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</si>
  <si>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</si>
  <si>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</si>
  <si>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</si>
  <si>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</si>
  <si>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</si>
  <si>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</si>
  <si>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</si>
  <si>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</si>
  <si>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</si>
  <si>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</si>
  <si>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</si>
  <si>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</si>
  <si>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</si>
  <si>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</si>
  <si>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</si>
  <si>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</si>
  <si>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</si>
  <si>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</si>
  <si>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</si>
  <si>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</si>
  <si>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</si>
  <si>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</si>
  <si>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</si>
  <si>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</si>
  <si>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80 und mehr</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</si>
  <si>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</si>
  <si>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</si>
  <si>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</si>
  <si>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</si>
  <si>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</si>
  <si>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</si>
  <si>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</si>
  <si>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</si>
  <si>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</si>
  <si>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</si>
  <si>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</si>
  <si>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</si>
  <si>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</si>
  <si>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</si>
  <si>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</si>
  <si>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</si>
  <si>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</si>
  <si>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</si>
  <si>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</si>
  <si>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</si>
  <si>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</si>
  <si>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</si>
  <si>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</si>
  <si>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</si>
  <si>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</si>
  <si>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</si>
  <si>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</si>
  <si>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</si>
  <si>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</si>
  <si>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</si>
  <si>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</si>
  <si>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</si>
  <si>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</si>
  <si>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</si>
  <si>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</si>
  <si>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</si>
  <si>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</si>
  <si>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</si>
  <si>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</si>
  <si>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</si>
  <si>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</si>
  <si>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</si>
  <si>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</si>
  <si>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</si>
  <si>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</si>
  <si>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</si>
  <si>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</si>
  <si>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</si>
  <si>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</si>
  <si>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</si>
  <si>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</si>
  <si>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</si>
  <si>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</si>
  <si>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</si>
  <si>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</si>
  <si>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</si>
  <si>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</si>
  <si>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</si>
  <si>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Kreisfreie Stadt                                               Landkreis                                   Land</t>
  </si>
  <si>
    <t>darunter bösartige Neubildungen</t>
  </si>
  <si>
    <t>Endokrine, Ernährungs-und Stoffwechsel-krankheiten</t>
  </si>
  <si>
    <t>darunter Krankheiten        der Leber</t>
  </si>
  <si>
    <t>Verletzungen, Vergiftungen und bestimmte andere Folgen äußerer Ursachen</t>
  </si>
  <si>
    <t>Kreisfreie Stadt                                Landkreis                            Land</t>
  </si>
  <si>
    <t>darunter    Myokard-                 infarkt</t>
  </si>
  <si>
    <t>Krankheiten     des Verdauungs-     systems</t>
  </si>
  <si>
    <t xml:space="preserve"> </t>
  </si>
  <si>
    <t>darunter chronische Krankheiten                   der unteren Atemwege</t>
  </si>
  <si>
    <t>Krankheiten                         des Kreislauf-   systems</t>
  </si>
  <si>
    <t>Krankheiten              des Atmungs-   systems</t>
  </si>
  <si>
    <t>Inhaltsverzeichnis</t>
  </si>
  <si>
    <t>Seite</t>
  </si>
  <si>
    <t>Vorbemerkungen</t>
  </si>
  <si>
    <t>Tabellen</t>
  </si>
  <si>
    <t xml:space="preserve">       Insgesamt</t>
  </si>
  <si>
    <t xml:space="preserve">       Männlich</t>
  </si>
  <si>
    <t xml:space="preserve">       Weiblich</t>
  </si>
  <si>
    <t xml:space="preserve">       Todesursachen und Kreisen</t>
  </si>
  <si>
    <t>Grafiken</t>
  </si>
  <si>
    <t>9. Sterbefälle 2003 nach den</t>
  </si>
  <si>
    <t>7. Sterbefälle 2003 durch Unfälle nach Unfallkategorien und Altersgruppen</t>
  </si>
  <si>
    <t>8. Sterbefälle 2003 durch Unfälle nach Unfallkategorien und äußeren Ursachen</t>
  </si>
  <si>
    <t>häuslicher
Unfall</t>
  </si>
  <si>
    <t>übriger
Unfall</t>
  </si>
  <si>
    <t>Arbeits-
unfall</t>
  </si>
  <si>
    <t>Verkehrs-
unfall</t>
  </si>
  <si>
    <t>Sport-/Spiel-
unfall</t>
  </si>
  <si>
    <t>Alter
von ... bis
unter ...Jahren</t>
  </si>
  <si>
    <t>6. Säuglingssterbefälle 2003 nach Altersgruppen und ausgewählten Todesursachen</t>
  </si>
  <si>
    <t>unter
24 Stunden</t>
  </si>
  <si>
    <t>24 Stunden
- 7 Tagen</t>
  </si>
  <si>
    <t>7 Tagen
- 28 Tagen</t>
  </si>
  <si>
    <t>28 Tagen
- 1 Jahr</t>
  </si>
  <si>
    <t>Mittleres
Sterbealter
in Jahren</t>
  </si>
  <si>
    <t>5. Sterbefälle 2003 nach Altersgruppen</t>
  </si>
  <si>
    <t>4. Sterbefälle 2003 nach ausgewählten Merkmalen und Todesursachen</t>
  </si>
  <si>
    <t>Anzahl der
Sterbefälle
insgesamt</t>
  </si>
  <si>
    <t>Anteil an den
Sterbefällen
insges. in %</t>
  </si>
  <si>
    <t>Noch: 4. Sterbefälle 2003 nach ausgewählten Merkmalen und Todesursachen</t>
  </si>
  <si>
    <t>2. Sterbefälle 2003 nach ausgewählten Merkmalen und Todesursachen</t>
  </si>
  <si>
    <t>Noch: 3. Sterbefälle 2003 nach ausgewählten Merkmalen und Todesursachen</t>
  </si>
  <si>
    <t>3. Sterbefälle 2003 nach ausgewählten Merkmalen und Todesursachen</t>
  </si>
  <si>
    <t>Noch: 2. Sterbefälle 2003 nach ausgewählten Merkmalen und Todesursachen</t>
  </si>
  <si>
    <t>1. Sterbefälle 2001 bis 2003</t>
  </si>
  <si>
    <t xml:space="preserve">  1.  Sterbefälle 2001 bis 2003 nach Geschlecht und Todesursachen</t>
  </si>
  <si>
    <t xml:space="preserve">  2.  Sterbefälle 2003 nach ausgewählten Merkmalen und Todesursachen</t>
  </si>
  <si>
    <t xml:space="preserve">  3.  Sterbefälle 2003 nach ausgewählten Merkmalen und Todesursachen</t>
  </si>
  <si>
    <t xml:space="preserve">  4.  Sterbefälle 2003 nach ausgewählten Merkmalen und Todesursachen</t>
  </si>
  <si>
    <t xml:space="preserve">  5.  Sterbefälle 2003 nach Altersgruppen und Todesursachen</t>
  </si>
  <si>
    <t xml:space="preserve">  6.  Säuglingssterbefälle 2003 nach Altersgruppen und ausgewählten Todesursachen</t>
  </si>
  <si>
    <t xml:space="preserve">  7.  Sterbefälle 2003 durch Unfälle nach Unfallkategorien und Altersgruppen</t>
  </si>
  <si>
    <t xml:space="preserve">  8.  Sterbefälle 2003 durch Unfälle nach Unfallkategorien und äußeren Ursachen</t>
  </si>
  <si>
    <t xml:space="preserve">  9.  Sterbefälle 2003 nach den häufigsten Todesursachen und Kreisen</t>
  </si>
  <si>
    <t>Sterbefälle 2003 nach Todesursachen</t>
  </si>
  <si>
    <t>Mittleres Sterbealter bei Sterbefällen 2003 nach den häufigsten Todesursachen</t>
  </si>
  <si>
    <t>Sterbefälle 2003 durch Unfälle nach Altersgruppen und ausgewählten Unfallkategorien</t>
  </si>
  <si>
    <t>Noch: 1. Sterbefälle 2001 bis 2003</t>
  </si>
  <si>
    <t>Rechtsgrundlage</t>
  </si>
  <si>
    <t>Lfd.
Nr.</t>
  </si>
  <si>
    <t>der Bekanntmachung vom 14. März 1980 (BGBl. I S. 308), zuletzt geändert durch Artikel 2 des Gesetzes vom</t>
  </si>
  <si>
    <t>25. März 2002 (BGBl. I S. 1186), in Verbindung mit dem Gesetz über die Statistik für Bundeszwecke (Bundesstatistik-</t>
  </si>
  <si>
    <t>gesetz - BStatG) vom 22. Januar 1987 (BGBl. I S. 462, 565), zuletzt geändert durch Artikel 16 des Gesetzes vom</t>
  </si>
  <si>
    <t>21. August 2002 (BGBl. I S. 3322).</t>
  </si>
  <si>
    <t>Methodische Hinweise</t>
  </si>
  <si>
    <t>Die Todesursachenstatistik wird nach den Regeln der Weltgesundheitsorganisation (WHO) unikausal aufbereitet, d.h.</t>
  </si>
  <si>
    <t>von den Eintragungen auf dem Totenschein, die als Kausalkette von dem unmittelbar zum Tode führenden Leiden bis</t>
  </si>
  <si>
    <t>zum Grundleiden zurückführen, wird nur dieses Grundleiden für die Statistik herangezogen.</t>
  </si>
  <si>
    <t>Grundlage der systematischen Einordnung der Todesursachen bildet ab 1998 die Internationale statistische Klassifikation</t>
  </si>
  <si>
    <t>der Krankheiten und verwandter Gesundheitsprobleme (ICD)-10. Revision.</t>
  </si>
  <si>
    <t>Die regionale Zuordnung der Sterbefälle erfolgt entsprechend dem Hauptwohnsitz des Verstorbenen.</t>
  </si>
  <si>
    <t>Bei den Berechnungskennziffern wurden Rundungsdifferenzen nicht ausgeglichen.</t>
  </si>
  <si>
    <t>Begriffserläuterungen</t>
  </si>
  <si>
    <t>Sterbefälle</t>
  </si>
  <si>
    <t>Der Begriff Todesursache umfasst alle Krankheiten, krankhaften Zustände oder Verletzungen, die direkt oder indirekt</t>
  </si>
  <si>
    <t>zum Tode führten, sowie die Umstände des Unfalls oder der Gewalteinwirkung, die solche Verletzungen hervorriefen.</t>
  </si>
  <si>
    <t>Sterbeziffer</t>
  </si>
  <si>
    <t>Dabei handelt es sich um die Berechnung der Sterbefälle je 100 000 der mittleren Bevölkerung.</t>
  </si>
  <si>
    <t>Grundleiden</t>
  </si>
  <si>
    <t>Als Grundleiden gelten:</t>
  </si>
  <si>
    <t>- die Krankheit oder Verletzung, die den Ablauf der direkt zum Tode führenden Krankheitszustände auslöste oder</t>
  </si>
  <si>
    <t>- die Umstände des Unfalls oder der Gewalteinwirkung, die den tödlichen Ausgang verursachten.</t>
  </si>
  <si>
    <t>Arbeitsunfall</t>
  </si>
  <si>
    <t>Diese Unfallkategorie beinhaltet Unfälle von Erwerbstätigen in Ausübung ihrer Erwerbstätigkeit, ausgenommen</t>
  </si>
  <si>
    <t>Unfälle auf dem Weg zur Arbeit.</t>
  </si>
  <si>
    <t>Verkehrsunfall</t>
  </si>
  <si>
    <t>Diese Unfallkategorie beinhaltet Unfälle im öffentlichen Verkehr, auch auf privaten Verkehrswegen (Straße, Schiene,</t>
  </si>
  <si>
    <t>Wasser, Luft) einschließlich der Unfälle auf dem Weg zur Arbeit.</t>
  </si>
  <si>
    <t>Zeichenerklärung</t>
  </si>
  <si>
    <t>-   nichts vorhanden (genau Null)</t>
  </si>
  <si>
    <t>0  weniger als die Hälfte von 1 in der letzten besetzten Stelle, jedoch mehr als nichts</t>
  </si>
  <si>
    <t>In der Zahl der Sterbefälle sind die Totgeborenen, die nachträglich beurkundeten Kriegssterbefälle und die gerichtlichen</t>
  </si>
  <si>
    <t>Todeserklärungen nicht enthalten.</t>
  </si>
  <si>
    <t>Gesetz über die Statistik der Bevölkerungsbewegung und die Fortschreibung des Bevölkerungsstandes in der Fassung</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</si>
  <si>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</si>
  <si>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</si>
  <si>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</si>
  <si>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</si>
  <si>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</si>
  <si>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</si>
  <si>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</si>
  <si>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</si>
  <si>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</si>
  <si>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</si>
  <si>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</si>
  <si>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</si>
  <si>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</si>
  <si>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</si>
  <si>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Arbeitsunfall</t>
  </si>
  <si>
    <t xml:space="preserve"> Verkehrsunfall</t>
  </si>
  <si>
    <t xml:space="preserve"> häuslicher Unfall</t>
  </si>
  <si>
    <t xml:space="preserve"> übriger Unfall</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</si>
  <si>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</si>
  <si>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</si>
  <si>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</si>
  <si>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</si>
  <si>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</si>
  <si>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</si>
  <si>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</si>
  <si>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</si>
  <si>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</si>
  <si>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</si>
  <si>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</si>
  <si>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übriger Unfall</t>
  </si>
  <si>
    <t>10.  Mittleres Sterbealter bei Sterbefällen 2003 nach den häufigsten</t>
  </si>
  <si>
    <t>10. Mittleres Sterbealter bei Sterbefällen 2003</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</si>
  <si>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</si>
  <si>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</si>
  <si>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</si>
  <si>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</si>
  <si>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</si>
  <si>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</si>
  <si>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</si>
  <si>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</si>
  <si>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</si>
  <si>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</si>
  <si>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</si>
  <si>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</si>
  <si>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</si>
  <si>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</si>
  <si>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</si>
  <si>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</si>
  <si>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</si>
  <si>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</si>
  <si>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</si>
  <si>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</si>
  <si>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</si>
  <si>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</si>
  <si>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</si>
  <si>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</si>
  <si>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</si>
  <si>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</si>
  <si>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</si>
  <si>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</si>
  <si>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</si>
  <si>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</si>
  <si>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</si>
  <si>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</si>
  <si>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</si>
  <si>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</si>
  <si>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</si>
  <si>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</si>
  <si>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</si>
  <si>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</si>
  <si>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</si>
  <si>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</si>
  <si>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</si>
  <si>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</si>
  <si>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</si>
  <si>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</si>
  <si>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</si>
  <si>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</si>
  <si>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</si>
  <si>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</si>
  <si>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</si>
  <si>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</si>
  <si>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</si>
  <si>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</si>
  <si>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</si>
  <si>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</si>
  <si>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</si>
  <si>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</si>
  <si>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</si>
  <si>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Äußere Ursachen von Morbidität und Morta-  </t>
  </si>
  <si>
    <t xml:space="preserve">lität der Positionsnummern S00 - T98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</si>
  <si>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</si>
  <si>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</si>
  <si>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</si>
  <si>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</si>
  <si>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</si>
  <si>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</si>
  <si>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</si>
  <si>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</si>
  <si>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</si>
  <si>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</si>
  <si>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</si>
  <si>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</si>
  <si>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</si>
  <si>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</si>
  <si>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</si>
  <si>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</si>
  <si>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</si>
  <si>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</si>
  <si>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</si>
  <si>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</si>
  <si>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</si>
  <si>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</si>
  <si>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</si>
  <si>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</si>
  <si>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</si>
  <si>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</si>
  <si>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</si>
  <si>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</si>
  <si>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</si>
  <si>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</si>
  <si>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</si>
  <si>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</si>
  <si>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</si>
  <si>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</si>
  <si>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</si>
  <si>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</si>
  <si>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</si>
  <si>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</si>
  <si>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</si>
  <si>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</si>
  <si>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</si>
  <si>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</si>
  <si>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</si>
  <si>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</si>
  <si>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</si>
  <si>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</si>
  <si>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</si>
  <si>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</si>
  <si>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</si>
  <si>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</si>
  <si>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</si>
  <si>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</si>
  <si>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</si>
  <si>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</si>
  <si>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</si>
  <si>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</si>
  <si>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</si>
  <si>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</si>
  <si>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</si>
  <si>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</si>
  <si>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</si>
  <si>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Säuglingssterbefälle insgesamt  </t>
  </si>
  <si>
    <t xml:space="preserve">  darunter  </t>
  </si>
  <si>
    <t xml:space="preserve">  bestimmte Zustände, die ihren Ursprung  </t>
  </si>
  <si>
    <t xml:space="preserve">    in der Perinatalperiode haben  </t>
  </si>
  <si>
    <t xml:space="preserve">    darunter  </t>
  </si>
  <si>
    <t xml:space="preserve">    Störungen im Zusammenhang mit  </t>
  </si>
  <si>
    <t xml:space="preserve">      kurzer Schwangerschaftsdauer und  </t>
  </si>
  <si>
    <t xml:space="preserve">      niedrigem Geburtsgewicht, anderen-  </t>
  </si>
  <si>
    <t xml:space="preserve">      orts nicht klassifiziert  </t>
  </si>
  <si>
    <t xml:space="preserve">  angeborene Fehlbildungen, Deformitäten  </t>
  </si>
  <si>
    <t xml:space="preserve">    und Chromosomenanomalien  </t>
  </si>
  <si>
    <t xml:space="preserve">    angeborene Fehlbildungen des  </t>
  </si>
  <si>
    <t xml:space="preserve">      Kreislaufsystems  </t>
  </si>
  <si>
    <t xml:space="preserve">  Symptome und abnorme klinische und  </t>
  </si>
  <si>
    <t xml:space="preserve">    Laborbefunde, die anderenorts nicht  </t>
  </si>
  <si>
    <t xml:space="preserve">    klassifiziert sind  </t>
  </si>
  <si>
    <t xml:space="preserve">    plötzlicher Kindstod  </t>
  </si>
  <si>
    <t xml:space="preserve">  Verletzungen, Vergiftungen und   </t>
  </si>
  <si>
    <t xml:space="preserve">    bestimmte andere Folgen äußerer  </t>
  </si>
  <si>
    <t xml:space="preserve">    Ursachen  </t>
  </si>
  <si>
    <t xml:space="preserve">unter 1  </t>
  </si>
  <si>
    <t xml:space="preserve">Unfälle insgesamt  </t>
  </si>
  <si>
    <t xml:space="preserve">  Transportmittel-  </t>
  </si>
  <si>
    <t xml:space="preserve">    unfälle  </t>
  </si>
  <si>
    <t xml:space="preserve">    PKW-Benutzer  </t>
  </si>
  <si>
    <t xml:space="preserve">  Stürze  </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</si>
  <si>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</si>
  <si>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</si>
  <si>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</si>
  <si>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</si>
  <si>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</si>
  <si>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</si>
  <si>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</si>
  <si>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</si>
  <si>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</si>
  <si>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</si>
  <si>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</si>
  <si>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</si>
  <si>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</si>
  <si>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Gestorbene in Thüringen 2003 nach Todesursachen, Geschlecht und Altersgruppen</t>
  </si>
  <si>
    <t xml:space="preserve">Preis: 0,00 EUR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</si>
</sst>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D"/>
    <numFmt numFmtId="173" formatCode="#\ ###\ ###_D_D_D"/>
    <numFmt numFmtId="174" formatCode="0.0_D_D_D;"/>
    <numFmt numFmtId="175" formatCode="###_D_D_D;[=0]\-_D_D_D;"/>
    <numFmt numFmtId="176" formatCode="#_D_D_D;[=0]\-_D_D_D;"/>
    <numFmt numFmtId="177" formatCode="#\ ###\ ###_D_D_D_D"/>
    <numFmt numFmtId="178" formatCode="#\ ###_D"/>
    <numFmt numFmtId="179" formatCode="###_D_D_D_D;[=0]\-_D_D_D_D;"/>
    <numFmt numFmtId="180" formatCode="###_D_D_D_D;[=0]\-_D_D_D_D_D;"/>
    <numFmt numFmtId="181" formatCode="###\ ###\ ###_D_D"/>
    <numFmt numFmtId="182" formatCode="###\ ###\ ##0.0_D_D"/>
    <numFmt numFmtId="183" formatCode="#\ ###\ ###_D_D"/>
    <numFmt numFmtId="184" formatCode="###\ ###\ ##0.0_D_D_D_D;"/>
    <numFmt numFmtId="185" formatCode="#_D_D_D_D;[=0]\-_D_D_D;"/>
    <numFmt numFmtId="186" formatCode="#_D_D_D;[=0]\-_D_D;"/>
    <numFmt numFmtId="187" formatCode="###_D_D_D_D;[=0]&quot;-&quot;_D_D_D_D;"/>
    <numFmt numFmtId="188" formatCode="#\ ###\ ###_D_I_I"/>
    <numFmt numFmtId="189" formatCode="#\ ###_D_D"/>
    <numFmt numFmtId="190" formatCode="#\ ###_D_D;[=0]&quot;-&quot;_D_D;General"/>
    <numFmt numFmtId="191" formatCode="###_D_D_D_D_I"/>
    <numFmt numFmtId="192" formatCode="###_D_D_D;[=0]\-_D_D;"/>
    <numFmt numFmtId="193" formatCode="##\ ###_D_D"/>
    <numFmt numFmtId="194" formatCode="##\ ###_D_D_D"/>
    <numFmt numFmtId="195" formatCode="0.0_D_D"/>
    <numFmt numFmtId="196" formatCode="#\ ###.0_D_D"/>
    <numFmt numFmtId="197" formatCode="[=0]&quot;-&quot;_D_D_D;##\ ###_D_D_D"/>
    <numFmt numFmtId="198" formatCode="[=0]&quot;-&quot;_D_D;##\ ###_D_D"/>
    <numFmt numFmtId="199" formatCode="[=0]&quot;-&quot;_D_D_D;##\ ###_D_D"/>
    <numFmt numFmtId="200" formatCode="#0_D_D_D_D"/>
    <numFmt numFmtId="201" formatCode="&quot;Ja&quot;;&quot;Ja&quot;;&quot;Nein&quot;"/>
    <numFmt numFmtId="202" formatCode="&quot;Wahr&quot;;&quot;Wahr&quot;;&quot;Falsch&quot;"/>
    <numFmt numFmtId="203" formatCode="&quot;Ein&quot;;&quot;Ein&quot;;&quot;Aus&quot;"/>
    <numFmt numFmtId="204" formatCode="[$€-2]\ #,##0.00_);[Red]\([$€-2]\ #,##0.00\)"/>
    <numFmt numFmtId="205" formatCode="0.0%"/>
    <numFmt numFmtId="206" formatCode="0.0"/>
    <numFmt numFmtId="207" formatCode="[=0]&quot;-&quot;_D_D_D_D;##\ ###_D_D"/>
    <numFmt numFmtId="208" formatCode="[=0]&quot;-&quot;_D_D_D_D;##\ ###_D_D_D_D"/>
    <numFmt numFmtId="209" formatCode="[=0]&quot;-&quot;_D_D_D_D;##\ ###_D_D_D_D_D"/>
    <numFmt numFmtId="210" formatCode="[=0]&quot;-&quot;_D_D_D_D;##\ ###_D_M_D_D_D"/>
    <numFmt numFmtId="211" formatCode="[=0]&quot;-&quot;_D_D_D_D;##\ ###_D_I_D_D_D"/>
    <numFmt numFmtId="212" formatCode="[=0]&quot;-&quot;_D_D_D_D;##\ ###_D_I_M_D_D"/>
    <numFmt numFmtId="213" formatCode="[=0]&quot;-&quot;_D_D_D;##\ ###_D_I_M_D_D"/>
    <numFmt numFmtId="214" formatCode="#\ ###\ ###_D_I_D_I"/>
    <numFmt numFmtId="215" formatCode="#\ ###\ ###_D_D_D_I"/>
  </numFmts>
  <fonts count="17">
    <font>
      <sz val="10"/>
      <name val="Arial"/>
      <family val="0"/>
    </font>
    <font>
      <b/>
      <sz val="10"/>
      <name val="Arial"/>
      <family val="0"/>
    </font>
    <font>
      <i/>
      <sz val="10"/>
      <name val="Arial"/>
      <family val="0"/>
    </font>
    <font>
      <b/>
      <i/>
      <sz val="10"/>
      <name val="Arial"/>
      <family val="0"/>
    </font>
    <font>
      <sz val="8"/>
      <name val="Helvetica"/>
      <family val="2"/>
    </font>
    <font>
      <sz val="9"/>
      <name val="Arial"/>
      <family val="0"/>
    </font>
    <font>
      <b/>
      <sz val="9"/>
      <name val="Arial"/>
      <family val="2"/>
    </font>
    <font>
      <u val="single"/>
      <sz val="10"/>
      <color indexed="12"/>
      <name val="Arial"/>
      <family val="0"/>
    </font>
    <font>
      <u val="single"/>
      <sz val="10"/>
      <color indexed="36"/>
      <name val="Arial"/>
      <family val="0"/>
    </font>
    <font>
      <sz val="8"/>
      <name val="Arial"/>
      <family val="0"/>
    </font>
    <font>
      <sz val="9"/>
      <name val="Helvetica"/>
      <family val="0"/>
    </font>
    <font>
      <b/>
      <sz val="9"/>
      <name val="Helvetica"/>
      <family val="0"/>
    </font>
    <font>
      <sz val="12"/>
      <name val="Arial"/>
      <family val="0"/>
    </font>
    <font>
      <sz val="4.25"/>
      <name val="Arial"/>
      <family val="0"/>
    </font>
    <font>
      <sz val="16"/>
      <name val="Arial"/>
      <family val="0"/>
    </font>
    <font>
      <b/>
      <sz val="8"/>
      <name val="Arial"/>
      <family val="2"/>
    </font>
    <font>
      <sz val="15.25"/>
      <name val="Arial"/>
      <family val="0"/>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177"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horizontal="lef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xf>
    <xf numFmtId="49" fontId="5" fillId="0" borderId="0" xfId="0" applyNumberFormat="1"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5" fillId="0" borderId="4" xfId="0" applyFont="1" applyBorder="1" applyAlignment="1">
      <alignment/>
    </xf>
    <xf numFmtId="0" fontId="6" fillId="0" borderId="0" xfId="0" applyFont="1" applyBorder="1" applyAlignment="1">
      <alignment horizontal="centerContinuous"/>
    </xf>
    <xf numFmtId="0" fontId="6" fillId="0" borderId="0" xfId="0" applyFont="1" applyBorder="1" applyAlignment="1">
      <alignment horizontal="center"/>
    </xf>
    <xf numFmtId="0" fontId="5" fillId="0" borderId="5" xfId="0" applyFont="1" applyBorder="1" applyAlignment="1">
      <alignment/>
    </xf>
    <xf numFmtId="0" fontId="5" fillId="0" borderId="0" xfId="0" applyFont="1" applyBorder="1" applyAlignment="1">
      <alignment/>
    </xf>
    <xf numFmtId="177" fontId="5" fillId="0" borderId="0" xfId="0" applyNumberFormat="1" applyFont="1" applyAlignment="1">
      <alignment/>
    </xf>
    <xf numFmtId="177" fontId="5" fillId="0" borderId="1" xfId="0" applyNumberFormat="1" applyFont="1" applyBorder="1" applyAlignment="1">
      <alignment/>
    </xf>
    <xf numFmtId="0" fontId="5" fillId="0" borderId="0" xfId="0" applyFont="1" applyAlignment="1">
      <alignment/>
    </xf>
    <xf numFmtId="177" fontId="5" fillId="0" borderId="0" xfId="0" applyNumberFormat="1" applyFont="1" applyBorder="1" applyAlignment="1">
      <alignment/>
    </xf>
    <xf numFmtId="49" fontId="6" fillId="0" borderId="0" xfId="0" applyNumberFormat="1" applyFont="1" applyBorder="1" applyAlignment="1">
      <alignment horizontal="left"/>
    </xf>
    <xf numFmtId="173" fontId="5" fillId="0" borderId="0" xfId="0" applyNumberFormat="1" applyFont="1" applyBorder="1" applyAlignment="1">
      <alignment/>
    </xf>
    <xf numFmtId="0" fontId="6" fillId="0" borderId="0" xfId="0" applyFont="1" applyBorder="1" applyAlignment="1">
      <alignment horizontal="left"/>
    </xf>
    <xf numFmtId="0" fontId="6"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6" fillId="0" borderId="0" xfId="0" applyFont="1" applyAlignment="1">
      <alignment horizontal="centerContinuous"/>
    </xf>
    <xf numFmtId="0" fontId="6" fillId="0" borderId="0" xfId="0" applyFont="1" applyBorder="1" applyAlignment="1">
      <alignment/>
    </xf>
    <xf numFmtId="177" fontId="6" fillId="0" borderId="0" xfId="0" applyNumberFormat="1" applyFont="1" applyAlignment="1">
      <alignment/>
    </xf>
    <xf numFmtId="172" fontId="6" fillId="0" borderId="0" xfId="0" applyNumberFormat="1" applyFont="1" applyBorder="1" applyAlignment="1">
      <alignment horizontal="right"/>
    </xf>
    <xf numFmtId="0" fontId="0" fillId="0" borderId="0" xfId="0" applyFont="1" applyBorder="1" applyAlignment="1">
      <alignment/>
    </xf>
    <xf numFmtId="0" fontId="5" fillId="0" borderId="1" xfId="0" applyFont="1" applyBorder="1" applyAlignment="1">
      <alignment horizontal="centerContinuous"/>
    </xf>
    <xf numFmtId="181"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81" fontId="5" fillId="0" borderId="0" xfId="0" applyNumberFormat="1" applyFont="1" applyAlignment="1">
      <alignment horizontal="centerContinuous"/>
    </xf>
    <xf numFmtId="0" fontId="5" fillId="0" borderId="0" xfId="0" applyFont="1" applyAlignment="1">
      <alignment horizontal="center"/>
    </xf>
    <xf numFmtId="0" fontId="6" fillId="0" borderId="0" xfId="0" applyFont="1" applyAlignment="1">
      <alignment/>
    </xf>
    <xf numFmtId="0" fontId="6" fillId="0" borderId="4" xfId="0" applyFont="1" applyBorder="1" applyAlignment="1">
      <alignment/>
    </xf>
    <xf numFmtId="173" fontId="6" fillId="0" borderId="0" xfId="0" applyNumberFormat="1" applyFont="1" applyAlignment="1">
      <alignment/>
    </xf>
    <xf numFmtId="174" fontId="6" fillId="0" borderId="0" xfId="0" applyNumberFormat="1" applyFont="1" applyAlignment="1">
      <alignment/>
    </xf>
    <xf numFmtId="183" fontId="5" fillId="0" borderId="0" xfId="0" applyNumberFormat="1" applyFont="1" applyAlignment="1">
      <alignment/>
    </xf>
    <xf numFmtId="0" fontId="0" fillId="0" borderId="0" xfId="0" applyFont="1" applyBorder="1" applyAlignment="1">
      <alignment/>
    </xf>
    <xf numFmtId="175"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5" fillId="0" borderId="0" xfId="0" applyFont="1" applyAlignment="1">
      <alignment/>
    </xf>
    <xf numFmtId="174" fontId="5" fillId="0" borderId="0" xfId="0" applyNumberFormat="1" applyFont="1" applyBorder="1" applyAlignment="1">
      <alignment/>
    </xf>
    <xf numFmtId="175" fontId="6" fillId="0" borderId="0" xfId="0" applyNumberFormat="1" applyFont="1" applyAlignment="1">
      <alignment/>
    </xf>
    <xf numFmtId="174" fontId="6" fillId="0" borderId="0" xfId="0" applyNumberFormat="1" applyFont="1" applyBorder="1" applyAlignment="1">
      <alignment/>
    </xf>
    <xf numFmtId="176" fontId="5" fillId="0" borderId="0" xfId="0" applyNumberFormat="1" applyFont="1" applyAlignment="1">
      <alignment/>
    </xf>
    <xf numFmtId="0" fontId="5" fillId="0" borderId="0" xfId="0" applyFont="1" applyAlignment="1">
      <alignment horizontal="left"/>
    </xf>
    <xf numFmtId="179" fontId="5" fillId="0" borderId="0" xfId="0" applyNumberFormat="1" applyFont="1" applyAlignment="1">
      <alignment/>
    </xf>
    <xf numFmtId="180" fontId="5" fillId="0" borderId="0" xfId="0" applyNumberFormat="1" applyFont="1" applyAlignment="1">
      <alignment/>
    </xf>
    <xf numFmtId="16" fontId="5" fillId="0" borderId="4" xfId="0" applyNumberFormat="1" applyFont="1" applyBorder="1" applyAlignment="1">
      <alignment/>
    </xf>
    <xf numFmtId="0" fontId="5" fillId="0" borderId="0" xfId="0" applyFont="1" applyAlignment="1">
      <alignment horizontal="right"/>
    </xf>
    <xf numFmtId="178" fontId="5" fillId="0" borderId="0" xfId="0" applyNumberFormat="1" applyFont="1" applyAlignment="1">
      <alignment horizontal="right"/>
    </xf>
    <xf numFmtId="178" fontId="6" fillId="0" borderId="0" xfId="0" applyNumberFormat="1" applyFont="1" applyAlignment="1">
      <alignment horizontal="right"/>
    </xf>
    <xf numFmtId="184" fontId="5" fillId="0" borderId="0" xfId="0" applyNumberFormat="1" applyFont="1" applyAlignment="1">
      <alignment/>
    </xf>
    <xf numFmtId="178" fontId="5" fillId="0" borderId="0" xfId="0" applyNumberFormat="1" applyFont="1" applyAlignment="1">
      <alignment horizontal="centerContinuous"/>
    </xf>
    <xf numFmtId="184" fontId="5" fillId="0" borderId="0" xfId="0" applyNumberFormat="1" applyFont="1" applyBorder="1" applyAlignment="1">
      <alignment/>
    </xf>
    <xf numFmtId="184" fontId="6" fillId="0" borderId="0" xfId="0" applyNumberFormat="1" applyFont="1" applyAlignment="1">
      <alignment/>
    </xf>
    <xf numFmtId="0" fontId="5" fillId="0" borderId="0" xfId="0" applyNumberFormat="1" applyFont="1" applyAlignment="1">
      <alignment horizontal="right"/>
    </xf>
    <xf numFmtId="180" fontId="5"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5" fillId="0" borderId="0" xfId="0" applyNumberFormat="1" applyFont="1" applyAlignment="1">
      <alignment/>
    </xf>
    <xf numFmtId="180" fontId="6" fillId="0" borderId="0" xfId="0" applyNumberFormat="1" applyFont="1" applyAlignment="1">
      <alignment horizontal="right"/>
    </xf>
    <xf numFmtId="186" fontId="5" fillId="0" borderId="0" xfId="0" applyNumberFormat="1" applyFont="1" applyAlignment="1">
      <alignment horizontal="right"/>
    </xf>
    <xf numFmtId="49" fontId="5" fillId="0" borderId="4" xfId="0" applyNumberFormat="1" applyFont="1" applyBorder="1" applyAlignment="1">
      <alignment horizontal="left"/>
    </xf>
    <xf numFmtId="177" fontId="5" fillId="0" borderId="4" xfId="0" applyNumberFormat="1" applyFont="1" applyBorder="1" applyAlignment="1">
      <alignment/>
    </xf>
    <xf numFmtId="49" fontId="6" fillId="0" borderId="4" xfId="0" applyNumberFormat="1" applyFont="1" applyBorder="1" applyAlignment="1">
      <alignment horizontal="left"/>
    </xf>
    <xf numFmtId="172" fontId="5" fillId="0" borderId="4" xfId="0" applyNumberFormat="1" applyFont="1" applyBorder="1" applyAlignment="1">
      <alignment/>
    </xf>
    <xf numFmtId="172" fontId="6" fillId="0" borderId="4" xfId="0" applyNumberFormat="1" applyFont="1" applyBorder="1" applyAlignment="1">
      <alignment horizontal="right"/>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177" fontId="6" fillId="0" borderId="4" xfId="0" applyNumberFormat="1" applyFont="1" applyBorder="1" applyAlignment="1">
      <alignment/>
    </xf>
    <xf numFmtId="0" fontId="5" fillId="0" borderId="10" xfId="0" applyFont="1" applyBorder="1" applyAlignment="1">
      <alignment horizontal="centerContinuous"/>
    </xf>
    <xf numFmtId="49" fontId="5" fillId="0" borderId="2" xfId="0" applyNumberFormat="1" applyFont="1" applyBorder="1" applyAlignment="1">
      <alignment horizontal="left"/>
    </xf>
    <xf numFmtId="172" fontId="5" fillId="0" borderId="4" xfId="0" applyNumberFormat="1" applyFont="1" applyBorder="1" applyAlignment="1">
      <alignment horizontal="left"/>
    </xf>
    <xf numFmtId="172" fontId="5" fillId="0" borderId="4" xfId="0" applyNumberFormat="1" applyFont="1" applyBorder="1" applyAlignment="1">
      <alignment horizontal="right"/>
    </xf>
    <xf numFmtId="49" fontId="6" fillId="0" borderId="2" xfId="0" applyNumberFormat="1" applyFont="1" applyBorder="1" applyAlignment="1">
      <alignment horizontal="left"/>
    </xf>
    <xf numFmtId="174" fontId="5" fillId="0" borderId="4" xfId="0" applyNumberFormat="1" applyFont="1" applyBorder="1" applyAlignment="1">
      <alignment/>
    </xf>
    <xf numFmtId="174" fontId="6" fillId="0" borderId="4" xfId="0" applyNumberFormat="1" applyFont="1" applyBorder="1" applyAlignment="1">
      <alignment/>
    </xf>
    <xf numFmtId="178" fontId="5" fillId="0" borderId="4" xfId="20" applyNumberFormat="1" applyFont="1" applyBorder="1" applyAlignment="1">
      <alignment horizontal="right"/>
    </xf>
    <xf numFmtId="178" fontId="5" fillId="0" borderId="4" xfId="0" applyNumberFormat="1" applyFont="1" applyBorder="1" applyAlignment="1">
      <alignment horizontal="right"/>
    </xf>
    <xf numFmtId="178" fontId="6" fillId="0" borderId="4" xfId="0" applyNumberFormat="1" applyFont="1" applyBorder="1" applyAlignment="1">
      <alignment horizontal="right"/>
    </xf>
    <xf numFmtId="184" fontId="5" fillId="0" borderId="4" xfId="0" applyNumberFormat="1" applyFont="1" applyBorder="1" applyAlignment="1">
      <alignment horizontal="right"/>
    </xf>
    <xf numFmtId="184" fontId="5" fillId="0" borderId="4" xfId="0" applyNumberFormat="1" applyFont="1" applyBorder="1" applyAlignment="1">
      <alignment/>
    </xf>
    <xf numFmtId="184" fontId="6" fillId="0" borderId="4" xfId="0" applyNumberFormat="1" applyFont="1" applyBorder="1" applyAlignment="1">
      <alignment/>
    </xf>
    <xf numFmtId="187" fontId="5" fillId="0" borderId="0" xfId="0" applyNumberFormat="1" applyFont="1" applyAlignment="1">
      <alignment/>
    </xf>
    <xf numFmtId="188" fontId="5" fillId="0" borderId="0" xfId="0" applyNumberFormat="1" applyFont="1" applyAlignment="1">
      <alignment/>
    </xf>
    <xf numFmtId="189" fontId="6" fillId="0" borderId="0" xfId="0" applyNumberFormat="1" applyFont="1" applyAlignment="1">
      <alignment/>
    </xf>
    <xf numFmtId="189" fontId="5" fillId="0" borderId="0" xfId="0" applyNumberFormat="1" applyFont="1" applyAlignment="1">
      <alignment/>
    </xf>
    <xf numFmtId="190" fontId="5" fillId="0" borderId="0" xfId="0" applyNumberFormat="1" applyFont="1" applyAlignment="1">
      <alignment/>
    </xf>
    <xf numFmtId="177" fontId="5" fillId="0" borderId="5" xfId="0" applyNumberFormat="1" applyFont="1" applyBorder="1" applyAlignment="1">
      <alignment/>
    </xf>
    <xf numFmtId="177" fontId="5" fillId="0" borderId="2" xfId="0" applyNumberFormat="1" applyFont="1" applyBorder="1" applyAlignment="1">
      <alignment/>
    </xf>
    <xf numFmtId="188" fontId="6" fillId="0" borderId="0" xfId="0" applyNumberFormat="1" applyFont="1" applyAlignment="1">
      <alignment/>
    </xf>
    <xf numFmtId="192" fontId="5" fillId="0" borderId="0" xfId="0" applyNumberFormat="1" applyFont="1" applyAlignment="1">
      <alignment/>
    </xf>
    <xf numFmtId="187" fontId="6" fillId="0" borderId="0" xfId="0" applyNumberFormat="1" applyFont="1" applyAlignment="1">
      <alignment/>
    </xf>
    <xf numFmtId="193" fontId="5" fillId="0" borderId="0" xfId="0" applyNumberFormat="1" applyFont="1" applyAlignment="1">
      <alignment/>
    </xf>
    <xf numFmtId="193" fontId="6" fillId="0" borderId="0" xfId="0" applyNumberFormat="1" applyFont="1" applyAlignment="1">
      <alignment/>
    </xf>
    <xf numFmtId="195" fontId="5" fillId="0" borderId="0" xfId="0" applyNumberFormat="1" applyFont="1" applyAlignment="1">
      <alignment/>
    </xf>
    <xf numFmtId="197" fontId="5" fillId="0" borderId="0" xfId="0" applyNumberFormat="1" applyFont="1" applyBorder="1" applyAlignment="1">
      <alignment/>
    </xf>
    <xf numFmtId="197" fontId="5" fillId="0" borderId="0" xfId="0" applyNumberFormat="1" applyFont="1" applyAlignment="1">
      <alignment/>
    </xf>
    <xf numFmtId="197" fontId="6" fillId="0" borderId="0" xfId="0" applyNumberFormat="1" applyFont="1" applyBorder="1" applyAlignment="1">
      <alignment/>
    </xf>
    <xf numFmtId="198" fontId="5" fillId="0" borderId="0" xfId="0" applyNumberFormat="1" applyFont="1" applyAlignment="1">
      <alignment/>
    </xf>
    <xf numFmtId="199" fontId="5" fillId="0" borderId="0" xfId="0" applyNumberFormat="1" applyFont="1" applyAlignment="1">
      <alignment/>
    </xf>
    <xf numFmtId="200" fontId="5" fillId="0" borderId="0" xfId="0" applyNumberFormat="1" applyFont="1" applyAlignment="1">
      <alignment horizontal="right"/>
    </xf>
    <xf numFmtId="49" fontId="5" fillId="0" borderId="0" xfId="0" applyNumberFormat="1" applyFont="1" applyAlignment="1">
      <alignment/>
    </xf>
    <xf numFmtId="49" fontId="5" fillId="0" borderId="0" xfId="0" applyNumberFormat="1" applyFont="1" applyAlignment="1">
      <alignment/>
    </xf>
    <xf numFmtId="177" fontId="4"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176" fontId="6" fillId="0" borderId="0" xfId="0" applyNumberFormat="1" applyFont="1" applyAlignment="1">
      <alignment horizontal="right"/>
    </xf>
    <xf numFmtId="176" fontId="5" fillId="0" borderId="0" xfId="0" applyNumberFormat="1" applyFont="1" applyAlignment="1">
      <alignment horizontal="right"/>
    </xf>
    <xf numFmtId="197" fontId="5" fillId="0" borderId="4" xfId="0" applyNumberFormat="1" applyFont="1" applyBorder="1" applyAlignment="1">
      <alignment/>
    </xf>
    <xf numFmtId="197" fontId="6" fillId="0" borderId="4" xfId="0" applyNumberFormat="1" applyFont="1" applyBorder="1" applyAlignment="1">
      <alignment/>
    </xf>
    <xf numFmtId="195" fontId="6" fillId="0" borderId="0" xfId="0" applyNumberFormat="1" applyFont="1" applyAlignment="1">
      <alignment/>
    </xf>
    <xf numFmtId="208" fontId="6" fillId="0" borderId="0" xfId="0" applyNumberFormat="1" applyFont="1" applyAlignment="1">
      <alignment/>
    </xf>
    <xf numFmtId="208" fontId="5" fillId="0" borderId="0" xfId="0" applyNumberFormat="1" applyFont="1" applyAlignment="1">
      <alignment/>
    </xf>
    <xf numFmtId="213" fontId="5" fillId="0" borderId="0" xfId="0" applyNumberFormat="1" applyFont="1" applyAlignment="1">
      <alignment/>
    </xf>
    <xf numFmtId="0" fontId="0" fillId="0" borderId="1" xfId="0" applyBorder="1" applyAlignment="1">
      <alignment/>
    </xf>
    <xf numFmtId="0" fontId="0" fillId="0" borderId="2" xfId="0" applyBorder="1" applyAlignment="1">
      <alignment/>
    </xf>
    <xf numFmtId="0" fontId="0" fillId="0" borderId="11" xfId="0" applyBorder="1" applyAlignment="1">
      <alignment/>
    </xf>
    <xf numFmtId="0" fontId="0" fillId="0" borderId="4" xfId="0" applyBorder="1" applyAlignment="1">
      <alignment/>
    </xf>
    <xf numFmtId="0" fontId="0" fillId="0" borderId="12" xfId="0" applyBorder="1" applyAlignment="1">
      <alignment/>
    </xf>
    <xf numFmtId="0" fontId="0" fillId="0" borderId="5" xfId="0" applyBorder="1" applyAlignment="1">
      <alignment/>
    </xf>
    <xf numFmtId="0" fontId="0" fillId="0" borderId="13" xfId="0" applyBorder="1" applyAlignment="1">
      <alignment/>
    </xf>
    <xf numFmtId="0" fontId="0" fillId="0" borderId="14" xfId="0" applyBorder="1" applyAlignment="1">
      <alignment/>
    </xf>
    <xf numFmtId="0" fontId="9" fillId="0" borderId="0" xfId="0" applyFont="1" applyBorder="1" applyAlignment="1">
      <alignment/>
    </xf>
    <xf numFmtId="0" fontId="9" fillId="0" borderId="0" xfId="0" applyFont="1" applyFill="1" applyBorder="1" applyAlignment="1">
      <alignment/>
    </xf>
    <xf numFmtId="206" fontId="0" fillId="0" borderId="0" xfId="0" applyNumberFormat="1" applyAlignment="1">
      <alignment/>
    </xf>
    <xf numFmtId="0" fontId="9" fillId="0" borderId="0" xfId="0" applyFont="1" applyAlignment="1">
      <alignment/>
    </xf>
    <xf numFmtId="0" fontId="0" fillId="0" borderId="0" xfId="0" applyAlignment="1">
      <alignment wrapText="1"/>
    </xf>
    <xf numFmtId="17" fontId="0" fillId="0" borderId="0" xfId="0" applyNumberFormat="1" applyAlignment="1">
      <alignment wrapText="1"/>
    </xf>
    <xf numFmtId="0" fontId="5" fillId="0" borderId="0" xfId="0" applyNumberFormat="1" applyFont="1" applyAlignment="1">
      <alignment/>
    </xf>
    <xf numFmtId="215" fontId="6" fillId="0" borderId="0" xfId="0" applyNumberFormat="1" applyFont="1" applyAlignment="1">
      <alignment/>
    </xf>
    <xf numFmtId="215" fontId="5" fillId="0" borderId="0" xfId="0" applyNumberFormat="1" applyFont="1" applyAlignment="1">
      <alignment/>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Continuous" vertical="center"/>
    </xf>
    <xf numFmtId="0" fontId="5" fillId="0" borderId="9" xfId="0" applyFont="1" applyBorder="1" applyAlignment="1">
      <alignment horizontal="center"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5" fillId="0" borderId="6" xfId="0" applyFont="1" applyBorder="1" applyAlignment="1">
      <alignment horizontal="centerContinuous" vertical="center"/>
    </xf>
    <xf numFmtId="0" fontId="5"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4" xfId="0" applyFont="1" applyBorder="1" applyAlignment="1">
      <alignment horizontal="center" vertical="center" wrapText="1"/>
    </xf>
    <xf numFmtId="0" fontId="0" fillId="0" borderId="1" xfId="0" applyBorder="1" applyAlignment="1">
      <alignment/>
    </xf>
    <xf numFmtId="0" fontId="0" fillId="0" borderId="13" xfId="0"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center" wrapText="1"/>
    </xf>
    <xf numFmtId="0" fontId="0" fillId="0" borderId="0" xfId="0" applyNumberFormat="1" applyAlignment="1">
      <alignment wrapText="1"/>
    </xf>
    <xf numFmtId="0" fontId="1" fillId="0" borderId="0" xfId="0" applyFont="1" applyAlignment="1">
      <alignment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5" fillId="0" borderId="16" xfId="0" applyFont="1" applyBorder="1" applyAlignment="1">
      <alignment horizontal="center" vertical="center"/>
    </xf>
    <xf numFmtId="0" fontId="0" fillId="0" borderId="15" xfId="0" applyBorder="1" applyAlignment="1">
      <alignment horizontal="center" vertical="center"/>
    </xf>
    <xf numFmtId="0" fontId="5" fillId="0" borderId="14"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xf>
    <xf numFmtId="0" fontId="0" fillId="0" borderId="11" xfId="0" applyBorder="1" applyAlignment="1">
      <alignment/>
    </xf>
    <xf numFmtId="0" fontId="0" fillId="0" borderId="0" xfId="0" applyAlignment="1">
      <alignment/>
    </xf>
    <xf numFmtId="0" fontId="0" fillId="0" borderId="4" xfId="0" applyBorder="1" applyAlignment="1">
      <alignment/>
    </xf>
    <xf numFmtId="0" fontId="0" fillId="0" borderId="12" xfId="0" applyBorder="1" applyAlignment="1">
      <alignment/>
    </xf>
    <xf numFmtId="0" fontId="0" fillId="0" borderId="5" xfId="0" applyBorder="1" applyAlignment="1">
      <alignment/>
    </xf>
    <xf numFmtId="0" fontId="0" fillId="0" borderId="13" xfId="0" applyBorder="1" applyAlignment="1">
      <alignment/>
    </xf>
    <xf numFmtId="0" fontId="5" fillId="0" borderId="0" xfId="0" applyFont="1" applyBorder="1" applyAlignment="1">
      <alignment horizontal="center"/>
    </xf>
    <xf numFmtId="17" fontId="5" fillId="0" borderId="16" xfId="0" applyNumberFormat="1" applyFont="1" applyBorder="1" applyAlignment="1">
      <alignment horizontal="center" vertical="center"/>
    </xf>
    <xf numFmtId="17" fontId="5" fillId="0" borderId="17" xfId="0" applyNumberFormat="1" applyFont="1" applyBorder="1" applyAlignment="1">
      <alignment horizontal="center" vertical="center"/>
    </xf>
    <xf numFmtId="17" fontId="5" fillId="0" borderId="15" xfId="0" applyNumberFormat="1" applyFont="1" applyBorder="1" applyAlignment="1">
      <alignment horizontal="center" vertical="center"/>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 fontId="5" fillId="0" borderId="14" xfId="0" applyNumberFormat="1" applyFont="1" applyBorder="1" applyAlignment="1">
      <alignment horizontal="center" vertical="center"/>
    </xf>
    <xf numFmtId="17" fontId="5" fillId="0" borderId="11" xfId="0" applyNumberFormat="1" applyFont="1" applyBorder="1" applyAlignment="1">
      <alignment horizontal="center" vertical="center"/>
    </xf>
    <xf numFmtId="17" fontId="5" fillId="0" borderId="12" xfId="0" applyNumberFormat="1"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Alignment="1">
      <alignment horizont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535"/>
          <c:w val="0.94925"/>
          <c:h val="0.88525"/>
        </c:manualLayout>
      </c:layout>
      <c:barChart>
        <c:barDir val="col"/>
        <c:grouping val="clustered"/>
        <c:varyColors val="0"/>
        <c:ser>
          <c:idx val="0"/>
          <c:order val="0"/>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'Tab6+Graf3'!$AM$77:$AM$86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'Tab6+Graf3'!$AN$77:$AN$86</c:f>
              <c:numCache>
                <c:ptCount val="10"/>
                <c:pt idx="0">
                  <c:v>0</c:v>
                </c:pt>
                <c:pt idx="1">
                  <c:v>0</c:v>
                </c:pt>
                <c:pt idx="2">
                  <c:v>3</c:v>
                </c:pt>
                <c:pt idx="3">
                  <c:v>10</c:v>
                </c:pt>
                <c:pt idx="4">
                  <c:v>10</c:v>
                </c:pt>
                <c:pt idx="5">
                  <c:v>5</c:v>
                </c:pt>
                <c:pt idx="6">
                  <c:v>1</c:v>
                </c:pt>
                <c:pt idx="7">
                  <c:v>0</c:v>
                </c:pt>
                <c:pt idx="8">
                  <c:v>0</c:v>
                </c:pt>
                <c:pt idx="9">
                  <c:v>0</c:v>
                </c:pt>
              </c:numCache>
            </c:numRef>
          </c:val>
        </c:ser>
        <c:ser>
          <c:idx val="1"/>
          <c:order val="1"/>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'Tab6+Graf3'!$AM$77:$AM$86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'Tab6+Graf3'!$AO$77:$AO$86</c:f>
              <c:numCache>
                <c:ptCount val="10"/>
                <c:pt idx="0">
                  <c:v>3</c:v>
                </c:pt>
                <c:pt idx="1">
                  <c:v>67</c:v>
                </c:pt>
                <c:pt idx="2">
                  <c:v>63</c:v>
                </c:pt>
                <c:pt idx="3">
                  <c:v>41</c:v>
                </c:pt>
                <c:pt idx="4">
                  <c:v>34</c:v>
                </c:pt>
                <c:pt idx="5">
                  <c:v>31</c:v>
                </c:pt>
                <c:pt idx="6">
                  <c:v>26</c:v>
                </c:pt>
                <c:pt idx="7">
                  <c:v>30</c:v>
                </c:pt>
                <c:pt idx="8">
                  <c:v>16</c:v>
                </c:pt>
                <c:pt idx="9">
                  <c:v>1</c:v>
                </c:pt>
              </c:numCache>
            </c:numRef>
          </c:val>
        </c:ser>
        <c:ser>
          <c:idx val="2"/>
          <c:order val="2"/>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'Tab6+Graf3'!$AM$77:$AM$86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'Tab6+Graf3'!$AP$77:$AP$86</c:f>
              <c:numCache>
                <c:ptCount val="10"/>
                <c:pt idx="0">
                  <c:v>5</c:v>
                </c:pt>
                <c:pt idx="1">
                  <c:v>1</c:v>
                </c:pt>
                <c:pt idx="2">
                  <c:v>1</c:v>
                </c:pt>
                <c:pt idx="3">
                  <c:v>9</c:v>
                </c:pt>
                <c:pt idx="4">
                  <c:v>30</c:v>
                </c:pt>
                <c:pt idx="5">
                  <c:v>23</c:v>
                </c:pt>
                <c:pt idx="6">
                  <c:v>34</c:v>
                </c:pt>
                <c:pt idx="7">
                  <c:v>43</c:v>
                </c:pt>
                <c:pt idx="8">
                  <c:v>80</c:v>
                </c:pt>
                <c:pt idx="9">
                  <c:v>36</c:v>
                </c:pt>
              </c:numCache>
            </c:numRef>
          </c:val>
        </c:ser>
        <c:ser>
          <c:idx val="3"/>
          <c:order val="3"/>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'Tab6+Graf3'!$AM$77:$AM$86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'Tab6+Graf3'!$AQ$77:$AQ$86</c:f>
              <c:numCache>
                <c:ptCount val="10"/>
                <c:pt idx="0">
                  <c:v>0</c:v>
                </c:pt>
                <c:pt idx="1">
                  <c:v>5</c:v>
                </c:pt>
                <c:pt idx="2">
                  <c:v>10</c:v>
                </c:pt>
                <c:pt idx="3">
                  <c:v>10</c:v>
                </c:pt>
                <c:pt idx="4">
                  <c:v>23</c:v>
                </c:pt>
                <c:pt idx="5">
                  <c:v>21</c:v>
                </c:pt>
                <c:pt idx="6">
                  <c:v>34</c:v>
                </c:pt>
                <c:pt idx="7">
                  <c:v>46</c:v>
                </c:pt>
                <c:pt idx="8">
                  <c:v>78</c:v>
                </c:pt>
                <c:pt idx="9">
                  <c:v>30</c:v>
                </c:pt>
              </c:numCache>
            </c:numRef>
          </c:val>
        </c:ser>
        <c:gapWidth val="40"/>
        <c:axId val="39347871"/>
        <c:axId val="18586520"/>
      </c:barChart>
      <c:catAx>
        <c:axId val="39347871"/>
        <c:scaling>
          <c:orientation val="minMax"/>
        </c:scaling>
        <c:axPos val="b"/>
        <c:title>
          <c:tx>
            <c:rich>
              <a:bodyPr vert="horz" rot="0" anchor="ctr"/>
              <a:lstStyle/>
              <a:p>
                <a:pPr algn="ctr">
                  <a:defRPr/>
                </a:pPr>
                <a:r>
                  <a:rPr lang="en-US" cap="none" sz="800" b="1" i="0" u="none" baseline="0">
                    <a:latin typeface="Arial"/>
                    <a:ea typeface="Arial"/>
                    <a:cs typeface="Arial"/>
                  </a:rPr>
                  <a:t>Alter von ... bis unter ... Jahren</a:t>
                </a:r>
              </a:p>
            </c:rich>
          </c:tx>
          <c:layout>
            <c:manualLayout>
              <c:xMode val="factor"/>
              <c:yMode val="factor"/>
              <c:x val="0.0057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18586520"/>
        <c:crosses val="autoZero"/>
        <c:auto val="1"/>
        <c:lblOffset val="100"/>
        <c:noMultiLvlLbl val="0"/>
      </c:catAx>
      <c:valAx>
        <c:axId val="18586520"/>
        <c:scaling>
          <c:orientation val="minMax"/>
          <c:max val="100"/>
        </c:scaling>
        <c:axPos val="l"/>
        <c:title>
          <c:tx>
            <c:rich>
              <a:bodyPr vert="horz" rot="0" anchor="ctr"/>
              <a:lstStyle/>
              <a:p>
                <a:pPr algn="ctr">
                  <a:defRPr/>
                </a:pPr>
                <a:r>
                  <a:rPr lang="en-US" cap="none" sz="800" b="0" i="0" u="none" baseline="0">
                    <a:latin typeface="Arial"/>
                    <a:ea typeface="Arial"/>
                    <a:cs typeface="Arial"/>
                  </a:rPr>
                  <a:t>Anzahl</a:t>
                </a:r>
              </a:p>
            </c:rich>
          </c:tx>
          <c:layout>
            <c:manualLayout>
              <c:xMode val="factor"/>
              <c:yMode val="factor"/>
              <c:x val="0.02675"/>
              <c:y val="0.13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34787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395"/>
          <c:w val="0.9535"/>
          <c:h val="0.95575"/>
        </c:manualLayout>
      </c:layout>
      <c:barChart>
        <c:barDir val="col"/>
        <c:grouping val="clustered"/>
        <c:varyColors val="0"/>
        <c:ser>
          <c:idx val="0"/>
          <c:order val="0"/>
          <c:tx>
            <c:strRef>
              <c:f>'Graf1+2'!$AK$36</c:f>
              <c:strCache>
                <c:ptCount val="1"/>
                <c:pt idx="0">
                  <c:v>insgesamt</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'Graf1+2'!$AJ$37:$AJ$42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'Graf1+2'!$AK$37:$AK$42</c:f>
              <c:numCache>
                <c:ptCount val="6"/>
                <c:pt idx="0">
                  <c:v>75.2</c:v>
                </c:pt>
                <c:pt idx="1">
                  <c:v>71.1</c:v>
                </c:pt>
                <c:pt idx="2">
                  <c:v>79.8</c:v>
                </c:pt>
                <c:pt idx="3">
                  <c:v>78</c:v>
                </c:pt>
                <c:pt idx="4">
                  <c:v>68.5</c:v>
                </c:pt>
                <c:pt idx="5">
                  <c:v>57.6</c:v>
                </c:pt>
              </c:numCache>
            </c:numRef>
          </c:val>
        </c:ser>
        <c:ser>
          <c:idx val="1"/>
          <c:order val="1"/>
          <c:tx>
            <c:strRef>
              <c:f>'Graf1+2'!$AL$36</c:f>
              <c:strCache>
                <c:ptCount val="1"/>
                <c:pt idx="0">
                  <c:v>männlich</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'Graf1+2'!$AJ$37:$AJ$42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'Graf1+2'!$AL$37:$AL$42</c:f>
              <c:numCache>
                <c:ptCount val="6"/>
                <c:pt idx="0">
                  <c:v>70.5</c:v>
                </c:pt>
                <c:pt idx="1">
                  <c:v>69.7</c:v>
                </c:pt>
                <c:pt idx="2">
                  <c:v>75.2</c:v>
                </c:pt>
                <c:pt idx="3">
                  <c:v>75.5</c:v>
                </c:pt>
                <c:pt idx="4">
                  <c:v>63.7</c:v>
                </c:pt>
                <c:pt idx="5">
                  <c:v>51.4</c:v>
                </c:pt>
              </c:numCache>
            </c:numRef>
          </c:val>
        </c:ser>
        <c:ser>
          <c:idx val="2"/>
          <c:order val="2"/>
          <c:tx>
            <c:strRef>
              <c:f>'Graf1+2'!$AM$36</c:f>
              <c:strCache>
                <c:ptCount val="1"/>
                <c:pt idx="0">
                  <c:v>weiblich</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'Graf1+2'!$AJ$37:$AJ$42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'Graf1+2'!$AM$37:$AM$42</c:f>
              <c:numCache>
                <c:ptCount val="6"/>
                <c:pt idx="0">
                  <c:v>79.3</c:v>
                </c:pt>
                <c:pt idx="1">
                  <c:v>72.7</c:v>
                </c:pt>
                <c:pt idx="2">
                  <c:v>83</c:v>
                </c:pt>
                <c:pt idx="3">
                  <c:v>81.3</c:v>
                </c:pt>
                <c:pt idx="4">
                  <c:v>74.5</c:v>
                </c:pt>
                <c:pt idx="5">
                  <c:v>69</c:v>
                </c:pt>
              </c:numCache>
            </c:numRef>
          </c:val>
        </c:ser>
        <c:gapWidth val="80"/>
        <c:axId val="33060953"/>
        <c:axId val="29113122"/>
      </c:barChart>
      <c:catAx>
        <c:axId val="33060953"/>
        <c:scaling>
          <c:orientation val="minMax"/>
        </c:scaling>
        <c:axPos val="b"/>
        <c:delete val="1"/>
        <c:majorTickMark val="out"/>
        <c:minorTickMark val="none"/>
        <c:tickLblPos val="nextTo"/>
        <c:crossAx val="29113122"/>
        <c:crosses val="autoZero"/>
        <c:auto val="1"/>
        <c:lblOffset val="100"/>
        <c:noMultiLvlLbl val="0"/>
      </c:catAx>
      <c:valAx>
        <c:axId val="29113122"/>
        <c:scaling>
          <c:orientation val="minMax"/>
        </c:scaling>
        <c:axPos val="l"/>
        <c:title>
          <c:tx>
            <c:rich>
              <a:bodyPr vert="horz" rot="0" anchor="ctr"/>
              <a:lstStyle/>
              <a:p>
                <a:pPr algn="ctr">
                  <a:defRPr/>
                </a:pPr>
                <a:r>
                  <a:rPr lang="en-US" cap="none" sz="800" b="0" i="0" u="none" baseline="0">
                    <a:latin typeface="Arial"/>
                    <a:ea typeface="Arial"/>
                    <a:cs typeface="Arial"/>
                  </a:rPr>
                  <a:t>Altersjahr</a:t>
                </a:r>
              </a:p>
            </c:rich>
          </c:tx>
          <c:layout>
            <c:manualLayout>
              <c:xMode val="factor"/>
              <c:yMode val="factor"/>
              <c:x val="0.03525"/>
              <c:y val="0.1357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060953"/>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75"/>
          <c:y val="0.1105"/>
          <c:w val="0.6355"/>
          <c:h val="0.76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explosion val="10"/>
            <c:spPr>
              <a:solidFill>
                <a:srgbClr val="FFFFFF"/>
              </a:solidFill>
            </c:spPr>
          </c:dPt>
          <c:dPt>
            <c:idx val="1"/>
            <c:spPr>
              <a:solidFill>
                <a:srgbClr val="C0C0C0"/>
              </a:solidFill>
            </c:spPr>
          </c:dPt>
          <c:dPt>
            <c:idx val="2"/>
            <c:spPr>
              <a:solidFill>
                <a:srgbClr val="969696"/>
              </a:solidFill>
            </c:spPr>
          </c:dPt>
          <c:dPt>
            <c:idx val="3"/>
            <c:spPr>
              <a:solidFill>
                <a:srgbClr val="424242"/>
              </a:solidFill>
            </c:spPr>
          </c:dPt>
          <c:dPt>
            <c:idx val="4"/>
            <c:spPr>
              <a:solidFill>
                <a:srgbClr val="000000"/>
              </a:solidFill>
            </c:spPr>
          </c:dPt>
          <c:dPt>
            <c:idx val="5"/>
            <c:spPr>
              <a:pattFill prst="pct50">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'Graf1+2'!$AJ$2:$AJ$7</c:f>
              <c:strCache>
                <c:ptCount val="6"/>
                <c:pt idx="0">
                  <c:v>Krankheiten des Kreislaufsystems</c:v>
                </c:pt>
                <c:pt idx="1">
                  <c:v>Krankheiten des Atmungssystems</c:v>
                </c:pt>
                <c:pt idx="2">
                  <c:v>Krankheiten des Verdauungssystems</c:v>
                </c:pt>
                <c:pt idx="3">
                  <c:v>Verletzungen, Vergiftungen und bestimmte andere Folgen äußerer Ursachen </c:v>
                </c:pt>
                <c:pt idx="4">
                  <c:v>Neubildungen</c:v>
                </c:pt>
                <c:pt idx="5">
                  <c:v>übrige Todesursachen</c:v>
                </c:pt>
              </c:strCache>
            </c:strRef>
          </c:cat>
          <c:val>
            <c:numRef>
              <c:f>'Graf1+2'!$AK$2:$AK$7</c:f>
              <c:numCache>
                <c:ptCount val="6"/>
                <c:pt idx="0">
                  <c:v>13274</c:v>
                </c:pt>
                <c:pt idx="1">
                  <c:v>1352</c:v>
                </c:pt>
                <c:pt idx="2">
                  <c:v>1422</c:v>
                </c:pt>
                <c:pt idx="3">
                  <c:v>1320</c:v>
                </c:pt>
                <c:pt idx="4">
                  <c:v>6054</c:v>
                </c:pt>
                <c:pt idx="5">
                  <c:v>2798</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6675"/>
          <c:h val="0.935"/>
        </c:manualLayout>
      </c:layout>
      <c:barChart>
        <c:barDir val="col"/>
        <c:grouping val="stacked"/>
        <c:varyColors val="0"/>
        <c:ser>
          <c:idx val="0"/>
          <c:order val="0"/>
          <c:tx>
            <c:strRef>
              <c:f>'Graf1+2'!$AJ$10</c:f>
              <c:strCache>
                <c:ptCount val="1"/>
                <c:pt idx="0">
                  <c:v>übrige Krankheiten des Kreislaufsystems</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'Graf1+2'!$AK$10</c:f>
              <c:numCache>
                <c:ptCount val="1"/>
                <c:pt idx="0">
                  <c:v>2336</c:v>
                </c:pt>
              </c:numCache>
            </c:numRef>
          </c:val>
        </c:ser>
        <c:ser>
          <c:idx val="1"/>
          <c:order val="1"/>
          <c:tx>
            <c:strRef>
              <c:f>'Graf1+2'!$AJ$11</c:f>
              <c:strCache>
                <c:ptCount val="1"/>
                <c:pt idx="0">
                  <c:v>zerebrovaskuläre Krankheiten</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'Graf1+2'!$AK$11</c:f>
              <c:numCache>
                <c:ptCount val="1"/>
                <c:pt idx="0">
                  <c:v>2836</c:v>
                </c:pt>
              </c:numCache>
            </c:numRef>
          </c:val>
        </c:ser>
        <c:ser>
          <c:idx val="2"/>
          <c:order val="2"/>
          <c:tx>
            <c:strRef>
              <c:f>'Graf1+2'!$AJ$12</c:f>
              <c:strCache>
                <c:ptCount val="1"/>
                <c:pt idx="0">
                  <c:v>sonstige Formen der Herzkrankheit</c:v>
                </c:pt>
              </c:strCache>
            </c:strRef>
          </c:tx>
          <c:spPr>
            <a:pattFill prst="pct1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'Graf1+2'!$AK$12</c:f>
              <c:numCache>
                <c:ptCount val="1"/>
                <c:pt idx="0">
                  <c:v>1862</c:v>
                </c:pt>
              </c:numCache>
            </c:numRef>
          </c:val>
        </c:ser>
        <c:ser>
          <c:idx val="3"/>
          <c:order val="3"/>
          <c:tx>
            <c:strRef>
              <c:f>'Graf1+2'!$AJ$13</c:f>
              <c:strCache>
                <c:ptCount val="1"/>
                <c:pt idx="0">
                  <c:v>ischämische Herzkrankheiten</c:v>
                </c:pt>
              </c:strCache>
            </c:strRef>
          </c:tx>
          <c:spPr>
            <a:pattFill prst="dot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'Graf1+2'!$AK$13</c:f>
              <c:numCache>
                <c:ptCount val="1"/>
                <c:pt idx="0">
                  <c:v>6240</c:v>
                </c:pt>
              </c:numCache>
            </c:numRef>
          </c:val>
        </c:ser>
        <c:overlap val="100"/>
        <c:axId val="60691507"/>
        <c:axId val="9352652"/>
      </c:barChart>
      <c:catAx>
        <c:axId val="60691507"/>
        <c:scaling>
          <c:orientation val="minMax"/>
        </c:scaling>
        <c:axPos val="b"/>
        <c:delete val="1"/>
        <c:majorTickMark val="out"/>
        <c:minorTickMark val="none"/>
        <c:tickLblPos val="nextTo"/>
        <c:crossAx val="9352652"/>
        <c:crosses val="autoZero"/>
        <c:auto val="1"/>
        <c:lblOffset val="100"/>
        <c:noMultiLvlLbl val="0"/>
      </c:catAx>
      <c:valAx>
        <c:axId val="9352652"/>
        <c:scaling>
          <c:orientation val="minMax"/>
        </c:scaling>
        <c:axPos val="l"/>
        <c:delete val="1"/>
        <c:majorTickMark val="out"/>
        <c:minorTickMark val="none"/>
        <c:tickLblPos val="nextTo"/>
        <c:crossAx val="6069150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xdr:nvSpPr>
        <xdr:cNvPr id="1" name="TextBox 18"/>
        <xdr:cNvSpPr txBox="1">
          <a:spLocks noChangeArrowheads="1"/>
        </xdr:cNvSpPr>
      </xdr:nvSpPr>
      <xdr:spPr>
        <a:xfrm flipV="1">
          <a:off x="10344150" y="10953750"/>
          <a:ext cx="685800" cy="4762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0.92375</cdr:y>
    </cdr:from>
    <cdr:to>
      <cdr:x>0.2175</cdr:x>
      <cdr:y>0.9715</cdr:y>
    </cdr:to>
    <cdr:sp>
      <cdr:nvSpPr>
        <cdr:cNvPr id="1" name="TextBox 1"/>
        <cdr:cNvSpPr txBox="1">
          <a:spLocks noChangeArrowheads="1"/>
        </cdr:cNvSpPr>
      </cdr:nvSpPr>
      <cdr:spPr>
        <a:xfrm>
          <a:off x="904875" y="2686050"/>
          <a:ext cx="38100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95250</xdr:rowOff>
    </xdr:from>
    <xdr:to>
      <xdr:col>37</xdr:col>
      <xdr:colOff>57150</xdr:colOff>
      <xdr:row>65</xdr:row>
      <xdr:rowOff>38100</xdr:rowOff>
    </xdr:to>
    <xdr:graphicFrame>
      <xdr:nvGraphicFramePr>
        <xdr:cNvPr id="1" name="Chart 1"/>
        <xdr:cNvGraphicFramePr/>
      </xdr:nvGraphicFramePr>
      <xdr:xfrm>
        <a:off x="123825" y="5695950"/>
        <a:ext cx="5924550" cy="29146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68</xdr:row>
      <xdr:rowOff>0</xdr:rowOff>
    </xdr:from>
    <xdr:to>
      <xdr:col>6</xdr:col>
      <xdr:colOff>152400</xdr:colOff>
      <xdr:row>69</xdr:row>
      <xdr:rowOff>0</xdr:rowOff>
    </xdr:to>
    <xdr:sp>
      <xdr:nvSpPr>
        <xdr:cNvPr id="2" name="TextBox 2"/>
        <xdr:cNvSpPr txBox="1">
          <a:spLocks noChangeArrowheads="1"/>
        </xdr:cNvSpPr>
      </xdr:nvSpPr>
      <xdr:spPr>
        <a:xfrm>
          <a:off x="971550" y="8943975"/>
          <a:ext cx="152400"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68</xdr:row>
      <xdr:rowOff>9525</xdr:rowOff>
    </xdr:from>
    <xdr:to>
      <xdr:col>14</xdr:col>
      <xdr:colOff>0</xdr:colOff>
      <xdr:row>69</xdr:row>
      <xdr:rowOff>0</xdr:rowOff>
    </xdr:to>
    <xdr:sp>
      <xdr:nvSpPr>
        <xdr:cNvPr id="3" name="TextBox 3"/>
        <xdr:cNvSpPr txBox="1">
          <a:spLocks noChangeArrowheads="1"/>
        </xdr:cNvSpPr>
      </xdr:nvSpPr>
      <xdr:spPr>
        <a:xfrm>
          <a:off x="2114550" y="8953500"/>
          <a:ext cx="15240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68</xdr:row>
      <xdr:rowOff>0</xdr:rowOff>
    </xdr:from>
    <xdr:to>
      <xdr:col>21</xdr:col>
      <xdr:colOff>0</xdr:colOff>
      <xdr:row>68</xdr:row>
      <xdr:rowOff>114300</xdr:rowOff>
    </xdr:to>
    <xdr:sp>
      <xdr:nvSpPr>
        <xdr:cNvPr id="4" name="TextBox 4"/>
        <xdr:cNvSpPr txBox="1">
          <a:spLocks noChangeArrowheads="1"/>
        </xdr:cNvSpPr>
      </xdr:nvSpPr>
      <xdr:spPr>
        <a:xfrm>
          <a:off x="3248025" y="8943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68</xdr:row>
      <xdr:rowOff>0</xdr:rowOff>
    </xdr:from>
    <xdr:to>
      <xdr:col>28</xdr:col>
      <xdr:colOff>152400</xdr:colOff>
      <xdr:row>68</xdr:row>
      <xdr:rowOff>114300</xdr:rowOff>
    </xdr:to>
    <xdr:sp>
      <xdr:nvSpPr>
        <xdr:cNvPr id="5" name="TextBox 5"/>
        <xdr:cNvSpPr txBox="1">
          <a:spLocks noChangeArrowheads="1"/>
        </xdr:cNvSpPr>
      </xdr:nvSpPr>
      <xdr:spPr>
        <a:xfrm>
          <a:off x="4533900" y="8943975"/>
          <a:ext cx="152400" cy="114300"/>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64</xdr:row>
      <xdr:rowOff>85725</xdr:rowOff>
    </xdr:from>
    <xdr:to>
      <xdr:col>7</xdr:col>
      <xdr:colOff>9525</xdr:colOff>
      <xdr:row>66</xdr:row>
      <xdr:rowOff>9525</xdr:rowOff>
    </xdr:to>
    <xdr:sp>
      <xdr:nvSpPr>
        <xdr:cNvPr id="6" name="TextBox 6"/>
        <xdr:cNvSpPr txBox="1">
          <a:spLocks noChangeArrowheads="1"/>
        </xdr:cNvSpPr>
      </xdr:nvSpPr>
      <xdr:spPr>
        <a:xfrm>
          <a:off x="676275" y="8534400"/>
          <a:ext cx="4667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10</a:t>
          </a:r>
        </a:p>
      </xdr:txBody>
    </xdr:sp>
    <xdr:clientData/>
  </xdr:twoCellAnchor>
  <xdr:twoCellAnchor>
    <xdr:from>
      <xdr:col>6</xdr:col>
      <xdr:colOff>152400</xdr:colOff>
      <xdr:row>64</xdr:row>
      <xdr:rowOff>85725</xdr:rowOff>
    </xdr:from>
    <xdr:to>
      <xdr:col>10</xdr:col>
      <xdr:colOff>28575</xdr:colOff>
      <xdr:row>65</xdr:row>
      <xdr:rowOff>114300</xdr:rowOff>
    </xdr:to>
    <xdr:sp>
      <xdr:nvSpPr>
        <xdr:cNvPr id="7" name="TextBox 7"/>
        <xdr:cNvSpPr txBox="1">
          <a:spLocks noChangeArrowheads="1"/>
        </xdr:cNvSpPr>
      </xdr:nvSpPr>
      <xdr:spPr>
        <a:xfrm>
          <a:off x="1123950" y="8534400"/>
          <a:ext cx="523875" cy="152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10 - 20</a:t>
          </a:r>
        </a:p>
      </xdr:txBody>
    </xdr:sp>
    <xdr:clientData/>
  </xdr:twoCellAnchor>
  <xdr:twoCellAnchor>
    <xdr:from>
      <xdr:col>10</xdr:col>
      <xdr:colOff>95250</xdr:colOff>
      <xdr:row>64</xdr:row>
      <xdr:rowOff>85725</xdr:rowOff>
    </xdr:from>
    <xdr:to>
      <xdr:col>13</xdr:col>
      <xdr:colOff>57150</xdr:colOff>
      <xdr:row>66</xdr:row>
      <xdr:rowOff>19050</xdr:rowOff>
    </xdr:to>
    <xdr:sp>
      <xdr:nvSpPr>
        <xdr:cNvPr id="8" name="TextBox 8"/>
        <xdr:cNvSpPr txBox="1">
          <a:spLocks noChangeArrowheads="1"/>
        </xdr:cNvSpPr>
      </xdr:nvSpPr>
      <xdr:spPr>
        <a:xfrm>
          <a:off x="1714500" y="8534400"/>
          <a:ext cx="4476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20 - 30</a:t>
          </a:r>
        </a:p>
      </xdr:txBody>
    </xdr:sp>
    <xdr:clientData/>
  </xdr:twoCellAnchor>
  <xdr:twoCellAnchor>
    <xdr:from>
      <xdr:col>13</xdr:col>
      <xdr:colOff>142875</xdr:colOff>
      <xdr:row>64</xdr:row>
      <xdr:rowOff>85725</xdr:rowOff>
    </xdr:from>
    <xdr:to>
      <xdr:col>16</xdr:col>
      <xdr:colOff>123825</xdr:colOff>
      <xdr:row>65</xdr:row>
      <xdr:rowOff>95250</xdr:rowOff>
    </xdr:to>
    <xdr:sp>
      <xdr:nvSpPr>
        <xdr:cNvPr id="9" name="TextBox 9"/>
        <xdr:cNvSpPr txBox="1">
          <a:spLocks noChangeArrowheads="1"/>
        </xdr:cNvSpPr>
      </xdr:nvSpPr>
      <xdr:spPr>
        <a:xfrm>
          <a:off x="2247900" y="8534400"/>
          <a:ext cx="46672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30 - 40</a:t>
          </a:r>
        </a:p>
      </xdr:txBody>
    </xdr:sp>
    <xdr:clientData/>
  </xdr:twoCellAnchor>
  <xdr:twoCellAnchor>
    <xdr:from>
      <xdr:col>17</xdr:col>
      <xdr:colOff>19050</xdr:colOff>
      <xdr:row>64</xdr:row>
      <xdr:rowOff>85725</xdr:rowOff>
    </xdr:from>
    <xdr:to>
      <xdr:col>20</xdr:col>
      <xdr:colOff>19050</xdr:colOff>
      <xdr:row>65</xdr:row>
      <xdr:rowOff>95250</xdr:rowOff>
    </xdr:to>
    <xdr:sp>
      <xdr:nvSpPr>
        <xdr:cNvPr id="10" name="TextBox 10"/>
        <xdr:cNvSpPr txBox="1">
          <a:spLocks noChangeArrowheads="1"/>
        </xdr:cNvSpPr>
      </xdr:nvSpPr>
      <xdr:spPr>
        <a:xfrm>
          <a:off x="2771775" y="8534400"/>
          <a:ext cx="48577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40 - 50</a:t>
          </a:r>
        </a:p>
      </xdr:txBody>
    </xdr:sp>
    <xdr:clientData/>
  </xdr:twoCellAnchor>
  <xdr:twoCellAnchor>
    <xdr:from>
      <xdr:col>20</xdr:col>
      <xdr:colOff>66675</xdr:colOff>
      <xdr:row>64</xdr:row>
      <xdr:rowOff>85725</xdr:rowOff>
    </xdr:from>
    <xdr:to>
      <xdr:col>23</xdr:col>
      <xdr:colOff>76200</xdr:colOff>
      <xdr:row>66</xdr:row>
      <xdr:rowOff>0</xdr:rowOff>
    </xdr:to>
    <xdr:sp>
      <xdr:nvSpPr>
        <xdr:cNvPr id="11" name="TextBox 11"/>
        <xdr:cNvSpPr txBox="1">
          <a:spLocks noChangeArrowheads="1"/>
        </xdr:cNvSpPr>
      </xdr:nvSpPr>
      <xdr:spPr>
        <a:xfrm>
          <a:off x="3305175" y="8534400"/>
          <a:ext cx="495300" cy="1619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50 - 60</a:t>
          </a:r>
        </a:p>
      </xdr:txBody>
    </xdr:sp>
    <xdr:clientData/>
  </xdr:twoCellAnchor>
  <xdr:twoCellAnchor>
    <xdr:from>
      <xdr:col>23</xdr:col>
      <xdr:colOff>133350</xdr:colOff>
      <xdr:row>64</xdr:row>
      <xdr:rowOff>85725</xdr:rowOff>
    </xdr:from>
    <xdr:to>
      <xdr:col>26</xdr:col>
      <xdr:colOff>114300</xdr:colOff>
      <xdr:row>65</xdr:row>
      <xdr:rowOff>104775</xdr:rowOff>
    </xdr:to>
    <xdr:sp>
      <xdr:nvSpPr>
        <xdr:cNvPr id="12" name="TextBox 12"/>
        <xdr:cNvSpPr txBox="1">
          <a:spLocks noChangeArrowheads="1"/>
        </xdr:cNvSpPr>
      </xdr:nvSpPr>
      <xdr:spPr>
        <a:xfrm>
          <a:off x="3857625" y="8534400"/>
          <a:ext cx="466725"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60 - 70</a:t>
          </a:r>
        </a:p>
      </xdr:txBody>
    </xdr:sp>
    <xdr:clientData/>
  </xdr:twoCellAnchor>
  <xdr:twoCellAnchor>
    <xdr:from>
      <xdr:col>26</xdr:col>
      <xdr:colOff>85725</xdr:colOff>
      <xdr:row>64</xdr:row>
      <xdr:rowOff>85725</xdr:rowOff>
    </xdr:from>
    <xdr:to>
      <xdr:col>30</xdr:col>
      <xdr:colOff>9525</xdr:colOff>
      <xdr:row>65</xdr:row>
      <xdr:rowOff>104775</xdr:rowOff>
    </xdr:to>
    <xdr:sp>
      <xdr:nvSpPr>
        <xdr:cNvPr id="13" name="TextBox 13"/>
        <xdr:cNvSpPr txBox="1">
          <a:spLocks noChangeArrowheads="1"/>
        </xdr:cNvSpPr>
      </xdr:nvSpPr>
      <xdr:spPr>
        <a:xfrm>
          <a:off x="4295775" y="8534400"/>
          <a:ext cx="571500"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70 - 80</a:t>
          </a:r>
        </a:p>
      </xdr:txBody>
    </xdr:sp>
    <xdr:clientData/>
  </xdr:twoCellAnchor>
  <xdr:twoCellAnchor>
    <xdr:from>
      <xdr:col>30</xdr:col>
      <xdr:colOff>85725</xdr:colOff>
      <xdr:row>64</xdr:row>
      <xdr:rowOff>85725</xdr:rowOff>
    </xdr:from>
    <xdr:to>
      <xdr:col>32</xdr:col>
      <xdr:colOff>142875</xdr:colOff>
      <xdr:row>66</xdr:row>
      <xdr:rowOff>38100</xdr:rowOff>
    </xdr:to>
    <xdr:sp>
      <xdr:nvSpPr>
        <xdr:cNvPr id="14" name="TextBox 14"/>
        <xdr:cNvSpPr txBox="1">
          <a:spLocks noChangeArrowheads="1"/>
        </xdr:cNvSpPr>
      </xdr:nvSpPr>
      <xdr:spPr>
        <a:xfrm>
          <a:off x="4943475" y="8534400"/>
          <a:ext cx="3810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80 - 90</a:t>
          </a:r>
        </a:p>
      </xdr:txBody>
    </xdr:sp>
    <xdr:clientData/>
  </xdr:twoCellAnchor>
  <xdr:twoCellAnchor>
    <xdr:from>
      <xdr:col>33</xdr:col>
      <xdr:colOff>19050</xdr:colOff>
      <xdr:row>64</xdr:row>
      <xdr:rowOff>85725</xdr:rowOff>
    </xdr:from>
    <xdr:to>
      <xdr:col>37</xdr:col>
      <xdr:colOff>57150</xdr:colOff>
      <xdr:row>67</xdr:row>
      <xdr:rowOff>57150</xdr:rowOff>
    </xdr:to>
    <xdr:sp>
      <xdr:nvSpPr>
        <xdr:cNvPr id="15" name="TextBox 15"/>
        <xdr:cNvSpPr txBox="1">
          <a:spLocks noChangeArrowheads="1"/>
        </xdr:cNvSpPr>
      </xdr:nvSpPr>
      <xdr:spPr>
        <a:xfrm>
          <a:off x="5362575" y="8534400"/>
          <a:ext cx="68580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90 und
 mehr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38</xdr:row>
      <xdr:rowOff>57150</xdr:rowOff>
    </xdr:from>
    <xdr:to>
      <xdr:col>34</xdr:col>
      <xdr:colOff>38100</xdr:colOff>
      <xdr:row>59</xdr:row>
      <xdr:rowOff>28575</xdr:rowOff>
    </xdr:to>
    <xdr:graphicFrame>
      <xdr:nvGraphicFramePr>
        <xdr:cNvPr id="1" name="Chart 1"/>
        <xdr:cNvGraphicFramePr/>
      </xdr:nvGraphicFramePr>
      <xdr:xfrm>
        <a:off x="152400" y="4886325"/>
        <a:ext cx="5391150" cy="2571750"/>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59</xdr:row>
      <xdr:rowOff>95250</xdr:rowOff>
    </xdr:from>
    <xdr:to>
      <xdr:col>19</xdr:col>
      <xdr:colOff>9525</xdr:colOff>
      <xdr:row>63</xdr:row>
      <xdr:rowOff>38100</xdr:rowOff>
    </xdr:to>
    <xdr:sp>
      <xdr:nvSpPr>
        <xdr:cNvPr id="2" name="TextBox 2"/>
        <xdr:cNvSpPr txBox="1">
          <a:spLocks noChangeArrowheads="1"/>
        </xdr:cNvSpPr>
      </xdr:nvSpPr>
      <xdr:spPr>
        <a:xfrm>
          <a:off x="2333625" y="7524750"/>
          <a:ext cx="752475"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Kreislauf-
systems</a:t>
          </a:r>
        </a:p>
      </xdr:txBody>
    </xdr:sp>
    <xdr:clientData/>
  </xdr:twoCellAnchor>
  <xdr:twoCellAnchor>
    <xdr:from>
      <xdr:col>18</xdr:col>
      <xdr:colOff>142875</xdr:colOff>
      <xdr:row>59</xdr:row>
      <xdr:rowOff>95250</xdr:rowOff>
    </xdr:from>
    <xdr:to>
      <xdr:col>24</xdr:col>
      <xdr:colOff>85725</xdr:colOff>
      <xdr:row>63</xdr:row>
      <xdr:rowOff>104775</xdr:rowOff>
    </xdr:to>
    <xdr:sp>
      <xdr:nvSpPr>
        <xdr:cNvPr id="3" name="TextBox 3"/>
        <xdr:cNvSpPr txBox="1">
          <a:spLocks noChangeArrowheads="1"/>
        </xdr:cNvSpPr>
      </xdr:nvSpPr>
      <xdr:spPr>
        <a:xfrm>
          <a:off x="3057525" y="7524750"/>
          <a:ext cx="914400" cy="5048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Atmungs-
systems</a:t>
          </a:r>
        </a:p>
      </xdr:txBody>
    </xdr:sp>
    <xdr:clientData/>
  </xdr:twoCellAnchor>
  <xdr:twoCellAnchor>
    <xdr:from>
      <xdr:col>24</xdr:col>
      <xdr:colOff>9525</xdr:colOff>
      <xdr:row>59</xdr:row>
      <xdr:rowOff>95250</xdr:rowOff>
    </xdr:from>
    <xdr:to>
      <xdr:col>28</xdr:col>
      <xdr:colOff>142875</xdr:colOff>
      <xdr:row>63</xdr:row>
      <xdr:rowOff>38100</xdr:rowOff>
    </xdr:to>
    <xdr:sp>
      <xdr:nvSpPr>
        <xdr:cNvPr id="4" name="TextBox 4"/>
        <xdr:cNvSpPr txBox="1">
          <a:spLocks noChangeArrowheads="1"/>
        </xdr:cNvSpPr>
      </xdr:nvSpPr>
      <xdr:spPr>
        <a:xfrm>
          <a:off x="3895725" y="7524750"/>
          <a:ext cx="781050"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Verdauungs-
systems</a:t>
          </a:r>
        </a:p>
      </xdr:txBody>
    </xdr:sp>
    <xdr:clientData/>
  </xdr:twoCellAnchor>
  <xdr:twoCellAnchor>
    <xdr:from>
      <xdr:col>28</xdr:col>
      <xdr:colOff>66675</xdr:colOff>
      <xdr:row>59</xdr:row>
      <xdr:rowOff>95250</xdr:rowOff>
    </xdr:from>
    <xdr:to>
      <xdr:col>34</xdr:col>
      <xdr:colOff>142875</xdr:colOff>
      <xdr:row>64</xdr:row>
      <xdr:rowOff>57150</xdr:rowOff>
    </xdr:to>
    <xdr:sp>
      <xdr:nvSpPr>
        <xdr:cNvPr id="5" name="TextBox 5"/>
        <xdr:cNvSpPr txBox="1">
          <a:spLocks noChangeArrowheads="1"/>
        </xdr:cNvSpPr>
      </xdr:nvSpPr>
      <xdr:spPr>
        <a:xfrm>
          <a:off x="4600575" y="7524750"/>
          <a:ext cx="1047750" cy="581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Verletzungen,
Vergiftungen u.
best. and. Folgen
äußerer Ursachen</a:t>
          </a:r>
        </a:p>
      </xdr:txBody>
    </xdr:sp>
    <xdr:clientData/>
  </xdr:twoCellAnchor>
  <xdr:twoCellAnchor>
    <xdr:from>
      <xdr:col>9</xdr:col>
      <xdr:colOff>9525</xdr:colOff>
      <xdr:row>65</xdr:row>
      <xdr:rowOff>9525</xdr:rowOff>
    </xdr:from>
    <xdr:to>
      <xdr:col>10</xdr:col>
      <xdr:colOff>0</xdr:colOff>
      <xdr:row>66</xdr:row>
      <xdr:rowOff>0</xdr:rowOff>
    </xdr:to>
    <xdr:sp>
      <xdr:nvSpPr>
        <xdr:cNvPr id="6" name="TextBox 6"/>
        <xdr:cNvSpPr txBox="1">
          <a:spLocks noChangeArrowheads="1"/>
        </xdr:cNvSpPr>
      </xdr:nvSpPr>
      <xdr:spPr>
        <a:xfrm>
          <a:off x="1466850" y="8181975"/>
          <a:ext cx="15240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xdr:nvSpPr>
        <xdr:cNvPr id="7" name="TextBox 7"/>
        <xdr:cNvSpPr txBox="1">
          <a:spLocks noChangeArrowheads="1"/>
        </xdr:cNvSpPr>
      </xdr:nvSpPr>
      <xdr:spPr>
        <a:xfrm>
          <a:off x="2600325" y="8181975"/>
          <a:ext cx="152400" cy="114300"/>
        </a:xfrm>
        <a:prstGeom prst="rect">
          <a:avLst/>
        </a:prstGeom>
        <a:pattFill prst="dk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xdr:nvSpPr>
        <xdr:cNvPr id="8" name="TextBox 8"/>
        <xdr:cNvSpPr txBox="1">
          <a:spLocks noChangeArrowheads="1"/>
        </xdr:cNvSpPr>
      </xdr:nvSpPr>
      <xdr:spPr>
        <a:xfrm>
          <a:off x="3571875" y="8181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xdr:row>
      <xdr:rowOff>9525</xdr:rowOff>
    </xdr:from>
    <xdr:to>
      <xdr:col>17</xdr:col>
      <xdr:colOff>57150</xdr:colOff>
      <xdr:row>23</xdr:row>
      <xdr:rowOff>47625</xdr:rowOff>
    </xdr:to>
    <xdr:graphicFrame>
      <xdr:nvGraphicFramePr>
        <xdr:cNvPr id="9" name="Chart 9"/>
        <xdr:cNvGraphicFramePr/>
      </xdr:nvGraphicFramePr>
      <xdr:xfrm>
        <a:off x="104775" y="723900"/>
        <a:ext cx="2705100" cy="2266950"/>
      </xdr:xfrm>
      <a:graphic>
        <a:graphicData uri="http://schemas.openxmlformats.org/drawingml/2006/chart">
          <c:chart xmlns:c="http://schemas.openxmlformats.org/drawingml/2006/chart" r:id="rId2"/>
        </a:graphicData>
      </a:graphic>
    </xdr:graphicFrame>
    <xdr:clientData/>
  </xdr:twoCellAnchor>
  <xdr:twoCellAnchor>
    <xdr:from>
      <xdr:col>18</xdr:col>
      <xdr:colOff>133350</xdr:colOff>
      <xdr:row>6</xdr:row>
      <xdr:rowOff>47625</xdr:rowOff>
    </xdr:from>
    <xdr:to>
      <xdr:col>28</xdr:col>
      <xdr:colOff>133350</xdr:colOff>
      <xdr:row>22</xdr:row>
      <xdr:rowOff>38100</xdr:rowOff>
    </xdr:to>
    <xdr:graphicFrame>
      <xdr:nvGraphicFramePr>
        <xdr:cNvPr id="10" name="Chart 10"/>
        <xdr:cNvGraphicFramePr/>
      </xdr:nvGraphicFramePr>
      <xdr:xfrm>
        <a:off x="3048000" y="885825"/>
        <a:ext cx="1619250" cy="197167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7</xdr:row>
      <xdr:rowOff>57150</xdr:rowOff>
    </xdr:from>
    <xdr:to>
      <xdr:col>22</xdr:col>
      <xdr:colOff>0</xdr:colOff>
      <xdr:row>7</xdr:row>
      <xdr:rowOff>57150</xdr:rowOff>
    </xdr:to>
    <xdr:sp>
      <xdr:nvSpPr>
        <xdr:cNvPr id="11" name="Line 11"/>
        <xdr:cNvSpPr>
          <a:spLocks/>
        </xdr:cNvSpPr>
      </xdr:nvSpPr>
      <xdr:spPr>
        <a:xfrm>
          <a:off x="1619250" y="1019175"/>
          <a:ext cx="19431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114300</xdr:rowOff>
    </xdr:from>
    <xdr:to>
      <xdr:col>22</xdr:col>
      <xdr:colOff>0</xdr:colOff>
      <xdr:row>21</xdr:row>
      <xdr:rowOff>0</xdr:rowOff>
    </xdr:to>
    <xdr:sp>
      <xdr:nvSpPr>
        <xdr:cNvPr id="12" name="Line 12"/>
        <xdr:cNvSpPr>
          <a:spLocks/>
        </xdr:cNvSpPr>
      </xdr:nvSpPr>
      <xdr:spPr>
        <a:xfrm>
          <a:off x="1581150" y="2686050"/>
          <a:ext cx="19812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47625</xdr:colOff>
      <xdr:row>9</xdr:row>
      <xdr:rowOff>57150</xdr:rowOff>
    </xdr:from>
    <xdr:to>
      <xdr:col>34</xdr:col>
      <xdr:colOff>200025</xdr:colOff>
      <xdr:row>11</xdr:row>
      <xdr:rowOff>85725</xdr:rowOff>
    </xdr:to>
    <xdr:sp>
      <xdr:nvSpPr>
        <xdr:cNvPr id="13" name="TextBox 13"/>
        <xdr:cNvSpPr txBox="1">
          <a:spLocks noChangeArrowheads="1"/>
        </xdr:cNvSpPr>
      </xdr:nvSpPr>
      <xdr:spPr>
        <a:xfrm>
          <a:off x="4257675" y="1266825"/>
          <a:ext cx="1447800"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ischämische
Herzkrankheiten (47,0 %)</a:t>
          </a:r>
        </a:p>
      </xdr:txBody>
    </xdr:sp>
    <xdr:clientData/>
  </xdr:twoCellAnchor>
  <xdr:twoCellAnchor>
    <xdr:from>
      <xdr:col>26</xdr:col>
      <xdr:colOff>47625</xdr:colOff>
      <xdr:row>13</xdr:row>
      <xdr:rowOff>85725</xdr:rowOff>
    </xdr:from>
    <xdr:to>
      <xdr:col>34</xdr:col>
      <xdr:colOff>257175</xdr:colOff>
      <xdr:row>16</xdr:row>
      <xdr:rowOff>47625</xdr:rowOff>
    </xdr:to>
    <xdr:sp>
      <xdr:nvSpPr>
        <xdr:cNvPr id="14" name="TextBox 14"/>
        <xdr:cNvSpPr txBox="1">
          <a:spLocks noChangeArrowheads="1"/>
        </xdr:cNvSpPr>
      </xdr:nvSpPr>
      <xdr:spPr>
        <a:xfrm>
          <a:off x="4257675" y="1790700"/>
          <a:ext cx="1504950" cy="333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sonstige Formen der
Herzkrankheit (14,0 %)</a:t>
          </a:r>
        </a:p>
      </xdr:txBody>
    </xdr:sp>
    <xdr:clientData/>
  </xdr:twoCellAnchor>
  <xdr:twoCellAnchor>
    <xdr:from>
      <xdr:col>26</xdr:col>
      <xdr:colOff>47625</xdr:colOff>
      <xdr:row>16</xdr:row>
      <xdr:rowOff>38100</xdr:rowOff>
    </xdr:from>
    <xdr:to>
      <xdr:col>34</xdr:col>
      <xdr:colOff>304800</xdr:colOff>
      <xdr:row>18</xdr:row>
      <xdr:rowOff>95250</xdr:rowOff>
    </xdr:to>
    <xdr:sp>
      <xdr:nvSpPr>
        <xdr:cNvPr id="15" name="TextBox 15"/>
        <xdr:cNvSpPr txBox="1">
          <a:spLocks noChangeArrowheads="1"/>
        </xdr:cNvSpPr>
      </xdr:nvSpPr>
      <xdr:spPr>
        <a:xfrm>
          <a:off x="4257675" y="2114550"/>
          <a:ext cx="15525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zerebrovaskuläre
Krankheiten (21,4 %)</a:t>
          </a:r>
        </a:p>
      </xdr:txBody>
    </xdr:sp>
    <xdr:clientData/>
  </xdr:twoCellAnchor>
  <xdr:twoCellAnchor>
    <xdr:from>
      <xdr:col>26</xdr:col>
      <xdr:colOff>57150</xdr:colOff>
      <xdr:row>18</xdr:row>
      <xdr:rowOff>104775</xdr:rowOff>
    </xdr:from>
    <xdr:to>
      <xdr:col>34</xdr:col>
      <xdr:colOff>304800</xdr:colOff>
      <xdr:row>21</xdr:row>
      <xdr:rowOff>38100</xdr:rowOff>
    </xdr:to>
    <xdr:sp>
      <xdr:nvSpPr>
        <xdr:cNvPr id="16" name="TextBox 16"/>
        <xdr:cNvSpPr txBox="1">
          <a:spLocks noChangeArrowheads="1"/>
        </xdr:cNvSpPr>
      </xdr:nvSpPr>
      <xdr:spPr>
        <a:xfrm>
          <a:off x="4267200" y="2428875"/>
          <a:ext cx="15430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übrige Krankheiten des
Kreislaufsystems (17,6 %)</a:t>
          </a:r>
        </a:p>
      </xdr:txBody>
    </xdr:sp>
    <xdr:clientData/>
  </xdr:twoCellAnchor>
  <xdr:twoCellAnchor>
    <xdr:from>
      <xdr:col>5</xdr:col>
      <xdr:colOff>0</xdr:colOff>
      <xdr:row>25</xdr:row>
      <xdr:rowOff>0</xdr:rowOff>
    </xdr:from>
    <xdr:to>
      <xdr:col>6</xdr:col>
      <xdr:colOff>0</xdr:colOff>
      <xdr:row>26</xdr:row>
      <xdr:rowOff>0</xdr:rowOff>
    </xdr:to>
    <xdr:sp>
      <xdr:nvSpPr>
        <xdr:cNvPr id="17" name="Rectangle 17"/>
        <xdr:cNvSpPr>
          <a:spLocks/>
        </xdr:cNvSpPr>
      </xdr:nvSpPr>
      <xdr:spPr>
        <a:xfrm>
          <a:off x="809625" y="3190875"/>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8" name="Rectangle 18"/>
        <xdr:cNvSpPr>
          <a:spLocks/>
        </xdr:cNvSpPr>
      </xdr:nvSpPr>
      <xdr:spPr>
        <a:xfrm>
          <a:off x="809625" y="3438525"/>
          <a:ext cx="161925" cy="1238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9" name="Rectangle 19"/>
        <xdr:cNvSpPr>
          <a:spLocks/>
        </xdr:cNvSpPr>
      </xdr:nvSpPr>
      <xdr:spPr>
        <a:xfrm>
          <a:off x="809625" y="3695700"/>
          <a:ext cx="161925" cy="1238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20" name="Rectangle 20"/>
        <xdr:cNvSpPr>
          <a:spLocks/>
        </xdr:cNvSpPr>
      </xdr:nvSpPr>
      <xdr:spPr>
        <a:xfrm>
          <a:off x="3076575" y="3190875"/>
          <a:ext cx="161925" cy="123825"/>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24</xdr:row>
      <xdr:rowOff>38100</xdr:rowOff>
    </xdr:from>
    <xdr:to>
      <xdr:col>34</xdr:col>
      <xdr:colOff>38100</xdr:colOff>
      <xdr:row>26</xdr:row>
      <xdr:rowOff>95250</xdr:rowOff>
    </xdr:to>
    <xdr:sp>
      <xdr:nvSpPr>
        <xdr:cNvPr id="21" name="TextBox 21"/>
        <xdr:cNvSpPr txBox="1">
          <a:spLocks noChangeArrowheads="1"/>
        </xdr:cNvSpPr>
      </xdr:nvSpPr>
      <xdr:spPr>
        <a:xfrm>
          <a:off x="3267075" y="3105150"/>
          <a:ext cx="22764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Verletzungen, Vergiftungen und bestimmte</a:t>
          </a:r>
          <a:r>
            <a:rPr lang="en-US" cap="none" sz="1000" b="0" i="0" u="none" baseline="0">
              <a:latin typeface="Arial"/>
              <a:ea typeface="Arial"/>
              <a:cs typeface="Arial"/>
            </a:rPr>
            <a:t>
</a:t>
          </a:r>
          <a:r>
            <a:rPr lang="en-US" cap="none" sz="800" b="0" i="0" u="none" baseline="0">
              <a:latin typeface="Arial"/>
              <a:ea typeface="Arial"/>
              <a:cs typeface="Arial"/>
            </a:rPr>
            <a:t>andere Folgen äußerer Ursachen</a:t>
          </a:r>
        </a:p>
      </xdr:txBody>
    </xdr:sp>
    <xdr:clientData/>
  </xdr:twoCellAnchor>
  <xdr:twoCellAnchor>
    <xdr:from>
      <xdr:col>19</xdr:col>
      <xdr:colOff>9525</xdr:colOff>
      <xdr:row>27</xdr:row>
      <xdr:rowOff>0</xdr:rowOff>
    </xdr:from>
    <xdr:to>
      <xdr:col>20</xdr:col>
      <xdr:colOff>0</xdr:colOff>
      <xdr:row>28</xdr:row>
      <xdr:rowOff>0</xdr:rowOff>
    </xdr:to>
    <xdr:sp>
      <xdr:nvSpPr>
        <xdr:cNvPr id="22" name="Rectangle 22"/>
        <xdr:cNvSpPr>
          <a:spLocks/>
        </xdr:cNvSpPr>
      </xdr:nvSpPr>
      <xdr:spPr>
        <a:xfrm>
          <a:off x="3086100" y="3438525"/>
          <a:ext cx="1524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23" name="Rectangle 23"/>
        <xdr:cNvSpPr>
          <a:spLocks/>
        </xdr:cNvSpPr>
      </xdr:nvSpPr>
      <xdr:spPr>
        <a:xfrm>
          <a:off x="3086100" y="3686175"/>
          <a:ext cx="152400" cy="114300"/>
        </a:xfrm>
        <a:prstGeom prst="rect">
          <a:avLst/>
        </a:prstGeom>
        <a:pattFill prst="pct50">
          <a:fgClr>
            <a:srgbClr val="424242"/>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59</xdr:row>
      <xdr:rowOff>95250</xdr:rowOff>
    </xdr:from>
    <xdr:to>
      <xdr:col>13</xdr:col>
      <xdr:colOff>133350</xdr:colOff>
      <xdr:row>62</xdr:row>
      <xdr:rowOff>0</xdr:rowOff>
    </xdr:to>
    <xdr:sp>
      <xdr:nvSpPr>
        <xdr:cNvPr id="24" name="TextBox 25"/>
        <xdr:cNvSpPr txBox="1">
          <a:spLocks noChangeArrowheads="1"/>
        </xdr:cNvSpPr>
      </xdr:nvSpPr>
      <xdr:spPr>
        <a:xfrm>
          <a:off x="1562100" y="7524750"/>
          <a:ext cx="676275"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Neubildungen</a:t>
          </a:r>
        </a:p>
      </xdr:txBody>
    </xdr:sp>
    <xdr:clientData/>
  </xdr:twoCellAnchor>
  <xdr:twoCellAnchor>
    <xdr:from>
      <xdr:col>4</xdr:col>
      <xdr:colOff>142875</xdr:colOff>
      <xdr:row>59</xdr:row>
      <xdr:rowOff>95250</xdr:rowOff>
    </xdr:from>
    <xdr:to>
      <xdr:col>8</xdr:col>
      <xdr:colOff>114300</xdr:colOff>
      <xdr:row>62</xdr:row>
      <xdr:rowOff>104775</xdr:rowOff>
    </xdr:to>
    <xdr:sp>
      <xdr:nvSpPr>
        <xdr:cNvPr id="25" name="TextBox 26"/>
        <xdr:cNvSpPr txBox="1">
          <a:spLocks noChangeArrowheads="1"/>
        </xdr:cNvSpPr>
      </xdr:nvSpPr>
      <xdr:spPr>
        <a:xfrm>
          <a:off x="790575" y="7524750"/>
          <a:ext cx="619125"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Sterbefälle insgesamt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43" customWidth="1"/>
  </cols>
  <sheetData>
    <row r="1" ht="12.75">
      <c r="A1" s="168" t="s">
        <v>417</v>
      </c>
    </row>
    <row r="4" ht="12.75">
      <c r="A4" s="170" t="s">
        <v>430</v>
      </c>
    </row>
    <row r="6" ht="12.75">
      <c r="A6" s="143" t="s">
        <v>418</v>
      </c>
    </row>
    <row r="10" ht="12.75">
      <c r="A10" s="143" t="s">
        <v>419</v>
      </c>
    </row>
    <row r="11" ht="12.75">
      <c r="A11" s="143" t="s">
        <v>431</v>
      </c>
    </row>
    <row r="13" ht="12.75">
      <c r="A13" s="143" t="s">
        <v>420</v>
      </c>
    </row>
    <row r="16" ht="12.75">
      <c r="A16" s="143" t="s">
        <v>421</v>
      </c>
    </row>
    <row r="17" ht="12.75">
      <c r="A17" s="143" t="s">
        <v>251</v>
      </c>
    </row>
    <row r="18" ht="12.75">
      <c r="A18" s="143" t="s">
        <v>422</v>
      </c>
    </row>
    <row r="19" ht="12.75">
      <c r="A19" s="143" t="s">
        <v>423</v>
      </c>
    </row>
    <row r="21" ht="12.75">
      <c r="A21" s="143" t="s">
        <v>424</v>
      </c>
    </row>
    <row r="24" ht="12.75">
      <c r="A24" s="143" t="s">
        <v>425</v>
      </c>
    </row>
    <row r="25" ht="51">
      <c r="A25" s="169" t="s">
        <v>426</v>
      </c>
    </row>
    <row r="28" ht="12.75">
      <c r="A28" s="143" t="s">
        <v>427</v>
      </c>
    </row>
    <row r="29" ht="51">
      <c r="A29" s="169" t="s">
        <v>428</v>
      </c>
    </row>
    <row r="30" ht="12.75">
      <c r="A30" s="143" t="s">
        <v>152</v>
      </c>
    </row>
    <row r="31" ht="12.75">
      <c r="A31" s="143" t="s">
        <v>429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61"/>
  <sheetViews>
    <sheetView workbookViewId="0" topLeftCell="A34">
      <selection activeCell="H38" sqref="H38:O59"/>
    </sheetView>
  </sheetViews>
  <sheetFormatPr defaultColWidth="11.421875" defaultRowHeight="12.75"/>
  <cols>
    <col min="1" max="1" width="14.7109375" style="21" customWidth="1"/>
    <col min="2" max="7" width="12.7109375" style="21" customWidth="1"/>
    <col min="8" max="8" width="11.421875" style="18" customWidth="1"/>
    <col min="9" max="9" width="15.28125" style="21" customWidth="1"/>
    <col min="10" max="10" width="11.421875" style="21" customWidth="1"/>
    <col min="11" max="15" width="10.7109375" style="21" customWidth="1"/>
    <col min="16" max="16384" width="11.421875" style="21" customWidth="1"/>
  </cols>
  <sheetData>
    <row r="1" spans="1:8" ht="12.75" customHeight="1">
      <c r="A1" s="210" t="s">
        <v>166</v>
      </c>
      <c r="B1" s="210"/>
      <c r="C1" s="210"/>
      <c r="D1" s="210"/>
      <c r="E1" s="210"/>
      <c r="F1" s="210"/>
      <c r="G1" s="210"/>
      <c r="H1" s="12"/>
    </row>
    <row r="2" spans="1:7" ht="12.75" customHeight="1">
      <c r="A2" s="30"/>
      <c r="B2" s="30"/>
      <c r="C2" s="30"/>
      <c r="D2" s="30"/>
      <c r="E2" s="30"/>
      <c r="F2" s="30"/>
      <c r="G2" s="30"/>
    </row>
    <row r="3" spans="1:7" ht="12.75" customHeight="1">
      <c r="A3" s="30"/>
      <c r="B3" s="30"/>
      <c r="C3" s="13"/>
      <c r="D3" s="30"/>
      <c r="E3" s="30"/>
      <c r="F3" s="30"/>
      <c r="G3" s="30"/>
    </row>
    <row r="4" spans="1:8" ht="12.75" customHeight="1">
      <c r="A4" s="211" t="s">
        <v>173</v>
      </c>
      <c r="B4" s="180" t="s">
        <v>57</v>
      </c>
      <c r="C4" s="199" t="s">
        <v>105</v>
      </c>
      <c r="D4" s="200"/>
      <c r="E4" s="200"/>
      <c r="F4" s="200"/>
      <c r="G4" s="200"/>
      <c r="H4" s="12"/>
    </row>
    <row r="5" spans="1:7" ht="12.75" customHeight="1">
      <c r="A5" s="212"/>
      <c r="B5" s="198"/>
      <c r="C5" s="157" t="s">
        <v>170</v>
      </c>
      <c r="D5" s="157" t="s">
        <v>171</v>
      </c>
      <c r="E5" s="157" t="s">
        <v>168</v>
      </c>
      <c r="F5" s="157" t="s">
        <v>172</v>
      </c>
      <c r="G5" s="159" t="s">
        <v>169</v>
      </c>
    </row>
    <row r="6" spans="1:7" ht="12.75" customHeight="1">
      <c r="A6" s="212"/>
      <c r="B6" s="198"/>
      <c r="C6" s="195"/>
      <c r="D6" s="195"/>
      <c r="E6" s="195"/>
      <c r="F6" s="195"/>
      <c r="G6" s="214"/>
    </row>
    <row r="7" spans="1:7" ht="12.75" customHeight="1">
      <c r="A7" s="213"/>
      <c r="B7" s="181"/>
      <c r="C7" s="196"/>
      <c r="D7" s="196"/>
      <c r="E7" s="196"/>
      <c r="F7" s="196"/>
      <c r="G7" s="215"/>
    </row>
    <row r="8" ht="12">
      <c r="A8" s="14"/>
    </row>
    <row r="9" spans="1:7" ht="12">
      <c r="A9" s="14" t="s">
        <v>411</v>
      </c>
      <c r="B9" s="99">
        <v>1</v>
      </c>
      <c r="C9" s="99">
        <v>0</v>
      </c>
      <c r="D9" s="99">
        <v>0</v>
      </c>
      <c r="E9" s="99">
        <v>1</v>
      </c>
      <c r="F9" s="99">
        <v>0</v>
      </c>
      <c r="G9" s="99">
        <v>0</v>
      </c>
    </row>
    <row r="10" spans="1:7" ht="12">
      <c r="A10" s="14"/>
      <c r="B10" s="99"/>
      <c r="C10" s="99"/>
      <c r="D10" s="99"/>
      <c r="E10" s="99"/>
      <c r="F10" s="99"/>
      <c r="G10" s="99"/>
    </row>
    <row r="11" spans="1:7" ht="12">
      <c r="A11" s="61" t="str">
        <f>"  1 -   5"</f>
        <v>  1 -   5</v>
      </c>
      <c r="B11" s="99">
        <v>5</v>
      </c>
      <c r="C11" s="99">
        <v>0</v>
      </c>
      <c r="D11" s="99">
        <v>1</v>
      </c>
      <c r="E11" s="99">
        <v>4</v>
      </c>
      <c r="F11" s="99">
        <v>0</v>
      </c>
      <c r="G11" s="99">
        <v>0</v>
      </c>
    </row>
    <row r="12" spans="1:7" ht="12">
      <c r="A12" s="14"/>
      <c r="B12" s="99"/>
      <c r="C12" s="99"/>
      <c r="D12" s="99"/>
      <c r="E12" s="99"/>
      <c r="F12" s="99"/>
      <c r="G12" s="99"/>
    </row>
    <row r="13" spans="1:7" ht="12">
      <c r="A13" s="14" t="str">
        <f>"  5 - 10"</f>
        <v>  5 - 10</v>
      </c>
      <c r="B13" s="99">
        <v>2</v>
      </c>
      <c r="C13" s="99">
        <v>0</v>
      </c>
      <c r="D13" s="99">
        <v>2</v>
      </c>
      <c r="E13" s="99">
        <v>0</v>
      </c>
      <c r="F13" s="99">
        <v>0</v>
      </c>
      <c r="G13" s="99">
        <v>0</v>
      </c>
    </row>
    <row r="14" spans="1:7" ht="12">
      <c r="A14" s="14"/>
      <c r="B14" s="99"/>
      <c r="C14" s="99"/>
      <c r="D14" s="99"/>
      <c r="E14" s="99"/>
      <c r="F14" s="99"/>
      <c r="G14" s="99"/>
    </row>
    <row r="15" spans="1:7" ht="12">
      <c r="A15" s="14" t="str">
        <f>"10 - 20"</f>
        <v>10 - 20</v>
      </c>
      <c r="B15" s="99">
        <v>73</v>
      </c>
      <c r="C15" s="99">
        <v>0</v>
      </c>
      <c r="D15" s="99">
        <v>67</v>
      </c>
      <c r="E15" s="99">
        <v>1</v>
      </c>
      <c r="F15" s="99">
        <v>1</v>
      </c>
      <c r="G15" s="99">
        <v>4</v>
      </c>
    </row>
    <row r="16" spans="1:7" ht="12">
      <c r="A16" s="14"/>
      <c r="B16" s="99"/>
      <c r="C16" s="99"/>
      <c r="D16" s="99"/>
      <c r="E16" s="99"/>
      <c r="F16" s="99"/>
      <c r="G16" s="99"/>
    </row>
    <row r="17" spans="1:7" ht="12">
      <c r="A17" s="14" t="str">
        <f>"20 - 30"</f>
        <v>20 - 30</v>
      </c>
      <c r="B17" s="99">
        <v>77</v>
      </c>
      <c r="C17" s="99">
        <v>3</v>
      </c>
      <c r="D17" s="99">
        <v>63</v>
      </c>
      <c r="E17" s="99">
        <v>1</v>
      </c>
      <c r="F17" s="99">
        <v>0</v>
      </c>
      <c r="G17" s="99">
        <v>10</v>
      </c>
    </row>
    <row r="18" spans="1:7" ht="12">
      <c r="A18" s="14"/>
      <c r="B18" s="99"/>
      <c r="C18" s="99"/>
      <c r="D18" s="99"/>
      <c r="E18" s="99"/>
      <c r="F18" s="99"/>
      <c r="G18" s="99"/>
    </row>
    <row r="19" spans="1:7" ht="12">
      <c r="A19" s="14" t="str">
        <f>"30 - 40"</f>
        <v>30 - 40</v>
      </c>
      <c r="B19" s="99">
        <v>70</v>
      </c>
      <c r="C19" s="99">
        <v>10</v>
      </c>
      <c r="D19" s="99">
        <v>41</v>
      </c>
      <c r="E19" s="99">
        <v>9</v>
      </c>
      <c r="F19" s="99">
        <v>0</v>
      </c>
      <c r="G19" s="99">
        <v>10</v>
      </c>
    </row>
    <row r="20" spans="1:7" ht="12">
      <c r="A20" s="14"/>
      <c r="B20" s="99"/>
      <c r="C20" s="99"/>
      <c r="D20" s="99"/>
      <c r="E20" s="99"/>
      <c r="F20" s="99"/>
      <c r="G20" s="99"/>
    </row>
    <row r="21" spans="1:7" ht="12">
      <c r="A21" s="14" t="str">
        <f>"40 - 50"</f>
        <v>40 - 50</v>
      </c>
      <c r="B21" s="99">
        <v>97</v>
      </c>
      <c r="C21" s="99">
        <v>10</v>
      </c>
      <c r="D21" s="99">
        <v>34</v>
      </c>
      <c r="E21" s="99">
        <v>30</v>
      </c>
      <c r="F21" s="99">
        <v>0</v>
      </c>
      <c r="G21" s="99">
        <v>23</v>
      </c>
    </row>
    <row r="22" spans="1:7" ht="12">
      <c r="A22" s="14"/>
      <c r="B22" s="99"/>
      <c r="C22" s="99"/>
      <c r="D22" s="99"/>
      <c r="E22" s="99"/>
      <c r="F22" s="99"/>
      <c r="G22" s="99"/>
    </row>
    <row r="23" spans="1:7" ht="12">
      <c r="A23" s="14" t="str">
        <f>"50 - 60"</f>
        <v>50 - 60</v>
      </c>
      <c r="B23" s="99">
        <v>80</v>
      </c>
      <c r="C23" s="99">
        <v>5</v>
      </c>
      <c r="D23" s="99">
        <v>31</v>
      </c>
      <c r="E23" s="99">
        <v>23</v>
      </c>
      <c r="F23" s="99">
        <v>0</v>
      </c>
      <c r="G23" s="99">
        <v>21</v>
      </c>
    </row>
    <row r="24" spans="1:7" ht="12">
      <c r="A24" s="14"/>
      <c r="B24" s="99"/>
      <c r="C24" s="99"/>
      <c r="D24" s="99"/>
      <c r="E24" s="99"/>
      <c r="F24" s="99"/>
      <c r="G24" s="99"/>
    </row>
    <row r="25" spans="1:7" ht="12">
      <c r="A25" s="14" t="str">
        <f>"60 - 70"</f>
        <v>60 - 70</v>
      </c>
      <c r="B25" s="99">
        <v>95</v>
      </c>
      <c r="C25" s="99">
        <v>1</v>
      </c>
      <c r="D25" s="99">
        <v>26</v>
      </c>
      <c r="E25" s="99">
        <v>34</v>
      </c>
      <c r="F25" s="99">
        <v>0</v>
      </c>
      <c r="G25" s="99">
        <v>34</v>
      </c>
    </row>
    <row r="26" spans="1:7" ht="12">
      <c r="A26" s="14"/>
      <c r="B26" s="99"/>
      <c r="C26" s="99"/>
      <c r="D26" s="99"/>
      <c r="E26" s="99"/>
      <c r="F26" s="99"/>
      <c r="G26" s="99"/>
    </row>
    <row r="27" spans="1:7" ht="12">
      <c r="A27" s="14" t="str">
        <f>"70 - 80"</f>
        <v>70 - 80</v>
      </c>
      <c r="B27" s="99">
        <v>119</v>
      </c>
      <c r="C27" s="99">
        <v>0</v>
      </c>
      <c r="D27" s="99">
        <v>30</v>
      </c>
      <c r="E27" s="99">
        <v>43</v>
      </c>
      <c r="F27" s="99">
        <v>0</v>
      </c>
      <c r="G27" s="99">
        <v>46</v>
      </c>
    </row>
    <row r="28" spans="1:7" ht="12">
      <c r="A28" s="14"/>
      <c r="B28" s="99"/>
      <c r="C28" s="99"/>
      <c r="D28" s="99"/>
      <c r="E28" s="99"/>
      <c r="F28" s="99"/>
      <c r="G28" s="99"/>
    </row>
    <row r="29" spans="1:7" ht="12">
      <c r="A29" s="14" t="str">
        <f>"80 - 90"</f>
        <v>80 - 90</v>
      </c>
      <c r="B29" s="99">
        <v>174</v>
      </c>
      <c r="C29" s="99">
        <v>0</v>
      </c>
      <c r="D29" s="99">
        <v>16</v>
      </c>
      <c r="E29" s="99">
        <v>80</v>
      </c>
      <c r="F29" s="99">
        <v>0</v>
      </c>
      <c r="G29" s="99">
        <v>78</v>
      </c>
    </row>
    <row r="30" spans="1:7" ht="12">
      <c r="A30" s="14"/>
      <c r="B30" s="99"/>
      <c r="C30" s="99"/>
      <c r="D30" s="99"/>
      <c r="E30" s="99"/>
      <c r="F30" s="99"/>
      <c r="G30" s="99"/>
    </row>
    <row r="31" spans="1:7" ht="12">
      <c r="A31" s="14" t="s">
        <v>106</v>
      </c>
      <c r="B31" s="99">
        <v>67</v>
      </c>
      <c r="C31" s="99">
        <v>0</v>
      </c>
      <c r="D31" s="99">
        <v>1</v>
      </c>
      <c r="E31" s="99">
        <v>36</v>
      </c>
      <c r="F31" s="99">
        <v>0</v>
      </c>
      <c r="G31" s="99">
        <v>30</v>
      </c>
    </row>
    <row r="32" spans="1:7" ht="12">
      <c r="A32" s="14"/>
      <c r="B32" s="99"/>
      <c r="C32" s="99"/>
      <c r="D32" s="99"/>
      <c r="E32" s="99"/>
      <c r="F32" s="99"/>
      <c r="G32" s="99"/>
    </row>
    <row r="33" spans="1:7" ht="12">
      <c r="A33" s="42" t="s">
        <v>57</v>
      </c>
      <c r="B33" s="108">
        <v>860</v>
      </c>
      <c r="C33" s="108">
        <v>29</v>
      </c>
      <c r="D33" s="108">
        <v>312</v>
      </c>
      <c r="E33" s="108">
        <v>262</v>
      </c>
      <c r="F33" s="108">
        <v>1</v>
      </c>
      <c r="G33" s="108">
        <v>256</v>
      </c>
    </row>
    <row r="34" ht="12">
      <c r="C34" s="60"/>
    </row>
    <row r="35" spans="2:7" ht="12">
      <c r="B35" s="99"/>
      <c r="C35" s="99"/>
      <c r="D35" s="99"/>
      <c r="E35" s="99"/>
      <c r="F35" s="99"/>
      <c r="G35" s="99"/>
    </row>
    <row r="36" ht="12">
      <c r="C36" s="60"/>
    </row>
    <row r="37" ht="12">
      <c r="C37" s="60"/>
    </row>
    <row r="38" spans="3:8" ht="12">
      <c r="C38" s="60"/>
      <c r="H38" s="21"/>
    </row>
    <row r="39" spans="3:8" ht="12">
      <c r="C39" s="60"/>
      <c r="H39" s="21"/>
    </row>
    <row r="40" spans="3:8" ht="12.75" customHeight="1">
      <c r="C40" s="60"/>
      <c r="H40" s="21"/>
    </row>
    <row r="41" ht="12.75" customHeight="1">
      <c r="H41" s="21"/>
    </row>
    <row r="42" ht="12.75" customHeight="1">
      <c r="H42" s="21"/>
    </row>
    <row r="43" ht="12.75" customHeight="1">
      <c r="H43" s="21"/>
    </row>
    <row r="44" ht="12.75" customHeight="1">
      <c r="H44" s="21"/>
    </row>
    <row r="45" ht="12.75" customHeight="1">
      <c r="H45" s="21"/>
    </row>
    <row r="46" ht="12">
      <c r="H46" s="21"/>
    </row>
    <row r="47" ht="12">
      <c r="H47" s="21"/>
    </row>
    <row r="48" ht="12">
      <c r="H48" s="21"/>
    </row>
    <row r="49" ht="12">
      <c r="H49" s="21"/>
    </row>
    <row r="50" ht="12">
      <c r="H50" s="21"/>
    </row>
    <row r="51" ht="12">
      <c r="H51" s="21"/>
    </row>
    <row r="52" ht="12">
      <c r="H52" s="21"/>
    </row>
    <row r="53" ht="12">
      <c r="H53" s="21"/>
    </row>
    <row r="54" ht="12">
      <c r="H54" s="21"/>
    </row>
    <row r="55" ht="12">
      <c r="H55" s="21"/>
    </row>
    <row r="56" ht="12">
      <c r="H56" s="21"/>
    </row>
    <row r="57" ht="12">
      <c r="H57" s="21"/>
    </row>
    <row r="58" ht="12">
      <c r="H58" s="21"/>
    </row>
    <row r="59" ht="12">
      <c r="H59" s="21"/>
    </row>
    <row r="60" ht="12">
      <c r="I60" s="18"/>
    </row>
    <row r="61" ht="12">
      <c r="I61" s="18"/>
    </row>
  </sheetData>
  <mergeCells count="9">
    <mergeCell ref="A1:G1"/>
    <mergeCell ref="A4:A7"/>
    <mergeCell ref="B4:B7"/>
    <mergeCell ref="C5:C7"/>
    <mergeCell ref="D5:D7"/>
    <mergeCell ref="E5:E7"/>
    <mergeCell ref="F5:F7"/>
    <mergeCell ref="G5:G7"/>
    <mergeCell ref="C4:G4"/>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1.xml><?xml version="1.0" encoding="utf-8"?>
<worksheet xmlns="http://schemas.openxmlformats.org/spreadsheetml/2006/main" xmlns:r="http://schemas.openxmlformats.org/officeDocument/2006/relationships">
  <dimension ref="A1:N66"/>
  <sheetViews>
    <sheetView workbookViewId="0" topLeftCell="A1">
      <selection activeCell="A4" sqref="A4:A11"/>
    </sheetView>
  </sheetViews>
  <sheetFormatPr defaultColWidth="11.421875" defaultRowHeight="12.75"/>
  <cols>
    <col min="1" max="1" width="4.7109375" style="21" customWidth="1"/>
    <col min="2" max="2" width="20.7109375" style="21" customWidth="1"/>
    <col min="3" max="3" width="13.7109375" style="21" customWidth="1"/>
    <col min="4" max="13" width="13.28125" style="21" customWidth="1"/>
    <col min="14" max="14" width="4.7109375" style="21" customWidth="1"/>
    <col min="15" max="16384" width="11.421875" style="21" customWidth="1"/>
  </cols>
  <sheetData>
    <row r="1" spans="2:14" ht="12.75" customHeight="1">
      <c r="B1" s="50"/>
      <c r="C1" s="50"/>
      <c r="D1" s="50"/>
      <c r="E1" s="50"/>
      <c r="F1" s="50"/>
      <c r="G1" s="50" t="s">
        <v>165</v>
      </c>
      <c r="H1" s="49" t="s">
        <v>109</v>
      </c>
      <c r="K1" s="62"/>
      <c r="L1" s="62"/>
      <c r="M1" s="62"/>
      <c r="N1" s="28"/>
    </row>
    <row r="2" spans="2:14" ht="12.75" customHeight="1">
      <c r="B2" s="50"/>
      <c r="C2" s="50"/>
      <c r="D2" s="50"/>
      <c r="E2" s="50"/>
      <c r="F2" s="50"/>
      <c r="G2" s="50"/>
      <c r="H2" s="49"/>
      <c r="K2" s="62"/>
      <c r="L2" s="62"/>
      <c r="M2" s="62"/>
      <c r="N2" s="28"/>
    </row>
    <row r="3" ht="12.75" customHeight="1">
      <c r="N3" s="17"/>
    </row>
    <row r="4" spans="1:14" ht="12.75" customHeight="1">
      <c r="A4" s="211" t="s">
        <v>204</v>
      </c>
      <c r="B4" s="157" t="s">
        <v>144</v>
      </c>
      <c r="C4" s="180" t="s">
        <v>57</v>
      </c>
      <c r="D4" s="35" t="s">
        <v>110</v>
      </c>
      <c r="E4" s="82"/>
      <c r="F4" s="35"/>
      <c r="G4" s="82"/>
      <c r="H4" s="82"/>
      <c r="I4" s="35"/>
      <c r="J4" s="35"/>
      <c r="K4" s="35"/>
      <c r="L4" s="35"/>
      <c r="M4" s="83"/>
      <c r="N4" s="159" t="s">
        <v>204</v>
      </c>
    </row>
    <row r="5" spans="1:14" ht="12.75" customHeight="1">
      <c r="A5" s="216"/>
      <c r="B5" s="195"/>
      <c r="C5" s="158"/>
      <c r="D5" s="180" t="s">
        <v>86</v>
      </c>
      <c r="E5" s="157" t="s">
        <v>145</v>
      </c>
      <c r="F5" s="157" t="s">
        <v>146</v>
      </c>
      <c r="G5" s="220" t="s">
        <v>154</v>
      </c>
      <c r="H5" s="211" t="s">
        <v>150</v>
      </c>
      <c r="I5" s="211" t="s">
        <v>155</v>
      </c>
      <c r="J5" s="157" t="s">
        <v>153</v>
      </c>
      <c r="K5" s="157" t="s">
        <v>151</v>
      </c>
      <c r="L5" s="157" t="s">
        <v>147</v>
      </c>
      <c r="M5" s="157" t="s">
        <v>148</v>
      </c>
      <c r="N5" s="218"/>
    </row>
    <row r="6" spans="1:14" ht="12.75" customHeight="1">
      <c r="A6" s="216"/>
      <c r="B6" s="195"/>
      <c r="C6" s="158"/>
      <c r="D6" s="198"/>
      <c r="E6" s="195"/>
      <c r="F6" s="195"/>
      <c r="G6" s="221"/>
      <c r="H6" s="212"/>
      <c r="I6" s="212"/>
      <c r="J6" s="195"/>
      <c r="K6" s="195"/>
      <c r="L6" s="195"/>
      <c r="M6" s="195"/>
      <c r="N6" s="218"/>
    </row>
    <row r="7" spans="1:14" ht="12.75" customHeight="1">
      <c r="A7" s="216"/>
      <c r="B7" s="195"/>
      <c r="C7" s="158"/>
      <c r="D7" s="198"/>
      <c r="E7" s="195"/>
      <c r="F7" s="195"/>
      <c r="G7" s="221"/>
      <c r="H7" s="212"/>
      <c r="I7" s="212"/>
      <c r="J7" s="195"/>
      <c r="K7" s="195"/>
      <c r="L7" s="195"/>
      <c r="M7" s="195"/>
      <c r="N7" s="218"/>
    </row>
    <row r="8" spans="1:14" ht="12" customHeight="1">
      <c r="A8" s="216"/>
      <c r="B8" s="195"/>
      <c r="C8" s="158"/>
      <c r="D8" s="198"/>
      <c r="E8" s="195"/>
      <c r="F8" s="195"/>
      <c r="G8" s="221"/>
      <c r="H8" s="212"/>
      <c r="I8" s="212"/>
      <c r="J8" s="195"/>
      <c r="K8" s="195"/>
      <c r="L8" s="195"/>
      <c r="M8" s="195"/>
      <c r="N8" s="218"/>
    </row>
    <row r="9" spans="1:14" ht="12.75" customHeight="1">
      <c r="A9" s="216"/>
      <c r="B9" s="195"/>
      <c r="C9" s="158"/>
      <c r="D9" s="198"/>
      <c r="E9" s="195"/>
      <c r="F9" s="195"/>
      <c r="G9" s="221"/>
      <c r="H9" s="212"/>
      <c r="I9" s="212"/>
      <c r="J9" s="195"/>
      <c r="K9" s="195"/>
      <c r="L9" s="195"/>
      <c r="M9" s="195"/>
      <c r="N9" s="218"/>
    </row>
    <row r="10" spans="1:14" ht="12.75" customHeight="1">
      <c r="A10" s="216"/>
      <c r="B10" s="195"/>
      <c r="C10" s="156"/>
      <c r="D10" s="181"/>
      <c r="E10" s="196"/>
      <c r="F10" s="196"/>
      <c r="G10" s="222"/>
      <c r="H10" s="213"/>
      <c r="I10" s="213"/>
      <c r="J10" s="196"/>
      <c r="K10" s="196"/>
      <c r="L10" s="196"/>
      <c r="M10" s="196"/>
      <c r="N10" s="218"/>
    </row>
    <row r="11" spans="1:14" s="41" customFormat="1" ht="12.75" customHeight="1">
      <c r="A11" s="217"/>
      <c r="B11" s="196"/>
      <c r="C11" s="152" t="s">
        <v>41</v>
      </c>
      <c r="D11" s="152" t="s">
        <v>5</v>
      </c>
      <c r="E11" s="152" t="s">
        <v>6</v>
      </c>
      <c r="F11" s="152" t="s">
        <v>17</v>
      </c>
      <c r="G11" s="149" t="s">
        <v>21</v>
      </c>
      <c r="H11" s="149" t="s">
        <v>111</v>
      </c>
      <c r="I11" s="152" t="s">
        <v>26</v>
      </c>
      <c r="J11" s="152" t="s">
        <v>28</v>
      </c>
      <c r="K11" s="152" t="s">
        <v>29</v>
      </c>
      <c r="L11" s="152" t="s">
        <v>73</v>
      </c>
      <c r="M11" s="152" t="s">
        <v>39</v>
      </c>
      <c r="N11" s="219"/>
    </row>
    <row r="12" spans="1:13" ht="12">
      <c r="A12" s="9"/>
      <c r="B12" s="14"/>
      <c r="M12" s="9"/>
    </row>
    <row r="13" spans="1:14" ht="12">
      <c r="A13" s="93">
        <v>1</v>
      </c>
      <c r="B13" s="14" t="s">
        <v>112</v>
      </c>
      <c r="C13" s="19">
        <v>2079</v>
      </c>
      <c r="D13" s="19">
        <v>502</v>
      </c>
      <c r="E13" s="19">
        <v>493</v>
      </c>
      <c r="F13" s="19">
        <v>86</v>
      </c>
      <c r="G13" s="19">
        <v>1015</v>
      </c>
      <c r="H13" s="19">
        <v>204</v>
      </c>
      <c r="I13" s="19">
        <v>138</v>
      </c>
      <c r="J13" s="19">
        <v>69</v>
      </c>
      <c r="K13" s="19">
        <v>123</v>
      </c>
      <c r="L13" s="19">
        <v>58</v>
      </c>
      <c r="M13" s="77">
        <v>95</v>
      </c>
      <c r="N13" s="63">
        <v>1</v>
      </c>
    </row>
    <row r="14" spans="1:14" ht="12">
      <c r="A14" s="94"/>
      <c r="B14" s="14"/>
      <c r="C14" s="19"/>
      <c r="D14" s="19"/>
      <c r="E14" s="19"/>
      <c r="F14" s="19"/>
      <c r="G14" s="19"/>
      <c r="H14" s="19"/>
      <c r="I14" s="19"/>
      <c r="J14" s="19"/>
      <c r="K14" s="19"/>
      <c r="L14" s="19"/>
      <c r="M14" s="77"/>
      <c r="N14" s="63"/>
    </row>
    <row r="15" spans="1:14" ht="12">
      <c r="A15" s="94">
        <v>2</v>
      </c>
      <c r="B15" s="14" t="s">
        <v>113</v>
      </c>
      <c r="C15" s="19">
        <v>1226</v>
      </c>
      <c r="D15" s="19">
        <v>302</v>
      </c>
      <c r="E15" s="19">
        <v>296</v>
      </c>
      <c r="F15" s="19">
        <v>32</v>
      </c>
      <c r="G15" s="19">
        <v>617</v>
      </c>
      <c r="H15" s="19">
        <v>99</v>
      </c>
      <c r="I15" s="19">
        <v>79</v>
      </c>
      <c r="J15" s="19">
        <v>44</v>
      </c>
      <c r="K15" s="19">
        <v>72</v>
      </c>
      <c r="L15" s="19">
        <v>39</v>
      </c>
      <c r="M15" s="77">
        <v>44</v>
      </c>
      <c r="N15" s="63">
        <v>2</v>
      </c>
    </row>
    <row r="16" spans="1:14" ht="12">
      <c r="A16" s="94"/>
      <c r="B16" s="14"/>
      <c r="C16" s="19"/>
      <c r="D16" s="19"/>
      <c r="E16" s="19"/>
      <c r="F16" s="19"/>
      <c r="G16" s="19"/>
      <c r="H16" s="19"/>
      <c r="I16" s="19"/>
      <c r="J16" s="19"/>
      <c r="K16" s="19"/>
      <c r="L16" s="19"/>
      <c r="M16" s="77"/>
      <c r="N16" s="63"/>
    </row>
    <row r="17" spans="1:14" ht="12">
      <c r="A17" s="94">
        <v>3</v>
      </c>
      <c r="B17" s="14" t="s">
        <v>114</v>
      </c>
      <c r="C17" s="19">
        <v>869</v>
      </c>
      <c r="D17" s="19">
        <v>197</v>
      </c>
      <c r="E17" s="19">
        <v>190</v>
      </c>
      <c r="F17" s="19">
        <v>46</v>
      </c>
      <c r="G17" s="19">
        <v>374</v>
      </c>
      <c r="H17" s="19">
        <v>55</v>
      </c>
      <c r="I17" s="19">
        <v>63</v>
      </c>
      <c r="J17" s="19">
        <v>19</v>
      </c>
      <c r="K17" s="19">
        <v>59</v>
      </c>
      <c r="L17" s="19">
        <v>24</v>
      </c>
      <c r="M17" s="77">
        <v>57</v>
      </c>
      <c r="N17" s="63">
        <v>3</v>
      </c>
    </row>
    <row r="18" spans="1:14" ht="12">
      <c r="A18" s="94"/>
      <c r="B18" s="14"/>
      <c r="C18" s="19"/>
      <c r="D18" s="19"/>
      <c r="E18" s="19"/>
      <c r="F18" s="19"/>
      <c r="G18" s="19"/>
      <c r="H18" s="19"/>
      <c r="I18" s="19"/>
      <c r="J18" s="19"/>
      <c r="K18" s="19"/>
      <c r="L18" s="19"/>
      <c r="M18" s="77"/>
      <c r="N18" s="63"/>
    </row>
    <row r="19" spans="1:14" ht="12">
      <c r="A19" s="94">
        <v>4</v>
      </c>
      <c r="B19" s="14" t="s">
        <v>115</v>
      </c>
      <c r="C19" s="19">
        <v>477</v>
      </c>
      <c r="D19" s="19">
        <v>113</v>
      </c>
      <c r="E19" s="19">
        <v>108</v>
      </c>
      <c r="F19" s="19">
        <v>22</v>
      </c>
      <c r="G19" s="19">
        <v>225</v>
      </c>
      <c r="H19" s="19">
        <v>53</v>
      </c>
      <c r="I19" s="19">
        <v>28</v>
      </c>
      <c r="J19" s="19">
        <v>10</v>
      </c>
      <c r="K19" s="19">
        <v>22</v>
      </c>
      <c r="L19" s="19">
        <v>10</v>
      </c>
      <c r="M19" s="77">
        <v>19</v>
      </c>
      <c r="N19" s="63">
        <v>4</v>
      </c>
    </row>
    <row r="20" spans="1:14" ht="12">
      <c r="A20" s="94"/>
      <c r="B20" s="14"/>
      <c r="C20" s="19"/>
      <c r="D20" s="19"/>
      <c r="E20" s="19"/>
      <c r="F20" s="19"/>
      <c r="G20" s="19"/>
      <c r="H20" s="19"/>
      <c r="I20" s="19"/>
      <c r="J20" s="19"/>
      <c r="K20" s="19"/>
      <c r="L20" s="19"/>
      <c r="M20" s="77"/>
      <c r="N20" s="63"/>
    </row>
    <row r="21" spans="1:14" ht="12">
      <c r="A21" s="94">
        <v>5</v>
      </c>
      <c r="B21" s="14" t="s">
        <v>116</v>
      </c>
      <c r="C21" s="19">
        <v>645</v>
      </c>
      <c r="D21" s="19">
        <v>165</v>
      </c>
      <c r="E21" s="19">
        <v>160</v>
      </c>
      <c r="F21" s="19">
        <v>37</v>
      </c>
      <c r="G21" s="19">
        <v>300</v>
      </c>
      <c r="H21" s="19">
        <v>43</v>
      </c>
      <c r="I21" s="19">
        <v>27</v>
      </c>
      <c r="J21" s="19">
        <v>14</v>
      </c>
      <c r="K21" s="19">
        <v>38</v>
      </c>
      <c r="L21" s="19">
        <v>17</v>
      </c>
      <c r="M21" s="77">
        <v>29</v>
      </c>
      <c r="N21" s="63">
        <v>5</v>
      </c>
    </row>
    <row r="22" spans="1:14" ht="12">
      <c r="A22" s="94"/>
      <c r="B22" s="14"/>
      <c r="C22" s="19"/>
      <c r="D22" s="19"/>
      <c r="E22" s="19"/>
      <c r="F22" s="19"/>
      <c r="G22" s="19"/>
      <c r="H22" s="19"/>
      <c r="I22" s="19"/>
      <c r="J22" s="19"/>
      <c r="K22" s="19"/>
      <c r="L22" s="19"/>
      <c r="M22" s="77"/>
      <c r="N22" s="63"/>
    </row>
    <row r="23" spans="1:14" ht="12">
      <c r="A23" s="94">
        <v>6</v>
      </c>
      <c r="B23" s="14" t="s">
        <v>117</v>
      </c>
      <c r="C23" s="19">
        <v>577</v>
      </c>
      <c r="D23" s="19">
        <v>117</v>
      </c>
      <c r="E23" s="19">
        <v>113</v>
      </c>
      <c r="F23" s="19">
        <v>25</v>
      </c>
      <c r="G23" s="19">
        <v>319</v>
      </c>
      <c r="H23" s="19">
        <v>62</v>
      </c>
      <c r="I23" s="19">
        <v>30</v>
      </c>
      <c r="J23" s="19">
        <v>19</v>
      </c>
      <c r="K23" s="19">
        <v>24</v>
      </c>
      <c r="L23" s="19">
        <v>11</v>
      </c>
      <c r="M23" s="77">
        <v>30</v>
      </c>
      <c r="N23" s="63">
        <v>6</v>
      </c>
    </row>
    <row r="24" spans="1:14" ht="12">
      <c r="A24" s="94"/>
      <c r="B24" s="14"/>
      <c r="C24" s="19"/>
      <c r="D24" s="19"/>
      <c r="E24" s="19"/>
      <c r="F24" s="19"/>
      <c r="G24" s="19"/>
      <c r="H24" s="19"/>
      <c r="I24" s="19"/>
      <c r="J24" s="19"/>
      <c r="K24" s="19"/>
      <c r="L24" s="19"/>
      <c r="M24" s="77"/>
      <c r="N24" s="63"/>
    </row>
    <row r="25" spans="1:14" ht="12">
      <c r="A25" s="94"/>
      <c r="B25" s="14"/>
      <c r="C25" s="19"/>
      <c r="D25" s="19"/>
      <c r="E25" s="19"/>
      <c r="F25" s="19"/>
      <c r="G25" s="19"/>
      <c r="H25" s="19"/>
      <c r="I25" s="19"/>
      <c r="J25" s="19"/>
      <c r="K25" s="19"/>
      <c r="L25" s="19"/>
      <c r="M25" s="77"/>
      <c r="N25" s="63"/>
    </row>
    <row r="26" spans="1:14" ht="12">
      <c r="A26" s="94">
        <v>7</v>
      </c>
      <c r="B26" s="14" t="s">
        <v>118</v>
      </c>
      <c r="C26" s="19">
        <v>1030</v>
      </c>
      <c r="D26" s="19">
        <v>224</v>
      </c>
      <c r="E26" s="19">
        <v>222</v>
      </c>
      <c r="F26" s="19">
        <v>41</v>
      </c>
      <c r="G26" s="19">
        <v>535</v>
      </c>
      <c r="H26" s="19">
        <v>83</v>
      </c>
      <c r="I26" s="19">
        <v>64</v>
      </c>
      <c r="J26" s="19">
        <v>29</v>
      </c>
      <c r="K26" s="19">
        <v>37</v>
      </c>
      <c r="L26" s="19">
        <v>14</v>
      </c>
      <c r="M26" s="77">
        <v>60</v>
      </c>
      <c r="N26" s="63">
        <v>7</v>
      </c>
    </row>
    <row r="27" spans="1:14" ht="12">
      <c r="A27" s="94"/>
      <c r="B27" s="14"/>
      <c r="C27" s="19"/>
      <c r="D27" s="19"/>
      <c r="E27" s="19"/>
      <c r="F27" s="19"/>
      <c r="G27" s="19"/>
      <c r="H27" s="19"/>
      <c r="I27" s="19"/>
      <c r="J27" s="19"/>
      <c r="K27" s="19"/>
      <c r="L27" s="19"/>
      <c r="M27" s="77"/>
      <c r="N27" s="63"/>
    </row>
    <row r="28" spans="1:14" ht="12">
      <c r="A28" s="94">
        <v>8</v>
      </c>
      <c r="B28" s="14" t="s">
        <v>119</v>
      </c>
      <c r="C28" s="19">
        <v>1128</v>
      </c>
      <c r="D28" s="19">
        <v>262</v>
      </c>
      <c r="E28" s="19">
        <v>257</v>
      </c>
      <c r="F28" s="19">
        <v>47</v>
      </c>
      <c r="G28" s="19">
        <v>589</v>
      </c>
      <c r="H28" s="19">
        <v>72</v>
      </c>
      <c r="I28" s="19">
        <v>44</v>
      </c>
      <c r="J28" s="19">
        <v>25</v>
      </c>
      <c r="K28" s="19">
        <v>65</v>
      </c>
      <c r="L28" s="19">
        <v>30</v>
      </c>
      <c r="M28" s="77">
        <v>51</v>
      </c>
      <c r="N28" s="63">
        <v>8</v>
      </c>
    </row>
    <row r="29" spans="1:14" ht="12">
      <c r="A29" s="94"/>
      <c r="B29" s="14"/>
      <c r="C29" s="19"/>
      <c r="D29" s="19"/>
      <c r="E29" s="19"/>
      <c r="F29" s="19"/>
      <c r="G29" s="19"/>
      <c r="H29" s="19"/>
      <c r="I29" s="19"/>
      <c r="J29" s="19"/>
      <c r="K29" s="19"/>
      <c r="L29" s="19"/>
      <c r="M29" s="77"/>
      <c r="N29" s="63"/>
    </row>
    <row r="30" spans="1:14" ht="12">
      <c r="A30" s="94">
        <v>9</v>
      </c>
      <c r="B30" s="14" t="s">
        <v>120</v>
      </c>
      <c r="C30" s="19">
        <v>1537</v>
      </c>
      <c r="D30" s="19">
        <v>325</v>
      </c>
      <c r="E30" s="19">
        <v>315</v>
      </c>
      <c r="F30" s="19">
        <v>68</v>
      </c>
      <c r="G30" s="19">
        <v>871</v>
      </c>
      <c r="H30" s="19">
        <v>152</v>
      </c>
      <c r="I30" s="19">
        <v>63</v>
      </c>
      <c r="J30" s="19">
        <v>44</v>
      </c>
      <c r="K30" s="19">
        <v>61</v>
      </c>
      <c r="L30" s="19">
        <v>33</v>
      </c>
      <c r="M30" s="77">
        <v>72</v>
      </c>
      <c r="N30" s="63">
        <v>9</v>
      </c>
    </row>
    <row r="31" spans="1:14" ht="12">
      <c r="A31" s="94"/>
      <c r="B31" s="14"/>
      <c r="C31" s="19"/>
      <c r="D31" s="19"/>
      <c r="E31" s="19"/>
      <c r="F31" s="19"/>
      <c r="G31" s="19"/>
      <c r="H31" s="19"/>
      <c r="I31" s="19"/>
      <c r="J31" s="19"/>
      <c r="K31" s="19"/>
      <c r="L31" s="19"/>
      <c r="M31" s="77"/>
      <c r="N31" s="63"/>
    </row>
    <row r="32" spans="1:14" ht="12">
      <c r="A32" s="94">
        <v>10</v>
      </c>
      <c r="B32" s="14" t="s">
        <v>121</v>
      </c>
      <c r="C32" s="19">
        <v>1368</v>
      </c>
      <c r="D32" s="19">
        <v>333</v>
      </c>
      <c r="E32" s="19">
        <v>323</v>
      </c>
      <c r="F32" s="19">
        <v>79</v>
      </c>
      <c r="G32" s="19">
        <v>681</v>
      </c>
      <c r="H32" s="19">
        <v>131</v>
      </c>
      <c r="I32" s="19">
        <v>72</v>
      </c>
      <c r="J32" s="19">
        <v>43</v>
      </c>
      <c r="K32" s="19">
        <v>54</v>
      </c>
      <c r="L32" s="19">
        <v>20</v>
      </c>
      <c r="M32" s="77">
        <v>73</v>
      </c>
      <c r="N32" s="63">
        <v>10</v>
      </c>
    </row>
    <row r="33" spans="1:14" ht="12">
      <c r="A33" s="94"/>
      <c r="B33" s="14"/>
      <c r="C33" s="19"/>
      <c r="D33" s="19"/>
      <c r="E33" s="19"/>
      <c r="F33" s="19"/>
      <c r="G33" s="19"/>
      <c r="H33" s="19"/>
      <c r="I33" s="19"/>
      <c r="J33" s="19"/>
      <c r="K33" s="19"/>
      <c r="L33" s="19"/>
      <c r="M33" s="77"/>
      <c r="N33" s="63"/>
    </row>
    <row r="34" spans="1:14" ht="12">
      <c r="A34" s="94">
        <v>11</v>
      </c>
      <c r="B34" s="14" t="s">
        <v>122</v>
      </c>
      <c r="C34" s="19">
        <v>994</v>
      </c>
      <c r="D34" s="19">
        <v>227</v>
      </c>
      <c r="E34" s="19">
        <v>222</v>
      </c>
      <c r="F34" s="19">
        <v>45</v>
      </c>
      <c r="G34" s="19">
        <v>522</v>
      </c>
      <c r="H34" s="19">
        <v>71</v>
      </c>
      <c r="I34" s="19">
        <v>36</v>
      </c>
      <c r="J34" s="19">
        <v>22</v>
      </c>
      <c r="K34" s="19">
        <v>46</v>
      </c>
      <c r="L34" s="19">
        <v>20</v>
      </c>
      <c r="M34" s="77">
        <v>67</v>
      </c>
      <c r="N34" s="63">
        <v>11</v>
      </c>
    </row>
    <row r="35" spans="1:14" ht="12">
      <c r="A35" s="94"/>
      <c r="B35" s="14"/>
      <c r="C35" s="19"/>
      <c r="D35" s="19"/>
      <c r="E35" s="19"/>
      <c r="F35" s="19"/>
      <c r="G35" s="19"/>
      <c r="H35" s="19"/>
      <c r="I35" s="19"/>
      <c r="J35" s="19"/>
      <c r="K35" s="19"/>
      <c r="L35" s="19"/>
      <c r="M35" s="77"/>
      <c r="N35" s="63"/>
    </row>
    <row r="36" spans="1:14" ht="12">
      <c r="A36" s="94">
        <v>12</v>
      </c>
      <c r="B36" s="14" t="s">
        <v>123</v>
      </c>
      <c r="C36" s="19">
        <v>1604</v>
      </c>
      <c r="D36" s="19">
        <v>351</v>
      </c>
      <c r="E36" s="19">
        <v>339</v>
      </c>
      <c r="F36" s="19">
        <v>82</v>
      </c>
      <c r="G36" s="19">
        <v>858</v>
      </c>
      <c r="H36" s="19">
        <v>151</v>
      </c>
      <c r="I36" s="19">
        <v>59</v>
      </c>
      <c r="J36" s="19">
        <v>33</v>
      </c>
      <c r="K36" s="19">
        <v>81</v>
      </c>
      <c r="L36" s="19">
        <v>31</v>
      </c>
      <c r="M36" s="77">
        <v>89</v>
      </c>
      <c r="N36" s="63">
        <v>12</v>
      </c>
    </row>
    <row r="37" spans="1:14" ht="12">
      <c r="A37" s="94"/>
      <c r="B37" s="14"/>
      <c r="C37" s="19"/>
      <c r="D37" s="19"/>
      <c r="E37" s="19"/>
      <c r="F37" s="19"/>
      <c r="G37" s="19"/>
      <c r="H37" s="19"/>
      <c r="I37" s="19"/>
      <c r="J37" s="19"/>
      <c r="K37" s="19"/>
      <c r="L37" s="19"/>
      <c r="M37" s="77"/>
      <c r="N37" s="63"/>
    </row>
    <row r="38" spans="1:14" ht="12">
      <c r="A38" s="94"/>
      <c r="B38" s="14"/>
      <c r="C38" s="19"/>
      <c r="D38" s="19"/>
      <c r="E38" s="19"/>
      <c r="F38" s="19"/>
      <c r="G38" s="19"/>
      <c r="H38" s="19"/>
      <c r="I38" s="19"/>
      <c r="J38" s="19"/>
      <c r="K38" s="19"/>
      <c r="L38" s="19"/>
      <c r="M38" s="77"/>
      <c r="N38" s="63"/>
    </row>
    <row r="39" spans="1:14" ht="12">
      <c r="A39" s="94">
        <v>13</v>
      </c>
      <c r="B39" s="14" t="s">
        <v>124</v>
      </c>
      <c r="C39" s="19">
        <v>1683</v>
      </c>
      <c r="D39" s="19">
        <v>403</v>
      </c>
      <c r="E39" s="19">
        <v>397</v>
      </c>
      <c r="F39" s="19">
        <v>70</v>
      </c>
      <c r="G39" s="19">
        <v>833</v>
      </c>
      <c r="H39" s="19">
        <v>135</v>
      </c>
      <c r="I39" s="19">
        <v>87</v>
      </c>
      <c r="J39" s="19">
        <v>48</v>
      </c>
      <c r="K39" s="19">
        <v>107</v>
      </c>
      <c r="L39" s="19">
        <v>40</v>
      </c>
      <c r="M39" s="77">
        <v>84</v>
      </c>
      <c r="N39" s="63">
        <v>13</v>
      </c>
    </row>
    <row r="40" spans="1:14" ht="12">
      <c r="A40" s="94"/>
      <c r="B40" s="14"/>
      <c r="C40" s="19"/>
      <c r="D40" s="19"/>
      <c r="E40" s="19"/>
      <c r="F40" s="19"/>
      <c r="G40" s="19"/>
      <c r="H40" s="19"/>
      <c r="I40" s="19"/>
      <c r="J40" s="19"/>
      <c r="K40" s="19"/>
      <c r="L40" s="19"/>
      <c r="M40" s="77"/>
      <c r="N40" s="63"/>
    </row>
    <row r="41" spans="1:14" ht="12">
      <c r="A41" s="94">
        <v>14</v>
      </c>
      <c r="B41" s="14" t="s">
        <v>125</v>
      </c>
      <c r="C41" s="19">
        <v>843</v>
      </c>
      <c r="D41" s="19">
        <v>193</v>
      </c>
      <c r="E41" s="19">
        <v>190</v>
      </c>
      <c r="F41" s="19">
        <v>59</v>
      </c>
      <c r="G41" s="19">
        <v>416</v>
      </c>
      <c r="H41" s="19">
        <v>73</v>
      </c>
      <c r="I41" s="19">
        <v>38</v>
      </c>
      <c r="J41" s="19">
        <v>23</v>
      </c>
      <c r="K41" s="19">
        <v>43</v>
      </c>
      <c r="L41" s="19">
        <v>25</v>
      </c>
      <c r="M41" s="77">
        <v>46</v>
      </c>
      <c r="N41" s="63">
        <v>14</v>
      </c>
    </row>
    <row r="42" spans="1:14" ht="12">
      <c r="A42" s="94"/>
      <c r="B42" s="14"/>
      <c r="C42" s="19"/>
      <c r="D42" s="19"/>
      <c r="E42" s="19"/>
      <c r="F42" s="19"/>
      <c r="G42" s="19"/>
      <c r="H42" s="19"/>
      <c r="I42" s="19"/>
      <c r="J42" s="19"/>
      <c r="K42" s="19"/>
      <c r="L42" s="19"/>
      <c r="M42" s="77"/>
      <c r="N42" s="63"/>
    </row>
    <row r="43" spans="1:14" ht="12">
      <c r="A43" s="94">
        <v>15</v>
      </c>
      <c r="B43" s="14" t="s">
        <v>126</v>
      </c>
      <c r="C43" s="19">
        <v>816</v>
      </c>
      <c r="D43" s="19">
        <v>184</v>
      </c>
      <c r="E43" s="19">
        <v>177</v>
      </c>
      <c r="F43" s="19">
        <v>69</v>
      </c>
      <c r="G43" s="19">
        <v>387</v>
      </c>
      <c r="H43" s="19">
        <v>65</v>
      </c>
      <c r="I43" s="19">
        <v>44</v>
      </c>
      <c r="J43" s="19">
        <v>28</v>
      </c>
      <c r="K43" s="19">
        <v>54</v>
      </c>
      <c r="L43" s="19">
        <v>25</v>
      </c>
      <c r="M43" s="77">
        <v>37</v>
      </c>
      <c r="N43" s="63">
        <v>15</v>
      </c>
    </row>
    <row r="44" spans="1:14" ht="12">
      <c r="A44" s="94"/>
      <c r="B44" s="14"/>
      <c r="C44" s="19"/>
      <c r="D44" s="19"/>
      <c r="E44" s="19"/>
      <c r="F44" s="19"/>
      <c r="G44" s="19"/>
      <c r="H44" s="19"/>
      <c r="I44" s="19"/>
      <c r="J44" s="19"/>
      <c r="K44" s="19"/>
      <c r="L44" s="19"/>
      <c r="M44" s="77"/>
      <c r="N44" s="63"/>
    </row>
    <row r="45" spans="1:14" ht="12">
      <c r="A45" s="94">
        <v>16</v>
      </c>
      <c r="B45" s="14" t="s">
        <v>127</v>
      </c>
      <c r="C45" s="19">
        <v>1344</v>
      </c>
      <c r="D45" s="19">
        <v>285</v>
      </c>
      <c r="E45" s="19">
        <v>275</v>
      </c>
      <c r="F45" s="19">
        <v>60</v>
      </c>
      <c r="G45" s="19">
        <v>705</v>
      </c>
      <c r="H45" s="19">
        <v>137</v>
      </c>
      <c r="I45" s="19">
        <v>49</v>
      </c>
      <c r="J45" s="19">
        <v>23</v>
      </c>
      <c r="K45" s="19">
        <v>73</v>
      </c>
      <c r="L45" s="19">
        <v>37</v>
      </c>
      <c r="M45" s="77">
        <v>98</v>
      </c>
      <c r="N45" s="63">
        <v>16</v>
      </c>
    </row>
    <row r="46" spans="1:14" ht="12">
      <c r="A46" s="94"/>
      <c r="B46" s="14"/>
      <c r="C46" s="19"/>
      <c r="D46" s="19"/>
      <c r="E46" s="19"/>
      <c r="F46" s="19"/>
      <c r="G46" s="19"/>
      <c r="H46" s="19"/>
      <c r="I46" s="19"/>
      <c r="J46" s="19"/>
      <c r="K46" s="19"/>
      <c r="L46" s="19"/>
      <c r="M46" s="77"/>
      <c r="N46" s="63"/>
    </row>
    <row r="47" spans="1:14" ht="12">
      <c r="A47" s="94">
        <v>17</v>
      </c>
      <c r="B47" s="14" t="s">
        <v>128</v>
      </c>
      <c r="C47" s="19">
        <v>910</v>
      </c>
      <c r="D47" s="19">
        <v>228</v>
      </c>
      <c r="E47" s="19">
        <v>224</v>
      </c>
      <c r="F47" s="19">
        <v>54</v>
      </c>
      <c r="G47" s="19">
        <v>437</v>
      </c>
      <c r="H47" s="19">
        <v>81</v>
      </c>
      <c r="I47" s="19">
        <v>41</v>
      </c>
      <c r="J47" s="19">
        <v>23</v>
      </c>
      <c r="K47" s="19">
        <v>48</v>
      </c>
      <c r="L47" s="19">
        <v>24</v>
      </c>
      <c r="M47" s="77">
        <v>38</v>
      </c>
      <c r="N47" s="63">
        <v>17</v>
      </c>
    </row>
    <row r="48" spans="1:14" ht="12">
      <c r="A48" s="94"/>
      <c r="B48" s="14"/>
      <c r="C48" s="19"/>
      <c r="D48" s="19"/>
      <c r="E48" s="19"/>
      <c r="F48" s="19"/>
      <c r="G48" s="19"/>
      <c r="H48" s="19"/>
      <c r="I48" s="19"/>
      <c r="J48" s="19"/>
      <c r="K48" s="19"/>
      <c r="L48" s="19"/>
      <c r="M48" s="77"/>
      <c r="N48" s="63"/>
    </row>
    <row r="49" spans="1:14" ht="12">
      <c r="A49" s="94">
        <v>18</v>
      </c>
      <c r="B49" s="14" t="s">
        <v>129</v>
      </c>
      <c r="C49" s="19">
        <v>865</v>
      </c>
      <c r="D49" s="19">
        <v>192</v>
      </c>
      <c r="E49" s="19">
        <v>187</v>
      </c>
      <c r="F49" s="19">
        <v>33</v>
      </c>
      <c r="G49" s="19">
        <v>472</v>
      </c>
      <c r="H49" s="19">
        <v>75</v>
      </c>
      <c r="I49" s="19">
        <v>41</v>
      </c>
      <c r="J49" s="19">
        <v>25</v>
      </c>
      <c r="K49" s="19">
        <v>53</v>
      </c>
      <c r="L49" s="19">
        <v>34</v>
      </c>
      <c r="M49" s="77">
        <v>36</v>
      </c>
      <c r="N49" s="63">
        <v>18</v>
      </c>
    </row>
    <row r="50" spans="1:14" ht="12">
      <c r="A50" s="94"/>
      <c r="B50" s="14"/>
      <c r="C50" s="19"/>
      <c r="D50" s="19"/>
      <c r="E50" s="19"/>
      <c r="F50" s="19"/>
      <c r="G50" s="19"/>
      <c r="H50" s="19"/>
      <c r="I50" s="19"/>
      <c r="J50" s="19"/>
      <c r="K50" s="19"/>
      <c r="L50" s="19"/>
      <c r="M50" s="77"/>
      <c r="N50" s="63"/>
    </row>
    <row r="51" spans="1:14" ht="12">
      <c r="A51" s="94"/>
      <c r="B51" s="14"/>
      <c r="C51" s="19"/>
      <c r="D51" s="19"/>
      <c r="E51" s="19"/>
      <c r="F51" s="19"/>
      <c r="G51" s="19"/>
      <c r="H51" s="19"/>
      <c r="I51" s="19"/>
      <c r="J51" s="19"/>
      <c r="K51" s="19"/>
      <c r="L51" s="19"/>
      <c r="M51" s="77"/>
      <c r="N51" s="63"/>
    </row>
    <row r="52" spans="1:14" ht="12">
      <c r="A52" s="94">
        <v>19</v>
      </c>
      <c r="B52" s="14" t="s">
        <v>130</v>
      </c>
      <c r="C52" s="19">
        <v>1453</v>
      </c>
      <c r="D52" s="19">
        <v>340</v>
      </c>
      <c r="E52" s="19">
        <v>335</v>
      </c>
      <c r="F52" s="19">
        <v>53</v>
      </c>
      <c r="G52" s="19">
        <v>727</v>
      </c>
      <c r="H52" s="22">
        <v>169</v>
      </c>
      <c r="I52" s="22">
        <v>75</v>
      </c>
      <c r="J52" s="22">
        <v>36</v>
      </c>
      <c r="K52" s="22">
        <v>92</v>
      </c>
      <c r="L52" s="22">
        <v>49</v>
      </c>
      <c r="M52" s="77">
        <v>74</v>
      </c>
      <c r="N52" s="63">
        <v>19</v>
      </c>
    </row>
    <row r="53" spans="1:14" ht="12">
      <c r="A53" s="94"/>
      <c r="B53" s="14"/>
      <c r="C53" s="19"/>
      <c r="D53" s="19"/>
      <c r="E53" s="19"/>
      <c r="F53" s="19"/>
      <c r="G53" s="19"/>
      <c r="H53" s="19"/>
      <c r="I53" s="19"/>
      <c r="J53" s="19"/>
      <c r="K53" s="19"/>
      <c r="L53" s="19"/>
      <c r="M53" s="77"/>
      <c r="N53" s="63"/>
    </row>
    <row r="54" spans="1:14" ht="12">
      <c r="A54" s="94">
        <v>20</v>
      </c>
      <c r="B54" s="14" t="s">
        <v>131</v>
      </c>
      <c r="C54" s="19">
        <v>851</v>
      </c>
      <c r="D54" s="19">
        <v>191</v>
      </c>
      <c r="E54" s="19">
        <v>184</v>
      </c>
      <c r="F54" s="19">
        <v>41</v>
      </c>
      <c r="G54" s="19">
        <v>405</v>
      </c>
      <c r="H54" s="19">
        <v>68</v>
      </c>
      <c r="I54" s="19">
        <v>45</v>
      </c>
      <c r="J54" s="19">
        <v>28</v>
      </c>
      <c r="K54" s="19">
        <v>57</v>
      </c>
      <c r="L54" s="19">
        <v>24</v>
      </c>
      <c r="M54" s="77">
        <v>53</v>
      </c>
      <c r="N54" s="63">
        <v>20</v>
      </c>
    </row>
    <row r="55" spans="1:14" ht="12">
      <c r="A55" s="94"/>
      <c r="B55" s="14"/>
      <c r="C55" s="19"/>
      <c r="D55" s="19"/>
      <c r="E55" s="19"/>
      <c r="F55" s="19"/>
      <c r="G55" s="19"/>
      <c r="H55" s="19"/>
      <c r="I55" s="19"/>
      <c r="J55" s="19"/>
      <c r="K55" s="19"/>
      <c r="L55" s="19"/>
      <c r="M55" s="77"/>
      <c r="N55" s="63"/>
    </row>
    <row r="56" spans="1:14" ht="12">
      <c r="A56" s="94">
        <v>21</v>
      </c>
      <c r="B56" s="14" t="s">
        <v>132</v>
      </c>
      <c r="C56" s="19">
        <v>1163</v>
      </c>
      <c r="D56" s="19">
        <v>253</v>
      </c>
      <c r="E56" s="19">
        <v>246</v>
      </c>
      <c r="F56" s="19">
        <v>62</v>
      </c>
      <c r="G56" s="19">
        <v>639</v>
      </c>
      <c r="H56" s="19">
        <v>131</v>
      </c>
      <c r="I56" s="19">
        <v>55</v>
      </c>
      <c r="J56" s="19">
        <v>33</v>
      </c>
      <c r="K56" s="19">
        <v>53</v>
      </c>
      <c r="L56" s="19">
        <v>32</v>
      </c>
      <c r="M56" s="77">
        <v>48</v>
      </c>
      <c r="N56" s="63">
        <v>21</v>
      </c>
    </row>
    <row r="57" spans="1:14" ht="12">
      <c r="A57" s="94"/>
      <c r="B57" s="14"/>
      <c r="C57" s="19"/>
      <c r="D57" s="19"/>
      <c r="E57" s="19"/>
      <c r="F57" s="19"/>
      <c r="G57" s="19"/>
      <c r="H57" s="19"/>
      <c r="I57" s="19"/>
      <c r="J57" s="19"/>
      <c r="K57" s="19"/>
      <c r="L57" s="19"/>
      <c r="M57" s="77"/>
      <c r="N57" s="63"/>
    </row>
    <row r="58" spans="1:14" ht="12">
      <c r="A58" s="94">
        <v>22</v>
      </c>
      <c r="B58" s="14" t="s">
        <v>133</v>
      </c>
      <c r="C58" s="19">
        <v>1461</v>
      </c>
      <c r="D58" s="19">
        <v>323</v>
      </c>
      <c r="E58" s="19">
        <v>313</v>
      </c>
      <c r="F58" s="19">
        <v>33</v>
      </c>
      <c r="G58" s="19">
        <v>786</v>
      </c>
      <c r="H58" s="19">
        <v>131</v>
      </c>
      <c r="I58" s="19">
        <v>86</v>
      </c>
      <c r="J58" s="19">
        <v>35</v>
      </c>
      <c r="K58" s="19">
        <v>68</v>
      </c>
      <c r="L58" s="19">
        <v>35</v>
      </c>
      <c r="M58" s="77">
        <v>76</v>
      </c>
      <c r="N58" s="63">
        <v>22</v>
      </c>
    </row>
    <row r="59" spans="1:14" ht="12">
      <c r="A59" s="94"/>
      <c r="B59" s="14"/>
      <c r="C59" s="19"/>
      <c r="D59" s="19"/>
      <c r="E59" s="19"/>
      <c r="F59" s="19"/>
      <c r="G59" s="19"/>
      <c r="H59" s="19"/>
      <c r="I59" s="19"/>
      <c r="J59" s="19"/>
      <c r="K59" s="19"/>
      <c r="L59" s="19"/>
      <c r="M59" s="77"/>
      <c r="N59" s="63"/>
    </row>
    <row r="60" spans="1:14" ht="12">
      <c r="A60" s="94">
        <v>23</v>
      </c>
      <c r="B60" s="14" t="s">
        <v>134</v>
      </c>
      <c r="C60" s="19">
        <v>1297</v>
      </c>
      <c r="D60" s="19">
        <v>344</v>
      </c>
      <c r="E60" s="19">
        <v>335</v>
      </c>
      <c r="F60" s="19">
        <v>80</v>
      </c>
      <c r="G60" s="19">
        <v>561</v>
      </c>
      <c r="H60" s="19">
        <v>103</v>
      </c>
      <c r="I60" s="19">
        <v>88</v>
      </c>
      <c r="J60" s="19">
        <v>53</v>
      </c>
      <c r="K60" s="19">
        <v>92</v>
      </c>
      <c r="L60" s="19">
        <v>43</v>
      </c>
      <c r="M60" s="77">
        <v>44</v>
      </c>
      <c r="N60" s="63">
        <v>23</v>
      </c>
    </row>
    <row r="61" spans="1:14" ht="12">
      <c r="A61" s="94"/>
      <c r="B61" s="14"/>
      <c r="C61" s="19"/>
      <c r="D61" s="19"/>
      <c r="E61" s="19"/>
      <c r="F61" s="19"/>
      <c r="G61" s="19"/>
      <c r="H61" s="19"/>
      <c r="I61" s="19"/>
      <c r="J61" s="19"/>
      <c r="K61" s="19"/>
      <c r="L61" s="19"/>
      <c r="M61" s="77"/>
      <c r="N61" s="63"/>
    </row>
    <row r="62" spans="1:14" ht="12">
      <c r="A62" s="94"/>
      <c r="B62" s="14"/>
      <c r="C62" s="19"/>
      <c r="D62" s="19"/>
      <c r="E62" s="19"/>
      <c r="F62" s="19"/>
      <c r="G62" s="19"/>
      <c r="H62" s="19"/>
      <c r="I62" s="19"/>
      <c r="J62" s="19"/>
      <c r="K62" s="19"/>
      <c r="L62" s="19"/>
      <c r="M62" s="77"/>
      <c r="N62" s="63"/>
    </row>
    <row r="63" spans="1:14" ht="12">
      <c r="A63" s="95">
        <v>24</v>
      </c>
      <c r="B63" s="42" t="s">
        <v>135</v>
      </c>
      <c r="C63" s="32">
        <v>26220</v>
      </c>
      <c r="D63" s="32">
        <v>6054</v>
      </c>
      <c r="E63" s="32">
        <v>5901</v>
      </c>
      <c r="F63" s="32">
        <v>1224</v>
      </c>
      <c r="G63" s="32">
        <v>13274</v>
      </c>
      <c r="H63" s="32">
        <v>2344</v>
      </c>
      <c r="I63" s="32">
        <v>1352</v>
      </c>
      <c r="J63" s="32">
        <v>726</v>
      </c>
      <c r="K63" s="32">
        <v>1422</v>
      </c>
      <c r="L63" s="32">
        <v>675</v>
      </c>
      <c r="M63" s="85">
        <v>1320</v>
      </c>
      <c r="N63" s="64">
        <v>24</v>
      </c>
    </row>
    <row r="64" spans="1:14" ht="12">
      <c r="A64" s="13"/>
      <c r="C64" s="19"/>
      <c r="D64" s="19"/>
      <c r="E64" s="19"/>
      <c r="F64" s="19"/>
      <c r="G64" s="19"/>
      <c r="H64" s="19"/>
      <c r="I64" s="19"/>
      <c r="J64" s="19"/>
      <c r="K64" s="19"/>
      <c r="L64" s="19"/>
      <c r="M64" s="19"/>
      <c r="N64" s="63"/>
    </row>
    <row r="65" spans="1:13" ht="12">
      <c r="A65" s="13"/>
      <c r="C65" s="19"/>
      <c r="D65" s="19"/>
      <c r="E65" s="19"/>
      <c r="F65" s="19"/>
      <c r="G65" s="19"/>
      <c r="H65" s="19"/>
      <c r="I65" s="19"/>
      <c r="J65" s="19"/>
      <c r="K65" s="19"/>
      <c r="L65" s="19"/>
      <c r="M65" s="19"/>
    </row>
    <row r="66" ht="12">
      <c r="H66" s="19"/>
    </row>
  </sheetData>
  <mergeCells count="14">
    <mergeCell ref="A4:A11"/>
    <mergeCell ref="N4:N11"/>
    <mergeCell ref="K5:K10"/>
    <mergeCell ref="L5:L10"/>
    <mergeCell ref="M5:M10"/>
    <mergeCell ref="G5:G10"/>
    <mergeCell ref="H5:H10"/>
    <mergeCell ref="I5:I10"/>
    <mergeCell ref="J5:J10"/>
    <mergeCell ref="B4:B11"/>
    <mergeCell ref="D5:D10"/>
    <mergeCell ref="E5:E10"/>
    <mergeCell ref="F5:F10"/>
    <mergeCell ref="C4:C1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N65"/>
  <sheetViews>
    <sheetView workbookViewId="0" topLeftCell="A44">
      <selection activeCell="A4" sqref="A4:A11"/>
    </sheetView>
  </sheetViews>
  <sheetFormatPr defaultColWidth="11.421875" defaultRowHeight="12.75"/>
  <cols>
    <col min="1" max="1" width="4.7109375" style="21" customWidth="1"/>
    <col min="2" max="2" width="20.7109375" style="21" customWidth="1"/>
    <col min="3" max="3" width="13.7109375" style="21" customWidth="1"/>
    <col min="4" max="13" width="13.28125" style="21" customWidth="1"/>
    <col min="14" max="14" width="4.7109375" style="21" customWidth="1"/>
    <col min="15" max="16384" width="11.421875" style="21" customWidth="1"/>
  </cols>
  <sheetData>
    <row r="1" spans="2:14" ht="12.75" customHeight="1">
      <c r="B1" s="50"/>
      <c r="C1" s="50"/>
      <c r="D1" s="50"/>
      <c r="E1" s="50"/>
      <c r="F1" s="50"/>
      <c r="G1" s="50" t="s">
        <v>270</v>
      </c>
      <c r="H1" s="49" t="s">
        <v>136</v>
      </c>
      <c r="K1" s="62"/>
      <c r="L1" s="62"/>
      <c r="M1" s="62"/>
      <c r="N1" s="62"/>
    </row>
    <row r="2" spans="2:14" ht="12.75" customHeight="1">
      <c r="B2" s="50"/>
      <c r="C2" s="50"/>
      <c r="D2" s="50"/>
      <c r="E2" s="50"/>
      <c r="F2" s="50"/>
      <c r="G2" s="50"/>
      <c r="H2" s="49"/>
      <c r="K2" s="62"/>
      <c r="L2" s="62"/>
      <c r="M2" s="62"/>
      <c r="N2" s="62"/>
    </row>
    <row r="3" ht="12.75" customHeight="1">
      <c r="N3" s="17"/>
    </row>
    <row r="4" spans="1:14" ht="12.75" customHeight="1">
      <c r="A4" s="211" t="s">
        <v>204</v>
      </c>
      <c r="B4" s="157" t="s">
        <v>149</v>
      </c>
      <c r="C4" s="180" t="s">
        <v>57</v>
      </c>
      <c r="D4" s="151" t="s">
        <v>110</v>
      </c>
      <c r="E4" s="153"/>
      <c r="F4" s="151"/>
      <c r="G4" s="153"/>
      <c r="H4" s="153"/>
      <c r="I4" s="151"/>
      <c r="J4" s="151"/>
      <c r="K4" s="151"/>
      <c r="L4" s="151"/>
      <c r="M4" s="154"/>
      <c r="N4" s="159" t="s">
        <v>204</v>
      </c>
    </row>
    <row r="5" spans="1:14" ht="12.75" customHeight="1">
      <c r="A5" s="216"/>
      <c r="B5" s="195"/>
      <c r="C5" s="158"/>
      <c r="D5" s="180" t="s">
        <v>86</v>
      </c>
      <c r="E5" s="157" t="s">
        <v>145</v>
      </c>
      <c r="F5" s="157" t="s">
        <v>146</v>
      </c>
      <c r="G5" s="220" t="s">
        <v>154</v>
      </c>
      <c r="H5" s="211" t="s">
        <v>150</v>
      </c>
      <c r="I5" s="211" t="s">
        <v>155</v>
      </c>
      <c r="J5" s="157" t="s">
        <v>153</v>
      </c>
      <c r="K5" s="157" t="s">
        <v>151</v>
      </c>
      <c r="L5" s="157" t="s">
        <v>147</v>
      </c>
      <c r="M5" s="157" t="s">
        <v>148</v>
      </c>
      <c r="N5" s="218"/>
    </row>
    <row r="6" spans="1:14" ht="12.75" customHeight="1">
      <c r="A6" s="216"/>
      <c r="B6" s="195"/>
      <c r="C6" s="158"/>
      <c r="D6" s="198"/>
      <c r="E6" s="195"/>
      <c r="F6" s="195"/>
      <c r="G6" s="221"/>
      <c r="H6" s="212"/>
      <c r="I6" s="212"/>
      <c r="J6" s="195"/>
      <c r="K6" s="195"/>
      <c r="L6" s="195"/>
      <c r="M6" s="195"/>
      <c r="N6" s="218"/>
    </row>
    <row r="7" spans="1:14" ht="12.75" customHeight="1">
      <c r="A7" s="216"/>
      <c r="B7" s="195"/>
      <c r="C7" s="158"/>
      <c r="D7" s="198"/>
      <c r="E7" s="195"/>
      <c r="F7" s="195"/>
      <c r="G7" s="221"/>
      <c r="H7" s="212"/>
      <c r="I7" s="212"/>
      <c r="J7" s="195"/>
      <c r="K7" s="195"/>
      <c r="L7" s="195"/>
      <c r="M7" s="195"/>
      <c r="N7" s="218"/>
    </row>
    <row r="8" spans="1:14" ht="12.75" customHeight="1">
      <c r="A8" s="216"/>
      <c r="B8" s="195"/>
      <c r="C8" s="158"/>
      <c r="D8" s="198"/>
      <c r="E8" s="195"/>
      <c r="F8" s="195"/>
      <c r="G8" s="221"/>
      <c r="H8" s="212"/>
      <c r="I8" s="212"/>
      <c r="J8" s="195"/>
      <c r="K8" s="195"/>
      <c r="L8" s="195"/>
      <c r="M8" s="195"/>
      <c r="N8" s="218"/>
    </row>
    <row r="9" spans="1:14" ht="12.75" customHeight="1">
      <c r="A9" s="216"/>
      <c r="B9" s="195"/>
      <c r="C9" s="158"/>
      <c r="D9" s="198"/>
      <c r="E9" s="195"/>
      <c r="F9" s="195"/>
      <c r="G9" s="221"/>
      <c r="H9" s="212"/>
      <c r="I9" s="212"/>
      <c r="J9" s="195"/>
      <c r="K9" s="195"/>
      <c r="L9" s="195"/>
      <c r="M9" s="195"/>
      <c r="N9" s="218"/>
    </row>
    <row r="10" spans="1:14" ht="12.75" customHeight="1">
      <c r="A10" s="216"/>
      <c r="B10" s="195"/>
      <c r="C10" s="156"/>
      <c r="D10" s="181"/>
      <c r="E10" s="196"/>
      <c r="F10" s="196"/>
      <c r="G10" s="222"/>
      <c r="H10" s="213"/>
      <c r="I10" s="213"/>
      <c r="J10" s="196"/>
      <c r="K10" s="196"/>
      <c r="L10" s="196"/>
      <c r="M10" s="196"/>
      <c r="N10" s="218"/>
    </row>
    <row r="11" spans="1:14" s="41" customFormat="1" ht="12.75" customHeight="1">
      <c r="A11" s="217"/>
      <c r="B11" s="196"/>
      <c r="C11" s="152" t="s">
        <v>41</v>
      </c>
      <c r="D11" s="152" t="s">
        <v>5</v>
      </c>
      <c r="E11" s="152" t="s">
        <v>6</v>
      </c>
      <c r="F11" s="152" t="s">
        <v>17</v>
      </c>
      <c r="G11" s="148" t="s">
        <v>21</v>
      </c>
      <c r="H11" s="150" t="s">
        <v>111</v>
      </c>
      <c r="I11" s="152" t="s">
        <v>26</v>
      </c>
      <c r="J11" s="152" t="s">
        <v>28</v>
      </c>
      <c r="K11" s="152" t="s">
        <v>29</v>
      </c>
      <c r="L11" s="152" t="s">
        <v>73</v>
      </c>
      <c r="M11" s="152" t="s">
        <v>39</v>
      </c>
      <c r="N11" s="219"/>
    </row>
    <row r="12" spans="1:13" ht="12">
      <c r="A12" s="9"/>
      <c r="B12" s="14"/>
      <c r="M12" s="9"/>
    </row>
    <row r="13" spans="1:14" ht="12">
      <c r="A13" s="94">
        <v>1</v>
      </c>
      <c r="B13" s="14" t="s">
        <v>112</v>
      </c>
      <c r="C13" s="65">
        <v>75.3</v>
      </c>
      <c r="D13" s="65">
        <v>71.1</v>
      </c>
      <c r="E13" s="65">
        <v>70.8</v>
      </c>
      <c r="F13" s="65">
        <v>78.3</v>
      </c>
      <c r="G13" s="65">
        <v>80</v>
      </c>
      <c r="H13" s="65">
        <v>73.8</v>
      </c>
      <c r="I13" s="65">
        <v>79.8</v>
      </c>
      <c r="J13" s="65">
        <v>79</v>
      </c>
      <c r="K13" s="65">
        <v>67.5</v>
      </c>
      <c r="L13" s="65">
        <v>60.3</v>
      </c>
      <c r="M13" s="96">
        <v>57.1</v>
      </c>
      <c r="N13" s="63">
        <v>1</v>
      </c>
    </row>
    <row r="14" spans="1:14" ht="12">
      <c r="A14" s="94"/>
      <c r="B14" s="14"/>
      <c r="C14" s="65"/>
      <c r="D14" s="65"/>
      <c r="E14" s="65"/>
      <c r="F14" s="65"/>
      <c r="G14" s="65"/>
      <c r="H14" s="65"/>
      <c r="I14" s="65"/>
      <c r="J14" s="65"/>
      <c r="K14" s="65"/>
      <c r="L14" s="65"/>
      <c r="M14" s="97"/>
      <c r="N14" s="63"/>
    </row>
    <row r="15" spans="1:14" ht="12">
      <c r="A15" s="94">
        <v>2</v>
      </c>
      <c r="B15" s="14" t="s">
        <v>113</v>
      </c>
      <c r="C15" s="65">
        <v>76.1</v>
      </c>
      <c r="D15" s="65">
        <v>72.3</v>
      </c>
      <c r="E15" s="65">
        <v>72.2</v>
      </c>
      <c r="F15" s="65">
        <v>80.8</v>
      </c>
      <c r="G15" s="65">
        <v>81</v>
      </c>
      <c r="H15" s="65">
        <v>75.5</v>
      </c>
      <c r="I15" s="65">
        <v>77.8</v>
      </c>
      <c r="J15" s="65">
        <v>77.3</v>
      </c>
      <c r="K15" s="65">
        <v>67.7</v>
      </c>
      <c r="L15" s="65">
        <v>60</v>
      </c>
      <c r="M15" s="97">
        <v>61.6</v>
      </c>
      <c r="N15" s="63">
        <v>2</v>
      </c>
    </row>
    <row r="16" spans="1:14" ht="12">
      <c r="A16" s="94"/>
      <c r="B16" s="14"/>
      <c r="C16" s="65"/>
      <c r="D16" s="65"/>
      <c r="E16" s="65"/>
      <c r="F16" s="65"/>
      <c r="G16" s="65"/>
      <c r="H16" s="65" t="s">
        <v>152</v>
      </c>
      <c r="I16" s="65"/>
      <c r="J16" s="65"/>
      <c r="K16" s="65"/>
      <c r="L16" s="65"/>
      <c r="M16" s="97"/>
      <c r="N16" s="63"/>
    </row>
    <row r="17" spans="1:14" ht="12">
      <c r="A17" s="94">
        <v>3</v>
      </c>
      <c r="B17" s="14" t="s">
        <v>114</v>
      </c>
      <c r="C17" s="65">
        <v>76.9</v>
      </c>
      <c r="D17" s="65">
        <v>72.1</v>
      </c>
      <c r="E17" s="65">
        <v>71.6</v>
      </c>
      <c r="F17" s="65">
        <v>82.8</v>
      </c>
      <c r="G17" s="65">
        <v>81.9</v>
      </c>
      <c r="H17" s="65">
        <v>74.4</v>
      </c>
      <c r="I17" s="65">
        <v>80.5</v>
      </c>
      <c r="J17" s="65">
        <v>75.8</v>
      </c>
      <c r="K17" s="65">
        <v>75</v>
      </c>
      <c r="L17" s="65">
        <v>63.9</v>
      </c>
      <c r="M17" s="97">
        <v>61.1</v>
      </c>
      <c r="N17" s="63">
        <v>3</v>
      </c>
    </row>
    <row r="18" spans="1:14" ht="12">
      <c r="A18" s="94"/>
      <c r="B18" s="14"/>
      <c r="C18" s="65"/>
      <c r="D18" s="65"/>
      <c r="E18" s="65"/>
      <c r="F18" s="65"/>
      <c r="G18" s="65"/>
      <c r="H18" s="65"/>
      <c r="I18" s="65"/>
      <c r="J18" s="65"/>
      <c r="K18" s="65"/>
      <c r="L18" s="65"/>
      <c r="M18" s="97"/>
      <c r="N18" s="63"/>
    </row>
    <row r="19" spans="1:14" ht="12">
      <c r="A19" s="94">
        <v>4</v>
      </c>
      <c r="B19" s="14" t="s">
        <v>115</v>
      </c>
      <c r="C19" s="65">
        <v>74.5</v>
      </c>
      <c r="D19" s="65">
        <v>71.4</v>
      </c>
      <c r="E19" s="65">
        <v>70.8</v>
      </c>
      <c r="F19" s="65">
        <v>76.3</v>
      </c>
      <c r="G19" s="65">
        <v>80.4</v>
      </c>
      <c r="H19" s="65">
        <v>76.2</v>
      </c>
      <c r="I19" s="65">
        <v>83.7</v>
      </c>
      <c r="J19" s="65">
        <v>81.2</v>
      </c>
      <c r="K19" s="65">
        <v>65.5</v>
      </c>
      <c r="L19" s="65">
        <v>55.5</v>
      </c>
      <c r="M19" s="97">
        <v>50.1</v>
      </c>
      <c r="N19" s="63">
        <v>4</v>
      </c>
    </row>
    <row r="20" spans="1:14" ht="12">
      <c r="A20" s="94"/>
      <c r="B20" s="14"/>
      <c r="C20" s="65"/>
      <c r="D20" s="65"/>
      <c r="E20" s="65"/>
      <c r="F20" s="65"/>
      <c r="G20" s="65"/>
      <c r="H20" s="65"/>
      <c r="I20" s="65"/>
      <c r="J20" s="65"/>
      <c r="K20" s="65"/>
      <c r="L20" s="65"/>
      <c r="M20" s="97"/>
      <c r="N20" s="63"/>
    </row>
    <row r="21" spans="1:14" ht="12">
      <c r="A21" s="94">
        <v>5</v>
      </c>
      <c r="B21" s="14" t="s">
        <v>116</v>
      </c>
      <c r="C21" s="65">
        <v>76.3</v>
      </c>
      <c r="D21" s="65">
        <v>71.8</v>
      </c>
      <c r="E21" s="65">
        <v>71.3</v>
      </c>
      <c r="F21" s="65">
        <v>79.1</v>
      </c>
      <c r="G21" s="65">
        <v>81.5</v>
      </c>
      <c r="H21" s="65">
        <v>78.1</v>
      </c>
      <c r="I21" s="65">
        <v>80.6</v>
      </c>
      <c r="J21" s="65">
        <v>77.9</v>
      </c>
      <c r="K21" s="65">
        <v>67.2</v>
      </c>
      <c r="L21" s="65">
        <v>54.6</v>
      </c>
      <c r="M21" s="97">
        <v>60.9</v>
      </c>
      <c r="N21" s="63">
        <v>5</v>
      </c>
    </row>
    <row r="22" spans="1:14" ht="12">
      <c r="A22" s="94"/>
      <c r="B22" s="14"/>
      <c r="C22" s="65"/>
      <c r="D22" s="65"/>
      <c r="E22" s="65"/>
      <c r="F22" s="65"/>
      <c r="G22" s="65"/>
      <c r="H22" s="65"/>
      <c r="I22" s="65"/>
      <c r="J22" s="65"/>
      <c r="K22" s="65"/>
      <c r="L22" s="65"/>
      <c r="M22" s="97"/>
      <c r="N22" s="63"/>
    </row>
    <row r="23" spans="1:14" ht="12">
      <c r="A23" s="94">
        <v>6</v>
      </c>
      <c r="B23" s="14" t="s">
        <v>117</v>
      </c>
      <c r="C23" s="65">
        <v>75.5</v>
      </c>
      <c r="D23" s="65">
        <v>70.4</v>
      </c>
      <c r="E23" s="65">
        <v>71.4</v>
      </c>
      <c r="F23" s="65">
        <v>77.6</v>
      </c>
      <c r="G23" s="65">
        <v>80.2</v>
      </c>
      <c r="H23" s="65">
        <v>75.2</v>
      </c>
      <c r="I23" s="65">
        <v>79.9</v>
      </c>
      <c r="J23" s="65">
        <v>78.7</v>
      </c>
      <c r="K23" s="65">
        <v>67.6</v>
      </c>
      <c r="L23" s="65">
        <v>58.4</v>
      </c>
      <c r="M23" s="97">
        <v>58.7</v>
      </c>
      <c r="N23" s="63">
        <v>6</v>
      </c>
    </row>
    <row r="24" spans="1:14" ht="12">
      <c r="A24" s="94"/>
      <c r="B24" s="14"/>
      <c r="C24" s="65"/>
      <c r="D24" s="65"/>
      <c r="E24" s="65"/>
      <c r="F24" s="65"/>
      <c r="G24" s="65"/>
      <c r="H24" s="65"/>
      <c r="I24" s="65"/>
      <c r="J24" s="65"/>
      <c r="K24" s="65"/>
      <c r="L24" s="65"/>
      <c r="M24" s="97"/>
      <c r="N24" s="63"/>
    </row>
    <row r="25" spans="1:14" ht="12">
      <c r="A25" s="94"/>
      <c r="B25" s="14"/>
      <c r="C25" s="65"/>
      <c r="D25" s="65"/>
      <c r="E25" s="65"/>
      <c r="F25" s="65"/>
      <c r="G25" s="65"/>
      <c r="H25" s="65"/>
      <c r="I25" s="65"/>
      <c r="J25" s="65"/>
      <c r="K25" s="65"/>
      <c r="L25" s="65"/>
      <c r="M25" s="97"/>
      <c r="N25" s="63"/>
    </row>
    <row r="26" spans="1:14" ht="12">
      <c r="A26" s="94">
        <v>7</v>
      </c>
      <c r="B26" s="14" t="s">
        <v>118</v>
      </c>
      <c r="C26" s="65">
        <v>74.2</v>
      </c>
      <c r="D26" s="65">
        <v>68.2</v>
      </c>
      <c r="E26" s="65">
        <v>68.1</v>
      </c>
      <c r="F26" s="65">
        <v>78</v>
      </c>
      <c r="G26" s="65">
        <v>79.8</v>
      </c>
      <c r="H26" s="65">
        <v>74.8</v>
      </c>
      <c r="I26" s="65">
        <v>75.1</v>
      </c>
      <c r="J26" s="65">
        <v>75.7</v>
      </c>
      <c r="K26" s="65">
        <v>71.6</v>
      </c>
      <c r="L26" s="65">
        <v>62.5</v>
      </c>
      <c r="M26" s="97">
        <v>53.8</v>
      </c>
      <c r="N26" s="63">
        <v>7</v>
      </c>
    </row>
    <row r="27" spans="1:14" ht="12">
      <c r="A27" s="94"/>
      <c r="B27" s="14"/>
      <c r="C27" s="65"/>
      <c r="D27" s="65"/>
      <c r="E27" s="65"/>
      <c r="F27" s="65"/>
      <c r="G27" s="65"/>
      <c r="H27" s="65"/>
      <c r="I27" s="65"/>
      <c r="J27" s="65"/>
      <c r="K27" s="65"/>
      <c r="L27" s="65"/>
      <c r="M27" s="97"/>
      <c r="N27" s="66"/>
    </row>
    <row r="28" spans="1:14" ht="12">
      <c r="A28" s="94">
        <v>8</v>
      </c>
      <c r="B28" s="14" t="s">
        <v>119</v>
      </c>
      <c r="C28" s="65">
        <v>75.4</v>
      </c>
      <c r="D28" s="65">
        <v>70.8</v>
      </c>
      <c r="E28" s="65">
        <v>70.7</v>
      </c>
      <c r="F28" s="65">
        <v>77.1</v>
      </c>
      <c r="G28" s="65">
        <v>79.7</v>
      </c>
      <c r="H28" s="65">
        <v>73.3</v>
      </c>
      <c r="I28" s="65">
        <v>79.1</v>
      </c>
      <c r="J28" s="65">
        <v>79.7</v>
      </c>
      <c r="K28" s="65">
        <v>69.1</v>
      </c>
      <c r="L28" s="65">
        <v>60.2</v>
      </c>
      <c r="M28" s="97">
        <v>59.6</v>
      </c>
      <c r="N28" s="63">
        <v>8</v>
      </c>
    </row>
    <row r="29" spans="1:14" ht="12">
      <c r="A29" s="94"/>
      <c r="B29" s="14"/>
      <c r="C29" s="65"/>
      <c r="D29" s="65"/>
      <c r="E29" s="65"/>
      <c r="F29" s="65"/>
      <c r="G29" s="65"/>
      <c r="H29" s="65" t="s">
        <v>152</v>
      </c>
      <c r="I29" s="65"/>
      <c r="J29" s="65"/>
      <c r="K29" s="65"/>
      <c r="L29" s="65"/>
      <c r="M29" s="97"/>
      <c r="N29" s="63"/>
    </row>
    <row r="30" spans="1:14" ht="12">
      <c r="A30" s="94">
        <v>9</v>
      </c>
      <c r="B30" s="14" t="s">
        <v>120</v>
      </c>
      <c r="C30" s="65">
        <v>74.4</v>
      </c>
      <c r="D30" s="65">
        <v>70.2</v>
      </c>
      <c r="E30" s="65">
        <v>70.1</v>
      </c>
      <c r="F30" s="65">
        <v>77.6</v>
      </c>
      <c r="G30" s="65">
        <v>78.8</v>
      </c>
      <c r="H30" s="65">
        <v>73.1</v>
      </c>
      <c r="I30" s="65">
        <v>74.5</v>
      </c>
      <c r="J30" s="65">
        <v>75.3</v>
      </c>
      <c r="K30" s="65">
        <v>67.2</v>
      </c>
      <c r="L30" s="65">
        <v>59.7</v>
      </c>
      <c r="M30" s="97">
        <v>54.3</v>
      </c>
      <c r="N30" s="63">
        <v>9</v>
      </c>
    </row>
    <row r="31" spans="1:14" ht="12">
      <c r="A31" s="94"/>
      <c r="B31" s="14"/>
      <c r="C31" s="65"/>
      <c r="D31" s="65"/>
      <c r="E31" s="65"/>
      <c r="F31" s="65"/>
      <c r="G31" s="65"/>
      <c r="H31" s="65"/>
      <c r="I31" s="65"/>
      <c r="J31" s="65"/>
      <c r="K31" s="65"/>
      <c r="L31" s="65"/>
      <c r="M31" s="97"/>
      <c r="N31" s="63"/>
    </row>
    <row r="32" spans="1:14" ht="12">
      <c r="A32" s="94">
        <v>10</v>
      </c>
      <c r="B32" s="14" t="s">
        <v>121</v>
      </c>
      <c r="C32" s="65">
        <v>74.7</v>
      </c>
      <c r="D32" s="65">
        <v>71</v>
      </c>
      <c r="E32" s="65">
        <v>70.8</v>
      </c>
      <c r="F32" s="65">
        <v>77.3</v>
      </c>
      <c r="G32" s="65">
        <v>79.4</v>
      </c>
      <c r="H32" s="65">
        <v>73.4</v>
      </c>
      <c r="I32" s="65">
        <v>78</v>
      </c>
      <c r="J32" s="65">
        <v>76.5</v>
      </c>
      <c r="K32" s="65">
        <v>74</v>
      </c>
      <c r="L32" s="65">
        <v>67.3</v>
      </c>
      <c r="M32" s="97">
        <v>52.4</v>
      </c>
      <c r="N32" s="63">
        <v>10</v>
      </c>
    </row>
    <row r="33" spans="1:14" ht="12">
      <c r="A33" s="94"/>
      <c r="B33" s="14"/>
      <c r="C33" s="65"/>
      <c r="D33" s="65"/>
      <c r="E33" s="65"/>
      <c r="F33" s="65"/>
      <c r="G33" s="65"/>
      <c r="H33" s="65"/>
      <c r="I33" s="65"/>
      <c r="J33" s="65"/>
      <c r="K33" s="65"/>
      <c r="L33" s="65"/>
      <c r="M33" s="97"/>
      <c r="N33" s="63"/>
    </row>
    <row r="34" spans="1:14" ht="12">
      <c r="A34" s="94">
        <v>11</v>
      </c>
      <c r="B34" s="14" t="s">
        <v>122</v>
      </c>
      <c r="C34" s="65">
        <v>73.7</v>
      </c>
      <c r="D34" s="65">
        <v>70.3</v>
      </c>
      <c r="E34" s="65">
        <v>70.1</v>
      </c>
      <c r="F34" s="65">
        <v>76.3</v>
      </c>
      <c r="G34" s="65">
        <v>78.5</v>
      </c>
      <c r="H34" s="65">
        <v>71.9</v>
      </c>
      <c r="I34" s="65">
        <v>72.8</v>
      </c>
      <c r="J34" s="65">
        <v>76.6</v>
      </c>
      <c r="K34" s="65">
        <v>66.2</v>
      </c>
      <c r="L34" s="65">
        <v>57.8</v>
      </c>
      <c r="M34" s="97">
        <v>58.5</v>
      </c>
      <c r="N34" s="63">
        <v>11</v>
      </c>
    </row>
    <row r="35" spans="1:14" ht="12">
      <c r="A35" s="94"/>
      <c r="B35" s="14"/>
      <c r="C35" s="65"/>
      <c r="D35" s="65"/>
      <c r="E35" s="65"/>
      <c r="F35" s="65"/>
      <c r="G35" s="65"/>
      <c r="H35" s="65"/>
      <c r="I35" s="65"/>
      <c r="J35" s="65"/>
      <c r="K35" s="65"/>
      <c r="L35" s="65"/>
      <c r="M35" s="97"/>
      <c r="N35" s="66"/>
    </row>
    <row r="36" spans="1:14" ht="12">
      <c r="A36" s="94">
        <v>12</v>
      </c>
      <c r="B36" s="14" t="s">
        <v>123</v>
      </c>
      <c r="C36" s="65">
        <v>75.6</v>
      </c>
      <c r="D36" s="65">
        <v>71.2</v>
      </c>
      <c r="E36" s="65">
        <v>70.9</v>
      </c>
      <c r="F36" s="65">
        <v>78.6</v>
      </c>
      <c r="G36" s="65">
        <v>79.2</v>
      </c>
      <c r="H36" s="65">
        <v>74.9</v>
      </c>
      <c r="I36" s="65">
        <v>80.3</v>
      </c>
      <c r="J36" s="65">
        <v>79</v>
      </c>
      <c r="K36" s="65">
        <v>70.2</v>
      </c>
      <c r="L36" s="65">
        <v>61.5</v>
      </c>
      <c r="M36" s="97">
        <v>62.2</v>
      </c>
      <c r="N36" s="63">
        <v>12</v>
      </c>
    </row>
    <row r="37" spans="1:14" ht="12">
      <c r="A37" s="94"/>
      <c r="B37" s="14"/>
      <c r="C37" s="65"/>
      <c r="D37" s="65"/>
      <c r="E37" s="65"/>
      <c r="F37" s="65"/>
      <c r="G37" s="65"/>
      <c r="H37" s="65"/>
      <c r="I37" s="65"/>
      <c r="J37" s="65"/>
      <c r="K37" s="65"/>
      <c r="L37" s="65"/>
      <c r="M37" s="97"/>
      <c r="N37" s="63"/>
    </row>
    <row r="38" spans="1:14" ht="12">
      <c r="A38" s="94"/>
      <c r="B38" s="14"/>
      <c r="C38" s="65"/>
      <c r="D38" s="65"/>
      <c r="E38" s="65"/>
      <c r="F38" s="65"/>
      <c r="G38" s="65"/>
      <c r="H38" s="65"/>
      <c r="I38" s="65"/>
      <c r="J38" s="65"/>
      <c r="K38" s="65"/>
      <c r="L38" s="65"/>
      <c r="M38" s="97"/>
      <c r="N38" s="63"/>
    </row>
    <row r="39" spans="1:14" ht="12">
      <c r="A39" s="94">
        <v>13</v>
      </c>
      <c r="B39" s="14" t="s">
        <v>124</v>
      </c>
      <c r="C39" s="65">
        <v>75.2</v>
      </c>
      <c r="D39" s="65">
        <v>70.8</v>
      </c>
      <c r="E39" s="65">
        <v>70.8</v>
      </c>
      <c r="F39" s="65">
        <v>76.9</v>
      </c>
      <c r="G39" s="65">
        <v>80.2</v>
      </c>
      <c r="H39" s="65">
        <v>74</v>
      </c>
      <c r="I39" s="65">
        <v>76.8</v>
      </c>
      <c r="J39" s="65">
        <v>76.3</v>
      </c>
      <c r="K39" s="65">
        <v>67.6</v>
      </c>
      <c r="L39" s="65">
        <v>59.3</v>
      </c>
      <c r="M39" s="97">
        <v>55.5</v>
      </c>
      <c r="N39" s="63">
        <v>13</v>
      </c>
    </row>
    <row r="40" spans="1:14" ht="12">
      <c r="A40" s="94"/>
      <c r="B40" s="14"/>
      <c r="C40" s="65"/>
      <c r="D40" s="65"/>
      <c r="E40" s="65"/>
      <c r="F40" s="65"/>
      <c r="G40" s="65"/>
      <c r="H40" s="65"/>
      <c r="I40" s="65"/>
      <c r="J40" s="65"/>
      <c r="K40" s="65"/>
      <c r="L40" s="65"/>
      <c r="M40" s="97"/>
      <c r="N40" s="63"/>
    </row>
    <row r="41" spans="1:14" ht="12">
      <c r="A41" s="94">
        <v>14</v>
      </c>
      <c r="B41" s="14" t="s">
        <v>125</v>
      </c>
      <c r="C41" s="65">
        <v>73.6</v>
      </c>
      <c r="D41" s="65">
        <v>68.6</v>
      </c>
      <c r="E41" s="65">
        <v>68.6</v>
      </c>
      <c r="F41" s="65">
        <v>78.6</v>
      </c>
      <c r="G41" s="65">
        <v>78.6</v>
      </c>
      <c r="H41" s="65">
        <v>73.8</v>
      </c>
      <c r="I41" s="65">
        <v>73.9</v>
      </c>
      <c r="J41" s="65">
        <v>71.5</v>
      </c>
      <c r="K41" s="65">
        <v>67.3</v>
      </c>
      <c r="L41" s="65">
        <v>61.1</v>
      </c>
      <c r="M41" s="97">
        <v>58.6</v>
      </c>
      <c r="N41" s="63">
        <v>14</v>
      </c>
    </row>
    <row r="42" spans="1:14" ht="12">
      <c r="A42" s="94"/>
      <c r="B42" s="14"/>
      <c r="C42" s="65"/>
      <c r="D42" s="65"/>
      <c r="E42" s="65"/>
      <c r="F42" s="65"/>
      <c r="G42" s="65"/>
      <c r="H42" s="65"/>
      <c r="I42" s="65"/>
      <c r="J42" s="65"/>
      <c r="K42" s="65"/>
      <c r="L42" s="65"/>
      <c r="M42" s="97"/>
      <c r="N42" s="63"/>
    </row>
    <row r="43" spans="1:14" ht="12">
      <c r="A43" s="94">
        <v>15</v>
      </c>
      <c r="B43" s="14" t="s">
        <v>126</v>
      </c>
      <c r="C43" s="65">
        <v>75.6</v>
      </c>
      <c r="D43" s="65">
        <v>71.3</v>
      </c>
      <c r="E43" s="65">
        <v>71</v>
      </c>
      <c r="F43" s="65">
        <v>78.3</v>
      </c>
      <c r="G43" s="65">
        <v>79.9</v>
      </c>
      <c r="H43" s="65">
        <v>73</v>
      </c>
      <c r="I43" s="65">
        <v>78.4</v>
      </c>
      <c r="J43" s="65">
        <v>75.9</v>
      </c>
      <c r="K43" s="65">
        <v>69.1</v>
      </c>
      <c r="L43" s="65">
        <v>60.9</v>
      </c>
      <c r="M43" s="97">
        <v>58.9</v>
      </c>
      <c r="N43" s="63">
        <v>15</v>
      </c>
    </row>
    <row r="44" spans="1:14" ht="12">
      <c r="A44" s="94"/>
      <c r="B44" s="14"/>
      <c r="C44" s="65"/>
      <c r="D44" s="65"/>
      <c r="E44" s="65"/>
      <c r="F44" s="65"/>
      <c r="G44" s="65"/>
      <c r="H44" s="65"/>
      <c r="I44" s="65"/>
      <c r="J44" s="65"/>
      <c r="K44" s="65"/>
      <c r="L44" s="65"/>
      <c r="M44" s="97"/>
      <c r="N44" s="63"/>
    </row>
    <row r="45" spans="1:14" ht="12">
      <c r="A45" s="94">
        <v>16</v>
      </c>
      <c r="B45" s="14" t="s">
        <v>127</v>
      </c>
      <c r="C45" s="65">
        <v>74.6</v>
      </c>
      <c r="D45" s="65">
        <v>72.7</v>
      </c>
      <c r="E45" s="65">
        <v>72.5</v>
      </c>
      <c r="F45" s="65">
        <v>78.9</v>
      </c>
      <c r="G45" s="65">
        <v>78.8</v>
      </c>
      <c r="H45" s="65">
        <v>73.2</v>
      </c>
      <c r="I45" s="65">
        <v>75.9</v>
      </c>
      <c r="J45" s="65">
        <v>75</v>
      </c>
      <c r="K45" s="65">
        <v>68</v>
      </c>
      <c r="L45" s="65">
        <v>58.4</v>
      </c>
      <c r="M45" s="97">
        <v>58.7</v>
      </c>
      <c r="N45" s="63">
        <v>16</v>
      </c>
    </row>
    <row r="46" spans="1:14" ht="12">
      <c r="A46" s="94"/>
      <c r="B46" s="14"/>
      <c r="C46" s="65"/>
      <c r="D46" s="65"/>
      <c r="E46" s="65"/>
      <c r="F46" s="65"/>
      <c r="G46" s="65"/>
      <c r="H46" s="65"/>
      <c r="I46" s="65"/>
      <c r="J46" s="65"/>
      <c r="K46" s="65"/>
      <c r="L46" s="65"/>
      <c r="M46" s="97"/>
      <c r="N46" s="63"/>
    </row>
    <row r="47" spans="1:14" ht="12">
      <c r="A47" s="94">
        <v>17</v>
      </c>
      <c r="B47" s="14" t="s">
        <v>128</v>
      </c>
      <c r="C47" s="65">
        <v>74.3</v>
      </c>
      <c r="D47" s="65">
        <v>70.2</v>
      </c>
      <c r="E47" s="65">
        <v>70.1</v>
      </c>
      <c r="F47" s="65">
        <v>79.5</v>
      </c>
      <c r="G47" s="65">
        <v>79.3</v>
      </c>
      <c r="H47" s="65">
        <v>73.2</v>
      </c>
      <c r="I47" s="65">
        <v>74.5</v>
      </c>
      <c r="J47" s="65">
        <v>73.6</v>
      </c>
      <c r="K47" s="65">
        <v>71.9</v>
      </c>
      <c r="L47" s="65">
        <v>63.1</v>
      </c>
      <c r="M47" s="97">
        <v>49.7</v>
      </c>
      <c r="N47" s="63">
        <v>17</v>
      </c>
    </row>
    <row r="48" spans="1:14" ht="12">
      <c r="A48" s="94"/>
      <c r="B48" s="14"/>
      <c r="C48" s="65"/>
      <c r="D48" s="65"/>
      <c r="E48" s="65"/>
      <c r="F48" s="65"/>
      <c r="G48" s="65"/>
      <c r="H48" s="65"/>
      <c r="I48" s="65"/>
      <c r="J48" s="65"/>
      <c r="K48" s="65"/>
      <c r="L48" s="65"/>
      <c r="M48" s="97"/>
      <c r="N48" s="63"/>
    </row>
    <row r="49" spans="1:14" ht="12">
      <c r="A49" s="94">
        <v>18</v>
      </c>
      <c r="B49" s="14" t="s">
        <v>129</v>
      </c>
      <c r="C49" s="65">
        <v>75.5</v>
      </c>
      <c r="D49" s="65">
        <v>70.7</v>
      </c>
      <c r="E49" s="65">
        <v>70.4</v>
      </c>
      <c r="F49" s="65">
        <v>74.4</v>
      </c>
      <c r="G49" s="65">
        <v>80.5</v>
      </c>
      <c r="H49" s="65">
        <v>77.7</v>
      </c>
      <c r="I49" s="65">
        <v>78.6</v>
      </c>
      <c r="J49" s="65">
        <v>77</v>
      </c>
      <c r="K49" s="65">
        <v>65.6</v>
      </c>
      <c r="L49" s="65">
        <v>59.9</v>
      </c>
      <c r="M49" s="97">
        <v>58</v>
      </c>
      <c r="N49" s="63">
        <v>18</v>
      </c>
    </row>
    <row r="50" spans="1:14" ht="12">
      <c r="A50" s="94"/>
      <c r="B50" s="14"/>
      <c r="C50" s="65"/>
      <c r="D50" s="65"/>
      <c r="E50" s="65"/>
      <c r="F50" s="65"/>
      <c r="G50" s="65"/>
      <c r="H50" s="65"/>
      <c r="I50" s="65"/>
      <c r="J50" s="65"/>
      <c r="K50" s="65"/>
      <c r="L50" s="65"/>
      <c r="M50" s="97"/>
      <c r="N50" s="63"/>
    </row>
    <row r="51" spans="1:14" ht="12">
      <c r="A51" s="94"/>
      <c r="B51" s="14"/>
      <c r="C51" s="65"/>
      <c r="D51" s="65"/>
      <c r="E51" s="65"/>
      <c r="F51" s="65"/>
      <c r="G51" s="65"/>
      <c r="H51" s="65"/>
      <c r="I51" s="65"/>
      <c r="J51" s="65"/>
      <c r="K51" s="65"/>
      <c r="L51" s="65"/>
      <c r="M51" s="97"/>
      <c r="N51" s="63"/>
    </row>
    <row r="52" spans="1:14" ht="12">
      <c r="A52" s="94">
        <v>19</v>
      </c>
      <c r="B52" s="14" t="s">
        <v>130</v>
      </c>
      <c r="C52" s="65">
        <v>75.2</v>
      </c>
      <c r="D52" s="65">
        <v>71.1</v>
      </c>
      <c r="E52" s="65">
        <v>71.1</v>
      </c>
      <c r="F52" s="65">
        <v>77.6</v>
      </c>
      <c r="G52" s="65">
        <v>80.1</v>
      </c>
      <c r="H52" s="67">
        <v>75</v>
      </c>
      <c r="I52" s="67">
        <v>78</v>
      </c>
      <c r="J52" s="67">
        <v>74.6</v>
      </c>
      <c r="K52" s="67">
        <v>66.2</v>
      </c>
      <c r="L52" s="67">
        <v>61</v>
      </c>
      <c r="M52" s="97">
        <v>58.7</v>
      </c>
      <c r="N52" s="63">
        <v>19</v>
      </c>
    </row>
    <row r="53" spans="1:14" ht="12">
      <c r="A53" s="94"/>
      <c r="B53" s="14"/>
      <c r="C53" s="65"/>
      <c r="D53" s="65"/>
      <c r="E53" s="65"/>
      <c r="F53" s="65"/>
      <c r="G53" s="65"/>
      <c r="H53" s="65"/>
      <c r="I53" s="65"/>
      <c r="J53" s="65"/>
      <c r="K53" s="65"/>
      <c r="L53" s="65"/>
      <c r="M53" s="97"/>
      <c r="N53" s="63"/>
    </row>
    <row r="54" spans="1:14" ht="12">
      <c r="A54" s="94">
        <v>20</v>
      </c>
      <c r="B54" s="14" t="s">
        <v>131</v>
      </c>
      <c r="C54" s="65">
        <v>74.8</v>
      </c>
      <c r="D54" s="65">
        <v>71.5</v>
      </c>
      <c r="E54" s="65">
        <v>71.3</v>
      </c>
      <c r="F54" s="65">
        <v>76</v>
      </c>
      <c r="G54" s="65">
        <v>80.3</v>
      </c>
      <c r="H54" s="65">
        <v>75.2</v>
      </c>
      <c r="I54" s="65">
        <v>78.9</v>
      </c>
      <c r="J54" s="65">
        <v>79.8</v>
      </c>
      <c r="K54" s="65">
        <v>68.7</v>
      </c>
      <c r="L54" s="65">
        <v>61.7</v>
      </c>
      <c r="M54" s="97">
        <v>55.7</v>
      </c>
      <c r="N54" s="63">
        <v>20</v>
      </c>
    </row>
    <row r="55" spans="1:14" ht="12">
      <c r="A55" s="94"/>
      <c r="B55" s="14"/>
      <c r="C55" s="65"/>
      <c r="D55" s="65"/>
      <c r="E55" s="65"/>
      <c r="F55" s="65"/>
      <c r="G55" s="65"/>
      <c r="H55" s="65"/>
      <c r="I55" s="65"/>
      <c r="J55" s="65"/>
      <c r="K55" s="65"/>
      <c r="L55" s="65"/>
      <c r="M55" s="97"/>
      <c r="N55" s="63"/>
    </row>
    <row r="56" spans="1:14" ht="12">
      <c r="A56" s="94">
        <v>21</v>
      </c>
      <c r="B56" s="14" t="s">
        <v>132</v>
      </c>
      <c r="C56" s="65">
        <v>75.8</v>
      </c>
      <c r="D56" s="65">
        <v>72.2</v>
      </c>
      <c r="E56" s="65">
        <v>72.2</v>
      </c>
      <c r="F56" s="65">
        <v>77.9</v>
      </c>
      <c r="G56" s="65">
        <v>79.7</v>
      </c>
      <c r="H56" s="65">
        <v>74.2</v>
      </c>
      <c r="I56" s="65">
        <v>78.5</v>
      </c>
      <c r="J56" s="65">
        <v>76.6</v>
      </c>
      <c r="K56" s="65">
        <v>67.2</v>
      </c>
      <c r="L56" s="65">
        <v>63.3</v>
      </c>
      <c r="M56" s="97">
        <v>55.1</v>
      </c>
      <c r="N56" s="63">
        <v>21</v>
      </c>
    </row>
    <row r="57" spans="1:14" ht="12">
      <c r="A57" s="94"/>
      <c r="B57" s="14"/>
      <c r="C57" s="65"/>
      <c r="D57" s="65"/>
      <c r="E57" s="65"/>
      <c r="F57" s="65"/>
      <c r="G57" s="65"/>
      <c r="H57" s="65"/>
      <c r="I57" s="65"/>
      <c r="J57" s="65"/>
      <c r="K57" s="65"/>
      <c r="L57" s="65"/>
      <c r="M57" s="97"/>
      <c r="N57" s="63"/>
    </row>
    <row r="58" spans="1:14" ht="12">
      <c r="A58" s="94">
        <v>22</v>
      </c>
      <c r="B58" s="14" t="s">
        <v>133</v>
      </c>
      <c r="C58" s="65">
        <v>75.5</v>
      </c>
      <c r="D58" s="65">
        <v>70.3</v>
      </c>
      <c r="E58" s="65">
        <v>70.1</v>
      </c>
      <c r="F58" s="65">
        <v>78.9</v>
      </c>
      <c r="G58" s="65">
        <v>80.2</v>
      </c>
      <c r="H58" s="65">
        <v>73</v>
      </c>
      <c r="I58" s="65">
        <v>77.2</v>
      </c>
      <c r="J58" s="65">
        <v>77</v>
      </c>
      <c r="K58" s="65">
        <v>68.3</v>
      </c>
      <c r="L58" s="65">
        <v>61.4</v>
      </c>
      <c r="M58" s="97">
        <v>60.2</v>
      </c>
      <c r="N58" s="63">
        <v>22</v>
      </c>
    </row>
    <row r="59" spans="1:14" ht="12">
      <c r="A59" s="94"/>
      <c r="B59" s="14"/>
      <c r="C59" s="65"/>
      <c r="D59" s="65"/>
      <c r="E59" s="65"/>
      <c r="F59" s="65"/>
      <c r="G59" s="65"/>
      <c r="H59" s="65"/>
      <c r="I59" s="65"/>
      <c r="J59" s="65"/>
      <c r="K59" s="65"/>
      <c r="L59" s="65"/>
      <c r="M59" s="97"/>
      <c r="N59" s="63"/>
    </row>
    <row r="60" spans="1:14" ht="12">
      <c r="A60" s="94">
        <v>23</v>
      </c>
      <c r="B60" s="14" t="s">
        <v>134</v>
      </c>
      <c r="C60" s="65">
        <v>76.2</v>
      </c>
      <c r="D60" s="65">
        <v>72.8</v>
      </c>
      <c r="E60" s="65">
        <v>72.8</v>
      </c>
      <c r="F60" s="65">
        <v>80.5</v>
      </c>
      <c r="G60" s="65">
        <v>80.4</v>
      </c>
      <c r="H60" s="65">
        <v>75.2</v>
      </c>
      <c r="I60" s="65">
        <v>80.2</v>
      </c>
      <c r="J60" s="65">
        <v>79.9</v>
      </c>
      <c r="K60" s="65">
        <v>67.5</v>
      </c>
      <c r="L60" s="65">
        <v>58.1</v>
      </c>
      <c r="M60" s="97">
        <v>61.4</v>
      </c>
      <c r="N60" s="63">
        <v>23</v>
      </c>
    </row>
    <row r="61" spans="1:14" ht="12">
      <c r="A61" s="94"/>
      <c r="B61" s="14"/>
      <c r="C61" s="65"/>
      <c r="D61" s="65"/>
      <c r="E61" s="65"/>
      <c r="F61" s="65"/>
      <c r="G61" s="65"/>
      <c r="H61" s="65"/>
      <c r="I61" s="65"/>
      <c r="J61" s="65"/>
      <c r="K61" s="65"/>
      <c r="L61" s="65"/>
      <c r="M61" s="97"/>
      <c r="N61" s="63"/>
    </row>
    <row r="62" spans="1:14" ht="12">
      <c r="A62" s="94"/>
      <c r="B62" s="14"/>
      <c r="C62" s="65"/>
      <c r="D62" s="65"/>
      <c r="E62" s="65"/>
      <c r="F62" s="65"/>
      <c r="G62" s="65"/>
      <c r="H62" s="65"/>
      <c r="I62" s="65"/>
      <c r="J62" s="65"/>
      <c r="K62" s="65"/>
      <c r="L62" s="65"/>
      <c r="M62" s="97"/>
      <c r="N62" s="63"/>
    </row>
    <row r="63" spans="1:14" ht="12">
      <c r="A63" s="95">
        <v>24</v>
      </c>
      <c r="B63" s="42" t="s">
        <v>135</v>
      </c>
      <c r="C63" s="68">
        <v>75.2</v>
      </c>
      <c r="D63" s="68">
        <v>71.1</v>
      </c>
      <c r="E63" s="68">
        <v>70.9</v>
      </c>
      <c r="F63" s="68">
        <v>78.2</v>
      </c>
      <c r="G63" s="68">
        <v>79.8</v>
      </c>
      <c r="H63" s="68">
        <v>74.2</v>
      </c>
      <c r="I63" s="68">
        <v>78</v>
      </c>
      <c r="J63" s="68">
        <v>77</v>
      </c>
      <c r="K63" s="68">
        <v>68.5</v>
      </c>
      <c r="L63" s="68">
        <v>60.5</v>
      </c>
      <c r="M63" s="98">
        <v>57.6</v>
      </c>
      <c r="N63" s="64">
        <v>24</v>
      </c>
    </row>
    <row r="64" spans="1:14" ht="12">
      <c r="A64" s="13"/>
      <c r="C64" s="38"/>
      <c r="D64" s="38"/>
      <c r="E64" s="38"/>
      <c r="F64" s="38"/>
      <c r="G64" s="38"/>
      <c r="H64" s="38"/>
      <c r="I64" s="38"/>
      <c r="J64" s="38"/>
      <c r="K64" s="38"/>
      <c r="L64" s="38"/>
      <c r="M64" s="38"/>
      <c r="N64" s="69"/>
    </row>
    <row r="65" ht="12">
      <c r="A65" s="13"/>
    </row>
  </sheetData>
  <mergeCells count="14">
    <mergeCell ref="N4:N11"/>
    <mergeCell ref="A4:A11"/>
    <mergeCell ref="M5:M10"/>
    <mergeCell ref="K5:K10"/>
    <mergeCell ref="L5:L10"/>
    <mergeCell ref="G5:G10"/>
    <mergeCell ref="H5:H10"/>
    <mergeCell ref="I5:I10"/>
    <mergeCell ref="J5:J10"/>
    <mergeCell ref="B4:B11"/>
    <mergeCell ref="D5:D10"/>
    <mergeCell ref="E5:E10"/>
    <mergeCell ref="F5:F10"/>
    <mergeCell ref="C4:C1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AM70"/>
  <sheetViews>
    <sheetView workbookViewId="0" topLeftCell="A1">
      <selection activeCell="A3" sqref="A3:AI3"/>
    </sheetView>
  </sheetViews>
  <sheetFormatPr defaultColWidth="11.421875" defaultRowHeight="12.75"/>
  <cols>
    <col min="1" max="34" width="2.421875" style="0" customWidth="1"/>
    <col min="35" max="35" width="7.8515625" style="0" customWidth="1"/>
    <col min="36" max="36" width="31.8515625" style="0" customWidth="1"/>
    <col min="37" max="37" width="9.57421875" style="0" bestFit="1" customWidth="1"/>
  </cols>
  <sheetData>
    <row r="1" spans="1:35" ht="12.75">
      <c r="A1" s="138"/>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2"/>
    </row>
    <row r="2" spans="1:37" ht="12" customHeight="1">
      <c r="A2" s="205"/>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7"/>
      <c r="AJ2" s="4" t="s">
        <v>90</v>
      </c>
      <c r="AK2" s="4">
        <v>13274</v>
      </c>
    </row>
    <row r="3" spans="1:37" ht="12" customHeight="1">
      <c r="A3" s="205" t="s">
        <v>199</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7"/>
      <c r="AJ3" s="4" t="s">
        <v>91</v>
      </c>
      <c r="AK3" s="4">
        <v>1352</v>
      </c>
    </row>
    <row r="4" spans="1:37" ht="9.75" customHeight="1">
      <c r="A4" s="13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34"/>
      <c r="AJ4" s="4" t="s">
        <v>72</v>
      </c>
      <c r="AK4" s="4">
        <v>1422</v>
      </c>
    </row>
    <row r="5" spans="1:37" ht="9.75" customHeight="1">
      <c r="A5" s="133"/>
      <c r="B5" s="1"/>
      <c r="C5" s="1"/>
      <c r="D5" s="1"/>
      <c r="E5" s="1"/>
      <c r="F5" s="1"/>
      <c r="G5" s="6"/>
      <c r="H5" s="139"/>
      <c r="I5" s="1"/>
      <c r="J5" s="1"/>
      <c r="K5" s="1"/>
      <c r="L5" s="1"/>
      <c r="M5" s="1"/>
      <c r="N5" s="1"/>
      <c r="O5" s="1"/>
      <c r="P5" s="1"/>
      <c r="Q5" s="1"/>
      <c r="R5" s="1"/>
      <c r="S5" s="1"/>
      <c r="T5" s="1"/>
      <c r="U5" s="1"/>
      <c r="V5" s="1"/>
      <c r="W5" s="1"/>
      <c r="X5" s="1"/>
      <c r="Y5" s="1"/>
      <c r="Z5" s="1"/>
      <c r="AA5" s="1"/>
      <c r="AB5" s="1"/>
      <c r="AC5" s="1"/>
      <c r="AD5" s="1"/>
      <c r="AE5" s="1"/>
      <c r="AF5" s="1"/>
      <c r="AG5" s="1"/>
      <c r="AH5" s="1"/>
      <c r="AI5" s="134"/>
      <c r="AJ5" s="4" t="s">
        <v>239</v>
      </c>
      <c r="AK5" s="4">
        <v>1320</v>
      </c>
    </row>
    <row r="6" spans="1:37" ht="9.75" customHeight="1">
      <c r="A6" s="13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34"/>
      <c r="AJ6" s="4" t="s">
        <v>86</v>
      </c>
      <c r="AK6" s="4">
        <v>6054</v>
      </c>
    </row>
    <row r="7" spans="1:37" ht="9.75" customHeight="1">
      <c r="A7" s="133"/>
      <c r="B7" s="1"/>
      <c r="C7" s="1"/>
      <c r="D7" s="1"/>
      <c r="E7" s="1"/>
      <c r="F7" s="1"/>
      <c r="G7" s="6"/>
      <c r="H7" s="1"/>
      <c r="I7" s="1"/>
      <c r="J7" s="1"/>
      <c r="K7" s="1"/>
      <c r="L7" s="1"/>
      <c r="M7" s="1"/>
      <c r="N7" s="1"/>
      <c r="O7" s="1"/>
      <c r="P7" s="1"/>
      <c r="Q7" s="1"/>
      <c r="R7" s="1"/>
      <c r="S7" s="1"/>
      <c r="T7" s="1"/>
      <c r="U7" s="1"/>
      <c r="V7" s="1"/>
      <c r="W7" s="1"/>
      <c r="X7" s="1"/>
      <c r="Y7" s="1"/>
      <c r="Z7" s="1"/>
      <c r="AA7" s="1"/>
      <c r="AB7" s="1"/>
      <c r="AC7" s="1"/>
      <c r="AD7" s="1"/>
      <c r="AE7" s="1"/>
      <c r="AF7" s="1"/>
      <c r="AG7" s="1"/>
      <c r="AH7" s="1"/>
      <c r="AI7" s="134"/>
      <c r="AJ7" s="4" t="s">
        <v>240</v>
      </c>
      <c r="AK7" s="4">
        <v>2798</v>
      </c>
    </row>
    <row r="8" spans="1:37" ht="9.75" customHeight="1">
      <c r="A8" s="133"/>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34"/>
      <c r="AJ8" s="4"/>
      <c r="AK8" s="4"/>
    </row>
    <row r="9" spans="1:37" ht="9.75" customHeight="1">
      <c r="A9" s="133"/>
      <c r="B9" s="1"/>
      <c r="C9" s="1"/>
      <c r="D9" s="1"/>
      <c r="E9" s="1"/>
      <c r="F9" s="1"/>
      <c r="G9" s="1"/>
      <c r="H9" s="1"/>
      <c r="I9" s="1"/>
      <c r="J9" s="1"/>
      <c r="K9" s="1"/>
      <c r="L9" s="1"/>
      <c r="M9" s="1"/>
      <c r="N9" s="1"/>
      <c r="O9" s="1"/>
      <c r="P9" s="1"/>
      <c r="Q9" s="1"/>
      <c r="R9" s="1"/>
      <c r="S9" s="1"/>
      <c r="T9" s="1"/>
      <c r="U9" s="1"/>
      <c r="V9" s="1"/>
      <c r="W9" s="1"/>
      <c r="X9" s="1"/>
      <c r="Y9" s="1"/>
      <c r="Z9" s="1"/>
      <c r="AA9" s="1"/>
      <c r="AB9" s="1"/>
      <c r="AC9" s="1"/>
      <c r="AD9" s="139"/>
      <c r="AE9" s="1"/>
      <c r="AF9" s="1"/>
      <c r="AG9" s="1"/>
      <c r="AH9" s="1"/>
      <c r="AI9" s="134"/>
      <c r="AJ9" s="4"/>
      <c r="AK9" s="4"/>
    </row>
    <row r="10" spans="1:37" ht="9.75" customHeight="1">
      <c r="A10" s="13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39"/>
      <c r="AE10" s="1"/>
      <c r="AF10" s="1"/>
      <c r="AG10" s="1"/>
      <c r="AH10" s="1"/>
      <c r="AI10" s="134"/>
      <c r="AJ10" s="4" t="s">
        <v>241</v>
      </c>
      <c r="AK10" s="145">
        <v>2336</v>
      </c>
    </row>
    <row r="11" spans="1:37" ht="9.75" customHeight="1">
      <c r="A11" s="133"/>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34"/>
      <c r="AJ11" s="4" t="s">
        <v>25</v>
      </c>
      <c r="AK11" s="145">
        <v>2836</v>
      </c>
    </row>
    <row r="12" spans="1:37" ht="9.75" customHeight="1">
      <c r="A12" s="133"/>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39"/>
      <c r="AE12" s="1"/>
      <c r="AF12" s="1"/>
      <c r="AG12" s="1"/>
      <c r="AH12" s="1"/>
      <c r="AI12" s="134"/>
      <c r="AJ12" s="4" t="s">
        <v>242</v>
      </c>
      <c r="AK12" s="145">
        <v>1862</v>
      </c>
    </row>
    <row r="13" spans="1:37" ht="9.75" customHeight="1">
      <c r="A13" s="133"/>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40"/>
      <c r="AE13" s="1"/>
      <c r="AF13" s="1"/>
      <c r="AG13" s="1"/>
      <c r="AH13" s="1"/>
      <c r="AI13" s="134"/>
      <c r="AJ13" s="4" t="s">
        <v>23</v>
      </c>
      <c r="AK13" s="145">
        <v>6240</v>
      </c>
    </row>
    <row r="14" spans="1:35" ht="9.75" customHeight="1">
      <c r="A14" s="13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E14" s="1"/>
      <c r="AF14" s="1"/>
      <c r="AG14" s="1"/>
      <c r="AH14" s="1"/>
      <c r="AI14" s="134"/>
    </row>
    <row r="15" spans="1:35" ht="9.75" customHeight="1">
      <c r="A15" s="13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40"/>
      <c r="AE15" s="1"/>
      <c r="AF15" s="1"/>
      <c r="AG15" s="1"/>
      <c r="AH15" s="1"/>
      <c r="AI15" s="134"/>
    </row>
    <row r="16" spans="1:35" ht="9.75" customHeight="1">
      <c r="A16" s="13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40"/>
      <c r="AE16" s="1"/>
      <c r="AF16" s="1"/>
      <c r="AG16" s="1"/>
      <c r="AH16" s="1"/>
      <c r="AI16" s="134"/>
    </row>
    <row r="17" spans="1:35" ht="9.75" customHeight="1">
      <c r="A17" s="13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34"/>
    </row>
    <row r="18" spans="1:35" ht="9.75" customHeight="1">
      <c r="A18" s="13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40"/>
      <c r="AE18" s="1"/>
      <c r="AF18" s="1"/>
      <c r="AG18" s="1"/>
      <c r="AH18" s="1"/>
      <c r="AI18" s="134"/>
    </row>
    <row r="19" spans="1:35" ht="9.75" customHeight="1">
      <c r="A19" s="13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40"/>
      <c r="AE19" s="1"/>
      <c r="AF19" s="1"/>
      <c r="AG19" s="1"/>
      <c r="AH19" s="1"/>
      <c r="AI19" s="134"/>
    </row>
    <row r="20" spans="1:35" ht="9.75" customHeight="1">
      <c r="A20" s="133"/>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34"/>
    </row>
    <row r="21" spans="1:35" ht="9.75" customHeight="1">
      <c r="A21" s="133"/>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34"/>
    </row>
    <row r="22" spans="1:35" ht="9.75" customHeight="1">
      <c r="A22" s="133"/>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34"/>
    </row>
    <row r="23" spans="1:35" ht="9.75" customHeight="1">
      <c r="A23" s="133"/>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34"/>
    </row>
    <row r="24" spans="1:35" ht="9.75" customHeight="1">
      <c r="A24" s="13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34"/>
    </row>
    <row r="25" spans="1:35" ht="9.75" customHeight="1">
      <c r="A25" s="133"/>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34"/>
    </row>
    <row r="26" spans="1:35" ht="9.75" customHeight="1">
      <c r="A26" s="133"/>
      <c r="B26" s="1"/>
      <c r="C26" s="1"/>
      <c r="D26" s="1"/>
      <c r="E26" s="1"/>
      <c r="F26" s="1"/>
      <c r="G26" s="139" t="s">
        <v>243</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34"/>
    </row>
    <row r="27" spans="1:35" ht="9.75" customHeight="1">
      <c r="A27" s="13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34"/>
    </row>
    <row r="28" spans="1:35" ht="9.75" customHeight="1">
      <c r="A28" s="133"/>
      <c r="B28" s="1"/>
      <c r="C28" s="1"/>
      <c r="D28" s="1"/>
      <c r="E28" s="1"/>
      <c r="F28" s="1"/>
      <c r="G28" s="139" t="s">
        <v>244</v>
      </c>
      <c r="H28" s="1"/>
      <c r="I28" s="1"/>
      <c r="J28" s="1"/>
      <c r="K28" s="1"/>
      <c r="L28" s="1"/>
      <c r="M28" s="1"/>
      <c r="N28" s="1"/>
      <c r="O28" s="1"/>
      <c r="P28" s="1"/>
      <c r="Q28" s="1"/>
      <c r="R28" s="1"/>
      <c r="S28" s="1"/>
      <c r="T28" s="1"/>
      <c r="U28" s="139" t="s">
        <v>245</v>
      </c>
      <c r="V28" s="1"/>
      <c r="W28" s="1"/>
      <c r="X28" s="1"/>
      <c r="Y28" s="1"/>
      <c r="Z28" s="1"/>
      <c r="AA28" s="1"/>
      <c r="AB28" s="1"/>
      <c r="AC28" s="1"/>
      <c r="AD28" s="1"/>
      <c r="AE28" s="1"/>
      <c r="AF28" s="1"/>
      <c r="AG28" s="1"/>
      <c r="AH28" s="1"/>
      <c r="AI28" s="134"/>
    </row>
    <row r="29" spans="1:35" ht="9.75" customHeight="1">
      <c r="A29" s="133"/>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34"/>
    </row>
    <row r="30" spans="1:35" ht="9.75" customHeight="1">
      <c r="A30" s="133"/>
      <c r="B30" s="1"/>
      <c r="C30" s="1"/>
      <c r="D30" s="1"/>
      <c r="E30" s="1"/>
      <c r="F30" s="1"/>
      <c r="G30" s="139" t="s">
        <v>246</v>
      </c>
      <c r="H30" s="1"/>
      <c r="I30" s="1"/>
      <c r="J30" s="1"/>
      <c r="K30" s="1"/>
      <c r="L30" s="1"/>
      <c r="M30" s="1"/>
      <c r="N30" s="1"/>
      <c r="O30" s="1"/>
      <c r="P30" s="1"/>
      <c r="Q30" s="1"/>
      <c r="R30" s="1"/>
      <c r="S30" s="1"/>
      <c r="T30" s="1"/>
      <c r="U30" s="139" t="s">
        <v>247</v>
      </c>
      <c r="V30" s="1"/>
      <c r="W30" s="1"/>
      <c r="X30" s="1"/>
      <c r="Y30" s="1"/>
      <c r="Z30" s="1"/>
      <c r="AA30" s="1"/>
      <c r="AB30" s="1"/>
      <c r="AC30" s="1"/>
      <c r="AD30" s="1"/>
      <c r="AE30" s="1"/>
      <c r="AF30" s="1"/>
      <c r="AG30" s="1"/>
      <c r="AH30" s="1"/>
      <c r="AI30" s="134"/>
    </row>
    <row r="31" spans="1:35" ht="9.75" customHeight="1">
      <c r="A31" s="133"/>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34"/>
    </row>
    <row r="32" spans="1:35" ht="9.75" customHeight="1">
      <c r="A32" s="133"/>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34"/>
    </row>
    <row r="33" spans="1:35" ht="9.75" customHeight="1">
      <c r="A33" s="13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34"/>
    </row>
    <row r="34" spans="1:35" ht="9.75" customHeight="1">
      <c r="A34" s="133"/>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34"/>
    </row>
    <row r="35" spans="1:35" ht="9.75" customHeight="1">
      <c r="A35" s="133"/>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34"/>
    </row>
    <row r="36" spans="1:39" ht="12" customHeight="1">
      <c r="A36" s="205" t="s">
        <v>200</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7"/>
      <c r="AK36" t="s">
        <v>139</v>
      </c>
      <c r="AL36" t="s">
        <v>141</v>
      </c>
      <c r="AM36" t="s">
        <v>142</v>
      </c>
    </row>
    <row r="37" spans="1:39" ht="9.75" customHeight="1">
      <c r="A37" s="13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34"/>
      <c r="AJ37" t="s">
        <v>42</v>
      </c>
      <c r="AK37" s="141">
        <v>75.2</v>
      </c>
      <c r="AL37" s="141">
        <v>70.5</v>
      </c>
      <c r="AM37" s="141">
        <v>79.3</v>
      </c>
    </row>
    <row r="38" spans="1:39" ht="9.75" customHeight="1">
      <c r="A38" s="133"/>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34"/>
      <c r="AJ38" t="s">
        <v>86</v>
      </c>
      <c r="AK38" s="141">
        <v>71.1</v>
      </c>
      <c r="AL38" s="141">
        <v>69.7</v>
      </c>
      <c r="AM38" s="141">
        <v>72.7</v>
      </c>
    </row>
    <row r="39" spans="1:39" ht="9.75" customHeight="1">
      <c r="A39" s="13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34"/>
      <c r="AJ39" t="s">
        <v>90</v>
      </c>
      <c r="AK39" s="141">
        <v>79.8</v>
      </c>
      <c r="AL39" s="141">
        <v>75.2</v>
      </c>
      <c r="AM39" s="141">
        <v>83</v>
      </c>
    </row>
    <row r="40" spans="1:39" ht="9.75" customHeight="1">
      <c r="A40" s="13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34"/>
      <c r="AJ40" t="s">
        <v>91</v>
      </c>
      <c r="AK40" s="141">
        <v>78</v>
      </c>
      <c r="AL40" s="141">
        <v>75.5</v>
      </c>
      <c r="AM40" s="141">
        <v>81.3</v>
      </c>
    </row>
    <row r="41" spans="1:39" ht="9.75" customHeight="1">
      <c r="A41" s="13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34"/>
      <c r="AJ41" t="s">
        <v>72</v>
      </c>
      <c r="AK41" s="141">
        <v>68.5</v>
      </c>
      <c r="AL41" s="141">
        <v>63.7</v>
      </c>
      <c r="AM41" s="141">
        <v>74.5</v>
      </c>
    </row>
    <row r="42" spans="1:39" ht="9.75" customHeight="1">
      <c r="A42" s="133"/>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34"/>
      <c r="AJ42" t="s">
        <v>252</v>
      </c>
      <c r="AK42" s="141">
        <v>57.6</v>
      </c>
      <c r="AL42" s="141">
        <v>51.4</v>
      </c>
      <c r="AM42" s="141">
        <v>69</v>
      </c>
    </row>
    <row r="43" spans="1:35" ht="9.75" customHeight="1">
      <c r="A43" s="13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34"/>
    </row>
    <row r="44" spans="1:35" ht="9.75" customHeight="1">
      <c r="A44" s="13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34"/>
    </row>
    <row r="45" spans="1:35" ht="9.75" customHeight="1">
      <c r="A45" s="13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34"/>
    </row>
    <row r="46" spans="1:35" ht="9.75" customHeight="1">
      <c r="A46" s="13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34"/>
    </row>
    <row r="47" spans="1:35" ht="9.75" customHeight="1">
      <c r="A47" s="13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34"/>
    </row>
    <row r="48" spans="1:35" ht="9.75" customHeight="1">
      <c r="A48" s="13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34"/>
    </row>
    <row r="49" spans="1:35" ht="9.75" customHeight="1">
      <c r="A49" s="133"/>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34"/>
    </row>
    <row r="50" spans="1:35" ht="9.75" customHeight="1">
      <c r="A50" s="133"/>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34"/>
    </row>
    <row r="51" spans="1:35" ht="9.75" customHeight="1">
      <c r="A51" s="13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34"/>
    </row>
    <row r="52" spans="1:35" ht="9.75" customHeight="1">
      <c r="A52" s="133"/>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34"/>
    </row>
    <row r="53" spans="1:35" ht="9.75" customHeight="1">
      <c r="A53" s="13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34"/>
    </row>
    <row r="54" spans="1:35" ht="9.75" customHeight="1">
      <c r="A54" s="13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34"/>
    </row>
    <row r="55" spans="1:35" ht="9.75" customHeight="1">
      <c r="A55" s="133"/>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34"/>
    </row>
    <row r="56" spans="1:35" ht="9.75" customHeight="1">
      <c r="A56" s="133"/>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34"/>
    </row>
    <row r="57" spans="1:35" ht="9.75" customHeight="1">
      <c r="A57" s="133"/>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34"/>
    </row>
    <row r="58" spans="1:35" ht="9.75" customHeight="1">
      <c r="A58" s="133"/>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34"/>
    </row>
    <row r="59" spans="1:35" ht="9.75" customHeight="1">
      <c r="A59" s="13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34"/>
    </row>
    <row r="60" spans="1:35" ht="9.75" customHeight="1">
      <c r="A60" s="133"/>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34"/>
    </row>
    <row r="61" spans="1:35" ht="9.75" customHeight="1">
      <c r="A61" s="133"/>
      <c r="B61" s="1"/>
      <c r="C61" s="1"/>
      <c r="D61" s="1"/>
      <c r="E61" s="1"/>
      <c r="F61" s="139"/>
      <c r="G61" s="1"/>
      <c r="H61" s="1"/>
      <c r="I61" s="1"/>
      <c r="J61" s="1"/>
      <c r="K61" s="139"/>
      <c r="L61" s="1"/>
      <c r="M61" s="1"/>
      <c r="N61" s="1"/>
      <c r="O61" s="1"/>
      <c r="P61" s="139"/>
      <c r="Q61" s="1"/>
      <c r="R61" s="1"/>
      <c r="S61" s="1"/>
      <c r="T61" s="1"/>
      <c r="U61" s="1"/>
      <c r="V61" s="1"/>
      <c r="W61" s="1"/>
      <c r="X61" s="1"/>
      <c r="Y61" s="1"/>
      <c r="Z61" s="1"/>
      <c r="AA61" s="1"/>
      <c r="AB61" s="1"/>
      <c r="AC61" s="1"/>
      <c r="AD61" s="1"/>
      <c r="AE61" s="1"/>
      <c r="AF61" s="1"/>
      <c r="AG61" s="1"/>
      <c r="AH61" s="1"/>
      <c r="AI61" s="134"/>
    </row>
    <row r="62" spans="1:35" ht="9.75" customHeight="1">
      <c r="A62" s="133"/>
      <c r="B62" s="1"/>
      <c r="C62" s="1"/>
      <c r="D62" s="1"/>
      <c r="E62" s="1"/>
      <c r="F62" s="139"/>
      <c r="G62" s="1"/>
      <c r="H62" s="1"/>
      <c r="I62" s="1"/>
      <c r="J62" s="1"/>
      <c r="K62" s="1"/>
      <c r="L62" s="1"/>
      <c r="M62" s="1"/>
      <c r="N62" s="1"/>
      <c r="O62" s="1"/>
      <c r="P62" s="139"/>
      <c r="Q62" s="1"/>
      <c r="R62" s="1"/>
      <c r="S62" s="1"/>
      <c r="T62" s="1"/>
      <c r="U62" s="1"/>
      <c r="V62" s="1"/>
      <c r="W62" s="1"/>
      <c r="X62" s="1"/>
      <c r="Y62" s="1"/>
      <c r="Z62" s="1"/>
      <c r="AA62" s="1"/>
      <c r="AB62" s="1"/>
      <c r="AC62" s="1"/>
      <c r="AD62" s="1"/>
      <c r="AE62" s="1"/>
      <c r="AF62" s="1"/>
      <c r="AG62" s="1"/>
      <c r="AH62" s="1"/>
      <c r="AI62" s="134"/>
    </row>
    <row r="63" spans="1:35" ht="9.75" customHeight="1">
      <c r="A63" s="133"/>
      <c r="B63" s="1"/>
      <c r="C63" s="1"/>
      <c r="D63" s="1"/>
      <c r="E63" s="1"/>
      <c r="F63" s="1"/>
      <c r="G63" s="1"/>
      <c r="H63" s="1"/>
      <c r="I63" s="1"/>
      <c r="J63" s="1"/>
      <c r="K63" s="1"/>
      <c r="L63" s="1"/>
      <c r="M63" s="1"/>
      <c r="N63" s="1"/>
      <c r="O63" s="1"/>
      <c r="P63" s="139"/>
      <c r="Q63" s="1"/>
      <c r="R63" s="1"/>
      <c r="S63" s="1"/>
      <c r="T63" s="1"/>
      <c r="U63" s="1"/>
      <c r="V63" s="1"/>
      <c r="W63" s="1"/>
      <c r="X63" s="1"/>
      <c r="Y63" s="1"/>
      <c r="Z63" s="1"/>
      <c r="AA63" s="1"/>
      <c r="AB63" s="1"/>
      <c r="AC63" s="1"/>
      <c r="AD63" s="1"/>
      <c r="AE63" s="1"/>
      <c r="AF63" s="1"/>
      <c r="AG63" s="1"/>
      <c r="AH63" s="1"/>
      <c r="AI63" s="134"/>
    </row>
    <row r="64" spans="1:35" ht="9.75" customHeight="1">
      <c r="A64" s="13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34"/>
    </row>
    <row r="65" spans="1:35" ht="9.75" customHeight="1">
      <c r="A65" s="13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34"/>
    </row>
    <row r="66" spans="1:35" ht="9.75" customHeight="1">
      <c r="A66" s="133"/>
      <c r="B66" s="1"/>
      <c r="C66" s="1"/>
      <c r="D66" s="1"/>
      <c r="E66" s="1"/>
      <c r="F66" s="1"/>
      <c r="G66" s="1"/>
      <c r="H66" s="1"/>
      <c r="I66" s="1"/>
      <c r="J66" s="1"/>
      <c r="K66" s="139" t="s">
        <v>248</v>
      </c>
      <c r="L66" s="1"/>
      <c r="M66" s="1"/>
      <c r="N66" s="1"/>
      <c r="O66" s="1"/>
      <c r="P66" s="1"/>
      <c r="Q66" s="1"/>
      <c r="R66" s="139" t="s">
        <v>249</v>
      </c>
      <c r="S66" s="1"/>
      <c r="T66" s="1"/>
      <c r="U66" s="1"/>
      <c r="V66" s="1"/>
      <c r="W66" s="1"/>
      <c r="X66" s="139" t="s">
        <v>250</v>
      </c>
      <c r="Y66" s="1"/>
      <c r="Z66" s="1"/>
      <c r="AA66" s="1"/>
      <c r="AB66" s="1"/>
      <c r="AC66" s="1"/>
      <c r="AD66" s="1"/>
      <c r="AE66" s="1"/>
      <c r="AF66" s="1"/>
      <c r="AG66" s="1"/>
      <c r="AH66" s="1"/>
      <c r="AI66" s="134"/>
    </row>
    <row r="67" spans="1:35" ht="9.75" customHeight="1">
      <c r="A67" s="133"/>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34"/>
    </row>
    <row r="68" spans="1:35" ht="9.75" customHeight="1">
      <c r="A68" s="133"/>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34"/>
    </row>
    <row r="69" spans="1:35" ht="9.75" customHeight="1">
      <c r="A69" s="133"/>
      <c r="B69" s="139" t="s">
        <v>251</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34"/>
    </row>
    <row r="70" spans="1:35" ht="9.75" customHeight="1">
      <c r="A70" s="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7"/>
    </row>
  </sheetData>
  <mergeCells count="3">
    <mergeCell ref="A36:AI36"/>
    <mergeCell ref="A2:AI2"/>
    <mergeCell ref="A3:AI3"/>
  </mergeCells>
  <printOptions horizontalCentered="1"/>
  <pageMargins left="0.5905511811023623" right="0.5905511811023623" top="0.7874015748031497" bottom="0.7874015748031497" header="0.5118110236220472"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14.xml><?xml version="1.0" encoding="utf-8"?>
<worksheet xmlns="http://schemas.openxmlformats.org/spreadsheetml/2006/main" xmlns:r="http://schemas.openxmlformats.org/officeDocument/2006/relationships">
  <dimension ref="A1:H22"/>
  <sheetViews>
    <sheetView workbookViewId="0" topLeftCell="B1">
      <selection activeCell="A1" sqref="A1:H22"/>
    </sheetView>
  </sheetViews>
  <sheetFormatPr defaultColWidth="11.421875" defaultRowHeight="12.75"/>
  <sheetData>
    <row r="1" spans="1:8" ht="12.75">
      <c r="A1" s="30" t="s">
        <v>167</v>
      </c>
      <c r="B1" s="30"/>
      <c r="C1" s="30"/>
      <c r="D1" s="30"/>
      <c r="E1" s="30"/>
      <c r="F1" s="30"/>
      <c r="G1" s="30"/>
      <c r="H1" s="13"/>
    </row>
    <row r="2" spans="1:8" ht="12.75">
      <c r="A2" s="21"/>
      <c r="B2" s="21"/>
      <c r="C2" s="21"/>
      <c r="D2" s="21"/>
      <c r="E2" s="21"/>
      <c r="F2" s="21"/>
      <c r="G2" s="21"/>
      <c r="H2" s="21"/>
    </row>
    <row r="3" spans="1:8" ht="12.75">
      <c r="A3" s="21"/>
      <c r="B3" s="21"/>
      <c r="C3" s="17"/>
      <c r="D3" s="21"/>
      <c r="E3" s="21"/>
      <c r="F3" s="21"/>
      <c r="G3" s="21"/>
      <c r="H3" s="21"/>
    </row>
    <row r="4" spans="1:8" ht="12.75">
      <c r="A4" s="211" t="s">
        <v>0</v>
      </c>
      <c r="B4" s="157" t="s">
        <v>107</v>
      </c>
      <c r="C4" s="157" t="s">
        <v>57</v>
      </c>
      <c r="D4" s="155" t="s">
        <v>105</v>
      </c>
      <c r="E4" s="151"/>
      <c r="F4" s="151"/>
      <c r="G4" s="151"/>
      <c r="H4" s="151"/>
    </row>
    <row r="5" spans="1:8" ht="12.75">
      <c r="A5" s="216"/>
      <c r="B5" s="208"/>
      <c r="C5" s="208"/>
      <c r="D5" s="157" t="s">
        <v>170</v>
      </c>
      <c r="E5" s="157" t="s">
        <v>171</v>
      </c>
      <c r="F5" s="157" t="s">
        <v>168</v>
      </c>
      <c r="G5" s="157" t="s">
        <v>172</v>
      </c>
      <c r="H5" s="159" t="s">
        <v>169</v>
      </c>
    </row>
    <row r="6" spans="1:8" ht="12.75">
      <c r="A6" s="217"/>
      <c r="B6" s="209"/>
      <c r="C6" s="209"/>
      <c r="D6" s="209"/>
      <c r="E6" s="209"/>
      <c r="F6" s="209"/>
      <c r="G6" s="209"/>
      <c r="H6" s="219"/>
    </row>
    <row r="7" spans="1:8" ht="12.75">
      <c r="A7" s="9"/>
      <c r="B7" s="14"/>
      <c r="C7" s="21"/>
      <c r="D7" s="21"/>
      <c r="E7" s="21"/>
      <c r="F7" s="21"/>
      <c r="G7" s="21"/>
      <c r="H7" s="21"/>
    </row>
    <row r="8" spans="1:8" ht="12.75">
      <c r="A8" s="78" t="s">
        <v>44</v>
      </c>
      <c r="B8" s="42"/>
      <c r="C8" s="32"/>
      <c r="D8" s="41"/>
      <c r="E8" s="41"/>
      <c r="F8" s="41"/>
      <c r="G8" s="41"/>
      <c r="H8" s="41"/>
    </row>
    <row r="9" spans="1:8" ht="12.75">
      <c r="A9" s="78" t="s">
        <v>45</v>
      </c>
      <c r="B9" s="14"/>
      <c r="C9" s="21"/>
      <c r="D9" s="21"/>
      <c r="E9" s="21"/>
      <c r="F9" s="21"/>
      <c r="G9" s="32"/>
      <c r="H9" s="32"/>
    </row>
    <row r="10" spans="1:8" ht="12.75">
      <c r="A10" s="78" t="s">
        <v>46</v>
      </c>
      <c r="B10" s="42" t="s">
        <v>412</v>
      </c>
      <c r="C10" s="71">
        <v>860</v>
      </c>
      <c r="D10" s="146">
        <v>29</v>
      </c>
      <c r="E10" s="72">
        <v>312</v>
      </c>
      <c r="F10" s="123">
        <v>262</v>
      </c>
      <c r="G10" s="74">
        <v>1</v>
      </c>
      <c r="H10" s="72">
        <v>256</v>
      </c>
    </row>
    <row r="11" spans="1:8" ht="12.75">
      <c r="A11" s="78"/>
      <c r="B11" s="42"/>
      <c r="C11" s="71"/>
      <c r="D11" s="32"/>
      <c r="E11" s="32"/>
      <c r="F11" s="71"/>
      <c r="G11" s="74"/>
      <c r="H11" s="72"/>
    </row>
    <row r="12" spans="1:8" ht="12.75">
      <c r="A12" s="78"/>
      <c r="B12" s="14" t="s">
        <v>392</v>
      </c>
      <c r="C12" s="71"/>
      <c r="D12" s="19"/>
      <c r="E12" s="37"/>
      <c r="F12" s="71"/>
      <c r="G12" s="74"/>
      <c r="H12" s="72"/>
    </row>
    <row r="13" spans="1:8" ht="12.75">
      <c r="A13" s="78"/>
      <c r="B13" s="14"/>
      <c r="C13" s="71"/>
      <c r="D13" s="19"/>
      <c r="E13" s="37"/>
      <c r="F13" s="71"/>
      <c r="G13" s="74"/>
      <c r="H13" s="72"/>
    </row>
    <row r="14" spans="1:8" ht="12.75">
      <c r="A14" s="76" t="s">
        <v>47</v>
      </c>
      <c r="B14" s="14" t="s">
        <v>413</v>
      </c>
      <c r="C14" s="75"/>
      <c r="D14" s="146"/>
      <c r="E14" s="37"/>
      <c r="F14" s="75"/>
      <c r="G14" s="70"/>
      <c r="H14" s="73"/>
    </row>
    <row r="15" spans="1:8" ht="12.75">
      <c r="A15" s="78"/>
      <c r="B15" s="14" t="s">
        <v>414</v>
      </c>
      <c r="C15" s="75">
        <v>314</v>
      </c>
      <c r="D15" s="147">
        <v>5</v>
      </c>
      <c r="E15" s="73">
        <v>308</v>
      </c>
      <c r="F15" s="124">
        <v>0</v>
      </c>
      <c r="G15" s="59">
        <v>0</v>
      </c>
      <c r="H15" s="73">
        <v>1</v>
      </c>
    </row>
    <row r="16" spans="1:8" ht="12.75">
      <c r="A16" s="78"/>
      <c r="B16" s="14" t="s">
        <v>395</v>
      </c>
      <c r="C16" s="75"/>
      <c r="D16" s="147"/>
      <c r="E16" s="19"/>
      <c r="F16" s="124"/>
      <c r="G16" s="19"/>
      <c r="H16" s="73"/>
    </row>
    <row r="17" spans="1:8" ht="12.75">
      <c r="A17" s="76" t="s">
        <v>108</v>
      </c>
      <c r="B17" s="14" t="s">
        <v>415</v>
      </c>
      <c r="C17" s="75">
        <v>106</v>
      </c>
      <c r="D17" s="147">
        <v>1</v>
      </c>
      <c r="E17" s="73">
        <v>105</v>
      </c>
      <c r="F17" s="124">
        <v>0</v>
      </c>
      <c r="G17" s="59">
        <v>0</v>
      </c>
      <c r="H17" s="57">
        <v>0</v>
      </c>
    </row>
    <row r="18" spans="1:8" ht="12.75">
      <c r="A18" s="78"/>
      <c r="B18" s="14"/>
      <c r="C18" s="75"/>
      <c r="D18" s="147"/>
      <c r="E18" s="19"/>
      <c r="F18" s="124"/>
      <c r="G18" s="19"/>
      <c r="H18" s="73"/>
    </row>
    <row r="19" spans="1:8" ht="12.75">
      <c r="A19" s="76" t="s">
        <v>49</v>
      </c>
      <c r="B19" s="14" t="s">
        <v>416</v>
      </c>
      <c r="C19" s="75">
        <v>201</v>
      </c>
      <c r="D19" s="147">
        <v>7</v>
      </c>
      <c r="E19" s="73">
        <v>1</v>
      </c>
      <c r="F19" s="124">
        <v>142</v>
      </c>
      <c r="G19" s="59">
        <v>0</v>
      </c>
      <c r="H19" s="73">
        <v>51</v>
      </c>
    </row>
    <row r="20" spans="1:8" ht="12.75">
      <c r="A20" s="23"/>
      <c r="B20" s="18"/>
      <c r="C20" s="32"/>
      <c r="D20" s="19"/>
      <c r="E20" s="19"/>
      <c r="F20" s="19"/>
      <c r="G20" s="19"/>
      <c r="H20" s="72"/>
    </row>
    <row r="21" spans="1:8" ht="12.75">
      <c r="A21" s="11"/>
      <c r="B21" s="18"/>
      <c r="C21" s="19"/>
      <c r="D21" s="19"/>
      <c r="E21" s="59"/>
      <c r="F21" s="59"/>
      <c r="G21" s="59"/>
      <c r="H21" s="59"/>
    </row>
    <row r="22" spans="1:8" ht="12.75">
      <c r="A22" s="18"/>
      <c r="B22" s="18"/>
      <c r="C22" s="21"/>
      <c r="D22" s="21"/>
      <c r="E22" s="21"/>
      <c r="F22" s="21"/>
      <c r="G22" s="21"/>
      <c r="H22" s="21"/>
    </row>
  </sheetData>
  <mergeCells count="8">
    <mergeCell ref="A4:A6"/>
    <mergeCell ref="B4:B6"/>
    <mergeCell ref="C4:C6"/>
    <mergeCell ref="D5:D6"/>
    <mergeCell ref="E5:E6"/>
    <mergeCell ref="F5:F6"/>
    <mergeCell ref="G5:G6"/>
    <mergeCell ref="H5:H6"/>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44"/>
  <sheetViews>
    <sheetView workbookViewId="0" topLeftCell="A1">
      <selection activeCell="A4" sqref="A4:A7"/>
    </sheetView>
  </sheetViews>
  <sheetFormatPr defaultColWidth="11.421875" defaultRowHeight="12.75"/>
  <cols>
    <col min="1" max="1" width="70.7109375" style="0" customWidth="1"/>
  </cols>
  <sheetData>
    <row r="1" spans="1:2" ht="12.75">
      <c r="A1" s="41" t="s">
        <v>156</v>
      </c>
      <c r="B1" s="21"/>
    </row>
    <row r="2" spans="1:2" ht="12.75">
      <c r="A2" s="21"/>
      <c r="B2" s="21"/>
    </row>
    <row r="3" spans="1:2" ht="12.75">
      <c r="A3" s="21"/>
      <c r="B3" s="21"/>
    </row>
    <row r="4" spans="1:2" ht="12.75">
      <c r="A4" s="21"/>
      <c r="B4" s="40" t="s">
        <v>157</v>
      </c>
    </row>
    <row r="5" spans="1:2" ht="12.75">
      <c r="A5" s="21"/>
      <c r="B5" s="21"/>
    </row>
    <row r="6" spans="1:2" ht="12.75">
      <c r="A6" s="21"/>
      <c r="B6" s="21"/>
    </row>
    <row r="7" spans="1:2" ht="12.75">
      <c r="A7" s="41" t="s">
        <v>158</v>
      </c>
      <c r="B7" s="117">
        <v>2</v>
      </c>
    </row>
    <row r="8" spans="1:2" ht="12.75">
      <c r="A8" s="21"/>
      <c r="B8" s="118"/>
    </row>
    <row r="9" spans="1:2" ht="12.75">
      <c r="A9" s="41" t="s">
        <v>159</v>
      </c>
      <c r="B9" s="118"/>
    </row>
    <row r="10" spans="1:2" ht="12.75">
      <c r="A10" s="21"/>
      <c r="B10" s="118"/>
    </row>
    <row r="11" spans="1:2" ht="12.75">
      <c r="A11" s="21" t="s">
        <v>190</v>
      </c>
      <c r="B11" s="117">
        <v>4</v>
      </c>
    </row>
    <row r="12" spans="1:2" ht="12.75">
      <c r="A12" s="21"/>
      <c r="B12" s="117"/>
    </row>
    <row r="13" spans="1:2" ht="12.75">
      <c r="A13" s="21" t="s">
        <v>191</v>
      </c>
      <c r="B13" s="117"/>
    </row>
    <row r="14" spans="1:2" ht="12.75">
      <c r="A14" s="21" t="s">
        <v>160</v>
      </c>
      <c r="B14" s="117">
        <v>8</v>
      </c>
    </row>
    <row r="15" spans="1:2" ht="12.75">
      <c r="A15" s="21"/>
      <c r="B15" s="119"/>
    </row>
    <row r="16" spans="1:2" ht="12.75">
      <c r="A16" s="21" t="s">
        <v>192</v>
      </c>
      <c r="B16" s="119"/>
    </row>
    <row r="17" spans="1:2" ht="12.75">
      <c r="A17" s="21" t="s">
        <v>161</v>
      </c>
      <c r="B17" s="117">
        <v>10</v>
      </c>
    </row>
    <row r="18" spans="1:2" ht="12.75">
      <c r="A18" s="21"/>
      <c r="B18" s="117"/>
    </row>
    <row r="19" spans="1:2" ht="12.75">
      <c r="A19" s="21" t="s">
        <v>193</v>
      </c>
      <c r="B19" s="117"/>
    </row>
    <row r="20" spans="1:2" ht="12.75">
      <c r="A20" s="21" t="s">
        <v>162</v>
      </c>
      <c r="B20" s="117">
        <v>12</v>
      </c>
    </row>
    <row r="21" spans="1:2" ht="12.75">
      <c r="A21" s="21"/>
      <c r="B21" s="117"/>
    </row>
    <row r="22" spans="1:2" ht="12.75">
      <c r="A22" s="21" t="s">
        <v>194</v>
      </c>
      <c r="B22" s="117">
        <v>14</v>
      </c>
    </row>
    <row r="23" spans="1:2" ht="12.75">
      <c r="A23" s="21"/>
      <c r="B23" s="117"/>
    </row>
    <row r="24" spans="1:2" ht="12.75">
      <c r="A24" s="21" t="s">
        <v>195</v>
      </c>
      <c r="B24" s="117">
        <v>16</v>
      </c>
    </row>
    <row r="25" spans="1:2" ht="12.75">
      <c r="A25" s="21"/>
      <c r="B25" s="117"/>
    </row>
    <row r="26" spans="1:2" ht="12.75">
      <c r="A26" s="21" t="s">
        <v>196</v>
      </c>
      <c r="B26" s="117">
        <v>17</v>
      </c>
    </row>
    <row r="27" spans="1:2" ht="12.75">
      <c r="A27" s="21"/>
      <c r="B27" s="117"/>
    </row>
    <row r="28" spans="1:2" ht="12.75">
      <c r="A28" s="21" t="s">
        <v>197</v>
      </c>
      <c r="B28" s="117">
        <v>17</v>
      </c>
    </row>
    <row r="29" spans="1:2" ht="12.75">
      <c r="A29" s="21"/>
      <c r="B29" s="117"/>
    </row>
    <row r="30" spans="1:2" ht="12.75">
      <c r="A30" s="21" t="s">
        <v>198</v>
      </c>
      <c r="B30" s="117">
        <v>18</v>
      </c>
    </row>
    <row r="31" spans="1:2" ht="12.75">
      <c r="A31" s="21"/>
      <c r="B31" s="117"/>
    </row>
    <row r="32" spans="1:2" ht="12.75">
      <c r="A32" s="21" t="s">
        <v>269</v>
      </c>
      <c r="B32" s="117"/>
    </row>
    <row r="33" spans="1:2" ht="12.75">
      <c r="A33" s="21" t="s">
        <v>163</v>
      </c>
      <c r="B33" s="117">
        <v>20</v>
      </c>
    </row>
    <row r="34" spans="1:2" ht="12.75">
      <c r="A34" s="21"/>
      <c r="B34" s="117"/>
    </row>
    <row r="35" spans="1:2" ht="12.75">
      <c r="A35" s="21"/>
      <c r="B35" s="117"/>
    </row>
    <row r="36" spans="1:2" ht="12.75">
      <c r="A36" s="21"/>
      <c r="B36" s="117"/>
    </row>
    <row r="37" spans="1:2" ht="12.75">
      <c r="A37" s="21"/>
      <c r="B37" s="117"/>
    </row>
    <row r="38" spans="1:2" ht="12.75">
      <c r="A38" s="41" t="s">
        <v>164</v>
      </c>
      <c r="B38" s="117"/>
    </row>
    <row r="39" spans="1:2" ht="12.75">
      <c r="A39" s="21"/>
      <c r="B39" s="117"/>
    </row>
    <row r="40" spans="1:2" ht="12.75">
      <c r="A40" s="21" t="s">
        <v>199</v>
      </c>
      <c r="B40" s="117">
        <v>3</v>
      </c>
    </row>
    <row r="41" spans="1:2" ht="12.75">
      <c r="A41" s="21"/>
      <c r="B41" s="117"/>
    </row>
    <row r="42" spans="1:2" ht="12.75">
      <c r="A42" s="21" t="s">
        <v>200</v>
      </c>
      <c r="B42" s="117">
        <v>3</v>
      </c>
    </row>
    <row r="43" spans="1:2" ht="12.75">
      <c r="A43" s="21"/>
      <c r="B43" s="117"/>
    </row>
    <row r="44" spans="1:2" ht="12.75">
      <c r="A44" s="21" t="s">
        <v>201</v>
      </c>
      <c r="B44" s="117">
        <v>16</v>
      </c>
    </row>
  </sheetData>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A57"/>
  <sheetViews>
    <sheetView workbookViewId="0" topLeftCell="A1">
      <selection activeCell="A4" sqref="A4:A7"/>
    </sheetView>
  </sheetViews>
  <sheetFormatPr defaultColWidth="11.421875" defaultRowHeight="12.75"/>
  <cols>
    <col min="1" max="6" width="11.421875" style="4" customWidth="1"/>
    <col min="7" max="7" width="5.00390625" style="4" customWidth="1"/>
    <col min="8" max="8" width="2.57421875" style="4" customWidth="1"/>
    <col min="9" max="9" width="7.00390625" style="4" customWidth="1"/>
    <col min="10" max="10" width="0.71875" style="4" customWidth="1"/>
    <col min="11" max="11" width="7.00390625" style="4" customWidth="1"/>
    <col min="12" max="12" width="0.71875" style="4" customWidth="1"/>
    <col min="13" max="16384" width="11.421875" style="4" customWidth="1"/>
  </cols>
  <sheetData>
    <row r="1" ht="12">
      <c r="A1" s="41" t="s">
        <v>158</v>
      </c>
    </row>
    <row r="4" ht="12">
      <c r="A4" s="41" t="s">
        <v>203</v>
      </c>
    </row>
    <row r="6" ht="12">
      <c r="A6" s="121" t="s">
        <v>238</v>
      </c>
    </row>
    <row r="7" ht="12">
      <c r="A7" s="121" t="s">
        <v>205</v>
      </c>
    </row>
    <row r="8" ht="12">
      <c r="A8" s="121" t="s">
        <v>206</v>
      </c>
    </row>
    <row r="9" ht="12">
      <c r="A9" s="121" t="s">
        <v>207</v>
      </c>
    </row>
    <row r="10" ht="12">
      <c r="A10" s="121" t="s">
        <v>208</v>
      </c>
    </row>
    <row r="11" ht="12">
      <c r="A11" s="121"/>
    </row>
    <row r="12" ht="12">
      <c r="A12" s="121"/>
    </row>
    <row r="13" ht="12">
      <c r="A13" s="122" t="s">
        <v>209</v>
      </c>
    </row>
    <row r="14" ht="12">
      <c r="A14" s="121"/>
    </row>
    <row r="15" ht="12">
      <c r="A15" s="121" t="s">
        <v>210</v>
      </c>
    </row>
    <row r="16" ht="12">
      <c r="A16" s="121" t="s">
        <v>211</v>
      </c>
    </row>
    <row r="17" ht="12">
      <c r="A17" s="121" t="s">
        <v>212</v>
      </c>
    </row>
    <row r="18" ht="12">
      <c r="A18" s="121"/>
    </row>
    <row r="19" ht="12">
      <c r="A19" s="121" t="s">
        <v>213</v>
      </c>
    </row>
    <row r="20" ht="12">
      <c r="A20" s="121" t="s">
        <v>214</v>
      </c>
    </row>
    <row r="21" ht="12">
      <c r="A21" s="121"/>
    </row>
    <row r="22" ht="12">
      <c r="A22" s="121" t="s">
        <v>215</v>
      </c>
    </row>
    <row r="23" ht="12">
      <c r="A23" s="121"/>
    </row>
    <row r="24" ht="12">
      <c r="A24" s="121" t="s">
        <v>216</v>
      </c>
    </row>
    <row r="25" ht="12">
      <c r="A25" s="121"/>
    </row>
    <row r="26" ht="12">
      <c r="A26" s="121"/>
    </row>
    <row r="27" ht="12">
      <c r="A27" s="122" t="s">
        <v>217</v>
      </c>
    </row>
    <row r="28" ht="12">
      <c r="A28" s="121"/>
    </row>
    <row r="29" ht="12">
      <c r="A29" s="122" t="s">
        <v>218</v>
      </c>
    </row>
    <row r="30" ht="12">
      <c r="A30" s="121" t="s">
        <v>236</v>
      </c>
    </row>
    <row r="31" ht="12">
      <c r="A31" s="121" t="s">
        <v>237</v>
      </c>
    </row>
    <row r="32" ht="12">
      <c r="A32" s="121"/>
    </row>
    <row r="33" ht="12">
      <c r="A33" s="122" t="s">
        <v>1</v>
      </c>
    </row>
    <row r="34" ht="12">
      <c r="A34" s="121" t="s">
        <v>219</v>
      </c>
    </row>
    <row r="35" ht="12">
      <c r="A35" s="121" t="s">
        <v>220</v>
      </c>
    </row>
    <row r="36" ht="12">
      <c r="A36" s="121"/>
    </row>
    <row r="37" ht="12">
      <c r="A37" s="122" t="s">
        <v>221</v>
      </c>
    </row>
    <row r="38" ht="12">
      <c r="A38" s="121" t="s">
        <v>222</v>
      </c>
    </row>
    <row r="39" ht="12">
      <c r="A39" s="121"/>
    </row>
    <row r="40" ht="12">
      <c r="A40" s="122" t="s">
        <v>223</v>
      </c>
    </row>
    <row r="41" ht="12">
      <c r="A41" s="121" t="s">
        <v>224</v>
      </c>
    </row>
    <row r="42" ht="12">
      <c r="A42" s="121" t="s">
        <v>225</v>
      </c>
    </row>
    <row r="43" ht="12">
      <c r="A43" s="121" t="s">
        <v>226</v>
      </c>
    </row>
    <row r="44" ht="12">
      <c r="A44" s="121"/>
    </row>
    <row r="45" ht="12">
      <c r="A45" s="122" t="s">
        <v>227</v>
      </c>
    </row>
    <row r="46" ht="12">
      <c r="A46" s="121" t="s">
        <v>228</v>
      </c>
    </row>
    <row r="47" ht="12">
      <c r="A47" s="121" t="s">
        <v>229</v>
      </c>
    </row>
    <row r="48" ht="12">
      <c r="A48" s="121"/>
    </row>
    <row r="49" ht="12">
      <c r="A49" s="122" t="s">
        <v>230</v>
      </c>
    </row>
    <row r="50" ht="12">
      <c r="A50" s="121" t="s">
        <v>231</v>
      </c>
    </row>
    <row r="51" ht="12">
      <c r="A51" s="121" t="s">
        <v>232</v>
      </c>
    </row>
    <row r="52" ht="12">
      <c r="A52" s="121"/>
    </row>
    <row r="53" ht="12">
      <c r="A53" s="121"/>
    </row>
    <row r="54" ht="12">
      <c r="A54" s="122" t="s">
        <v>233</v>
      </c>
    </row>
    <row r="55" ht="12">
      <c r="A55" s="121"/>
    </row>
    <row r="56" ht="12">
      <c r="A56" s="121" t="s">
        <v>234</v>
      </c>
    </row>
    <row r="57" ht="12">
      <c r="A57" s="121" t="s">
        <v>235</v>
      </c>
    </row>
  </sheetData>
  <printOptions horizontalCentered="1"/>
  <pageMargins left="0.5905511811023623" right="0.5905511811023623" top="0.7874015748031497" bottom="0.7874015748031497" header="0.5118110236220472" footer="0.5118110236220472"/>
  <pageSetup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W156"/>
  <sheetViews>
    <sheetView workbookViewId="0" topLeftCell="A1">
      <selection activeCell="A4" sqref="A4:A7"/>
    </sheetView>
  </sheetViews>
  <sheetFormatPr defaultColWidth="11.421875" defaultRowHeight="12.75"/>
  <cols>
    <col min="1" max="1" width="12.7109375" style="1" customWidth="1"/>
    <col min="2" max="3" width="1.7109375" style="3" customWidth="1"/>
    <col min="4" max="4" width="30.140625" style="3" customWidth="1"/>
    <col min="5" max="5" width="1.1484375" style="2" customWidth="1"/>
    <col min="6" max="6" width="1.7109375" style="2" customWidth="1"/>
    <col min="7" max="7" width="3.140625" style="2" customWidth="1"/>
    <col min="8" max="13" width="12.7109375" style="2" customWidth="1"/>
    <col min="14" max="16" width="12.7109375" style="18" customWidth="1"/>
    <col min="17" max="17" width="1.1484375" style="3" customWidth="1"/>
    <col min="18" max="18" width="12.7109375" style="1" customWidth="1"/>
  </cols>
  <sheetData>
    <row r="1" spans="1:23" ht="12.75">
      <c r="A1" s="16"/>
      <c r="B1" s="16"/>
      <c r="C1" s="16"/>
      <c r="D1" s="16"/>
      <c r="E1" s="16"/>
      <c r="F1" s="16"/>
      <c r="G1" s="16"/>
      <c r="H1" s="16"/>
      <c r="I1" s="16"/>
      <c r="J1" s="26" t="s">
        <v>189</v>
      </c>
      <c r="K1" s="25" t="s">
        <v>137</v>
      </c>
      <c r="L1" s="16"/>
      <c r="M1" s="16"/>
      <c r="N1" s="16"/>
      <c r="O1" s="16"/>
      <c r="P1" s="16"/>
      <c r="Q1" s="16"/>
      <c r="R1" s="27"/>
      <c r="S1" s="25"/>
      <c r="T1" s="25"/>
      <c r="U1" s="25"/>
      <c r="V1" s="7"/>
      <c r="W1" s="2"/>
    </row>
    <row r="2" spans="1:19" ht="12.75">
      <c r="A2" s="12"/>
      <c r="B2" s="12"/>
      <c r="C2" s="12"/>
      <c r="D2" s="12"/>
      <c r="E2" s="13"/>
      <c r="F2" s="13"/>
      <c r="G2" s="13"/>
      <c r="H2" s="13"/>
      <c r="I2" s="13"/>
      <c r="J2" s="21"/>
      <c r="K2" s="21"/>
      <c r="L2" s="21"/>
      <c r="M2" s="21"/>
      <c r="Q2" s="18"/>
      <c r="R2" s="18"/>
      <c r="S2" s="2"/>
    </row>
    <row r="3" spans="1:19" ht="12.75">
      <c r="A3" s="18"/>
      <c r="B3" s="18"/>
      <c r="C3" s="18"/>
      <c r="D3" s="18"/>
      <c r="E3" s="21"/>
      <c r="F3" s="21"/>
      <c r="G3" s="21"/>
      <c r="H3" s="21"/>
      <c r="I3" s="21"/>
      <c r="J3" s="21"/>
      <c r="K3" s="21"/>
      <c r="L3" s="21"/>
      <c r="M3" s="21"/>
      <c r="Q3" s="18"/>
      <c r="R3" s="18"/>
      <c r="S3" s="2"/>
    </row>
    <row r="4" spans="1:19" ht="12.75">
      <c r="A4" s="171" t="s">
        <v>0</v>
      </c>
      <c r="B4" s="162" t="s">
        <v>1</v>
      </c>
      <c r="C4" s="162"/>
      <c r="D4" s="162"/>
      <c r="E4" s="162"/>
      <c r="F4" s="162"/>
      <c r="G4" s="171"/>
      <c r="H4" s="174">
        <v>2001</v>
      </c>
      <c r="I4" s="175"/>
      <c r="J4" s="175"/>
      <c r="K4" s="10">
        <v>2002</v>
      </c>
      <c r="L4" s="10"/>
      <c r="M4" s="86"/>
      <c r="N4" s="176">
        <v>2003</v>
      </c>
      <c r="O4" s="176"/>
      <c r="P4" s="176"/>
      <c r="Q4" s="182" t="s">
        <v>0</v>
      </c>
      <c r="R4" s="162"/>
      <c r="S4" s="2"/>
    </row>
    <row r="5" spans="1:19" ht="12.75">
      <c r="A5" s="172"/>
      <c r="B5" s="164"/>
      <c r="C5" s="164"/>
      <c r="D5" s="164"/>
      <c r="E5" s="164"/>
      <c r="F5" s="164"/>
      <c r="G5" s="172"/>
      <c r="H5" s="180" t="s">
        <v>139</v>
      </c>
      <c r="I5" s="180" t="s">
        <v>141</v>
      </c>
      <c r="J5" s="182" t="s">
        <v>142</v>
      </c>
      <c r="K5" s="171" t="s">
        <v>139</v>
      </c>
      <c r="L5" s="180" t="s">
        <v>141</v>
      </c>
      <c r="M5" s="180" t="s">
        <v>142</v>
      </c>
      <c r="N5" s="180" t="s">
        <v>139</v>
      </c>
      <c r="O5" s="180" t="s">
        <v>141</v>
      </c>
      <c r="P5" s="180" t="s">
        <v>142</v>
      </c>
      <c r="Q5" s="163"/>
      <c r="R5" s="164"/>
      <c r="S5" s="2"/>
    </row>
    <row r="6" spans="1:19" ht="12.75">
      <c r="A6" s="173"/>
      <c r="B6" s="166"/>
      <c r="C6" s="166"/>
      <c r="D6" s="166"/>
      <c r="E6" s="166"/>
      <c r="F6" s="166"/>
      <c r="G6" s="173"/>
      <c r="H6" s="181"/>
      <c r="I6" s="181"/>
      <c r="J6" s="183"/>
      <c r="K6" s="161"/>
      <c r="L6" s="181"/>
      <c r="M6" s="181"/>
      <c r="N6" s="156"/>
      <c r="O6" s="156"/>
      <c r="P6" s="156"/>
      <c r="Q6" s="165"/>
      <c r="R6" s="166"/>
      <c r="S6" s="3"/>
    </row>
    <row r="7" spans="1:20" ht="10.5" customHeight="1">
      <c r="A7" s="9"/>
      <c r="B7" s="18"/>
      <c r="C7" s="18"/>
      <c r="D7" s="18"/>
      <c r="E7" s="8"/>
      <c r="F7" s="18"/>
      <c r="G7" s="14"/>
      <c r="H7" s="19"/>
      <c r="I7" s="19"/>
      <c r="J7" s="20"/>
      <c r="K7" s="20"/>
      <c r="L7" s="18"/>
      <c r="M7" s="8"/>
      <c r="P7" s="9"/>
      <c r="Q7" s="8"/>
      <c r="R7" s="8"/>
      <c r="S7" s="31"/>
      <c r="T7" s="2"/>
    </row>
    <row r="8" spans="1:19" ht="10.5" customHeight="1">
      <c r="A8" s="76" t="s">
        <v>2</v>
      </c>
      <c r="B8" s="21" t="s">
        <v>277</v>
      </c>
      <c r="C8" s="21"/>
      <c r="D8" s="21"/>
      <c r="E8" s="18"/>
      <c r="F8" s="18"/>
      <c r="G8" s="14"/>
      <c r="H8" s="19"/>
      <c r="I8" s="19"/>
      <c r="J8" s="22"/>
      <c r="K8" s="18"/>
      <c r="L8" s="18"/>
      <c r="M8" s="18"/>
      <c r="P8" s="14"/>
      <c r="Q8" s="18"/>
      <c r="R8" s="11"/>
      <c r="S8" s="2"/>
    </row>
    <row r="9" spans="1:19" ht="10.5" customHeight="1">
      <c r="A9" s="76"/>
      <c r="B9" s="18"/>
      <c r="C9" s="21" t="s">
        <v>278</v>
      </c>
      <c r="D9" s="21"/>
      <c r="E9" s="18"/>
      <c r="F9" s="18"/>
      <c r="G9" s="14"/>
      <c r="H9" s="112">
        <v>152</v>
      </c>
      <c r="I9" s="112">
        <v>67</v>
      </c>
      <c r="J9" s="112">
        <v>85</v>
      </c>
      <c r="K9" s="112">
        <v>148</v>
      </c>
      <c r="L9" s="112">
        <v>68</v>
      </c>
      <c r="M9" s="112">
        <v>80</v>
      </c>
      <c r="N9" s="112">
        <v>204</v>
      </c>
      <c r="O9" s="112">
        <v>106</v>
      </c>
      <c r="P9" s="125">
        <f>SUM(N9,-O9)</f>
        <v>98</v>
      </c>
      <c r="Q9" s="18"/>
      <c r="R9" s="11" t="s">
        <v>2</v>
      </c>
      <c r="S9" s="2"/>
    </row>
    <row r="10" spans="1:19" ht="10.5" customHeight="1">
      <c r="A10" s="76"/>
      <c r="B10" s="18"/>
      <c r="C10" s="21" t="s">
        <v>279</v>
      </c>
      <c r="D10" s="21"/>
      <c r="E10" s="18"/>
      <c r="F10" s="18"/>
      <c r="G10" s="14"/>
      <c r="H10" s="112"/>
      <c r="I10" s="112"/>
      <c r="J10" s="112"/>
      <c r="K10" s="112"/>
      <c r="L10" s="112"/>
      <c r="M10" s="112"/>
      <c r="N10" s="112"/>
      <c r="O10" s="112"/>
      <c r="P10" s="125"/>
      <c r="Q10" s="18"/>
      <c r="R10" s="11"/>
      <c r="S10" s="2"/>
    </row>
    <row r="11" spans="1:19" ht="10.5" customHeight="1">
      <c r="A11" s="76" t="s">
        <v>4</v>
      </c>
      <c r="B11" s="18"/>
      <c r="C11" s="21" t="s">
        <v>280</v>
      </c>
      <c r="D11" s="21"/>
      <c r="E11" s="18"/>
      <c r="F11" s="18"/>
      <c r="G11" s="14"/>
      <c r="H11" s="112">
        <v>7</v>
      </c>
      <c r="I11" s="112">
        <v>2</v>
      </c>
      <c r="J11" s="112">
        <v>5</v>
      </c>
      <c r="K11" s="112">
        <v>10</v>
      </c>
      <c r="L11" s="112">
        <v>8</v>
      </c>
      <c r="M11" s="112">
        <v>2</v>
      </c>
      <c r="N11" s="112">
        <v>10</v>
      </c>
      <c r="O11" s="112">
        <v>6</v>
      </c>
      <c r="P11" s="125">
        <f>SUM(N11,-O11)</f>
        <v>4</v>
      </c>
      <c r="Q11" s="18"/>
      <c r="R11" s="11" t="s">
        <v>4</v>
      </c>
      <c r="S11" s="2"/>
    </row>
    <row r="12" spans="1:19" ht="10.5" customHeight="1">
      <c r="A12" s="76"/>
      <c r="B12" s="18"/>
      <c r="C12" s="21"/>
      <c r="D12" s="21"/>
      <c r="E12" s="18"/>
      <c r="F12" s="18"/>
      <c r="G12" s="14"/>
      <c r="H12" s="112"/>
      <c r="I12" s="112"/>
      <c r="J12" s="112"/>
      <c r="K12" s="112"/>
      <c r="L12" s="112"/>
      <c r="M12" s="112"/>
      <c r="N12" s="112"/>
      <c r="O12" s="112"/>
      <c r="P12" s="125"/>
      <c r="Q12" s="18"/>
      <c r="R12" s="11"/>
      <c r="S12" s="2"/>
    </row>
    <row r="13" spans="1:19" ht="10.5" customHeight="1">
      <c r="A13" s="76"/>
      <c r="B13" s="18"/>
      <c r="C13" s="18"/>
      <c r="D13" s="18"/>
      <c r="E13" s="18"/>
      <c r="F13" s="18"/>
      <c r="G13" s="14"/>
      <c r="H13" s="112"/>
      <c r="I13" s="112"/>
      <c r="J13" s="112"/>
      <c r="K13" s="112"/>
      <c r="L13" s="112"/>
      <c r="M13" s="112"/>
      <c r="N13" s="112"/>
      <c r="O13" s="112"/>
      <c r="P13" s="125"/>
      <c r="Q13" s="18"/>
      <c r="R13" s="11"/>
      <c r="S13" s="2"/>
    </row>
    <row r="14" spans="1:19" ht="10.5" customHeight="1">
      <c r="A14" s="76" t="s">
        <v>5</v>
      </c>
      <c r="B14" s="18" t="s">
        <v>281</v>
      </c>
      <c r="C14" s="18"/>
      <c r="D14" s="18"/>
      <c r="E14" s="18"/>
      <c r="F14" s="18"/>
      <c r="G14" s="14"/>
      <c r="H14" s="112">
        <v>6226</v>
      </c>
      <c r="I14" s="112">
        <v>3372</v>
      </c>
      <c r="J14" s="112">
        <v>2854</v>
      </c>
      <c r="K14" s="112">
        <v>6200</v>
      </c>
      <c r="L14" s="112">
        <v>3312</v>
      </c>
      <c r="M14" s="112">
        <v>2888</v>
      </c>
      <c r="N14" s="112">
        <v>6054</v>
      </c>
      <c r="O14" s="112">
        <v>3294</v>
      </c>
      <c r="P14" s="125">
        <f>SUM(N14,-O14)</f>
        <v>2760</v>
      </c>
      <c r="Q14" s="18"/>
      <c r="R14" s="11" t="s">
        <v>5</v>
      </c>
      <c r="S14" s="2"/>
    </row>
    <row r="15" spans="1:19" ht="10.5" customHeight="1">
      <c r="A15" s="76"/>
      <c r="B15" s="18"/>
      <c r="C15" s="18" t="s">
        <v>279</v>
      </c>
      <c r="D15" s="21"/>
      <c r="E15" s="18"/>
      <c r="F15" s="18"/>
      <c r="G15" s="14"/>
      <c r="H15" s="112"/>
      <c r="I15" s="112"/>
      <c r="J15" s="112"/>
      <c r="K15" s="112"/>
      <c r="L15" s="112"/>
      <c r="M15" s="112"/>
      <c r="N15" s="112"/>
      <c r="O15" s="112"/>
      <c r="P15" s="125"/>
      <c r="Q15" s="18"/>
      <c r="R15" s="11"/>
      <c r="S15" s="2"/>
    </row>
    <row r="16" spans="1:19" ht="10.5" customHeight="1">
      <c r="A16" s="76" t="s">
        <v>6</v>
      </c>
      <c r="B16" s="18"/>
      <c r="C16" s="18" t="s">
        <v>282</v>
      </c>
      <c r="D16" s="18"/>
      <c r="E16" s="18"/>
      <c r="F16" s="18"/>
      <c r="G16" s="14"/>
      <c r="H16" s="112">
        <v>6103</v>
      </c>
      <c r="I16" s="112">
        <v>3323</v>
      </c>
      <c r="J16" s="112">
        <v>2780</v>
      </c>
      <c r="K16" s="112">
        <v>6063</v>
      </c>
      <c r="L16" s="112">
        <v>3249</v>
      </c>
      <c r="M16" s="112">
        <v>2814</v>
      </c>
      <c r="N16" s="112">
        <v>5901</v>
      </c>
      <c r="O16" s="112">
        <v>3228</v>
      </c>
      <c r="P16" s="125">
        <f>SUM(N16,-O16)</f>
        <v>2673</v>
      </c>
      <c r="Q16" s="18"/>
      <c r="R16" s="11" t="s">
        <v>6</v>
      </c>
      <c r="S16" s="2"/>
    </row>
    <row r="17" spans="1:19" ht="10.5" customHeight="1">
      <c r="A17" s="76" t="s">
        <v>7</v>
      </c>
      <c r="B17" s="18"/>
      <c r="C17" s="18"/>
      <c r="D17" s="18" t="s">
        <v>283</v>
      </c>
      <c r="E17" s="18"/>
      <c r="F17" s="18"/>
      <c r="G17" s="14"/>
      <c r="H17" s="112">
        <v>452</v>
      </c>
      <c r="I17" s="112">
        <v>256</v>
      </c>
      <c r="J17" s="112">
        <v>196</v>
      </c>
      <c r="K17" s="112">
        <v>403</v>
      </c>
      <c r="L17" s="112">
        <v>216</v>
      </c>
      <c r="M17" s="112">
        <v>187</v>
      </c>
      <c r="N17" s="112">
        <v>437</v>
      </c>
      <c r="O17" s="112">
        <v>237</v>
      </c>
      <c r="P17" s="125">
        <f>SUM(N17,-O17)</f>
        <v>200</v>
      </c>
      <c r="Q17" s="18"/>
      <c r="R17" s="11" t="s">
        <v>7</v>
      </c>
      <c r="S17" s="2"/>
    </row>
    <row r="18" spans="1:19" ht="10.5" customHeight="1">
      <c r="A18" s="76" t="s">
        <v>8</v>
      </c>
      <c r="B18" s="18"/>
      <c r="C18" s="18"/>
      <c r="D18" s="18" t="s">
        <v>284</v>
      </c>
      <c r="E18" s="18"/>
      <c r="F18" s="18"/>
      <c r="G18" s="14"/>
      <c r="H18" s="112">
        <v>535</v>
      </c>
      <c r="I18" s="112">
        <v>269</v>
      </c>
      <c r="J18" s="112">
        <v>266</v>
      </c>
      <c r="K18" s="112">
        <v>564</v>
      </c>
      <c r="L18" s="112">
        <v>252</v>
      </c>
      <c r="M18" s="112">
        <v>312</v>
      </c>
      <c r="N18" s="112">
        <v>518</v>
      </c>
      <c r="O18" s="112">
        <v>255</v>
      </c>
      <c r="P18" s="125">
        <f>SUM(N18,-O18)</f>
        <v>263</v>
      </c>
      <c r="Q18" s="18"/>
      <c r="R18" s="11" t="s">
        <v>9</v>
      </c>
      <c r="S18" s="2"/>
    </row>
    <row r="19" spans="1:19" ht="10.5" customHeight="1">
      <c r="A19" s="76" t="s">
        <v>10</v>
      </c>
      <c r="B19" s="18"/>
      <c r="C19" s="18"/>
      <c r="D19" s="18" t="s">
        <v>285</v>
      </c>
      <c r="E19" s="18"/>
      <c r="F19" s="18"/>
      <c r="G19" s="14"/>
      <c r="H19" s="112">
        <v>270</v>
      </c>
      <c r="I19" s="112">
        <v>141</v>
      </c>
      <c r="J19" s="112">
        <v>129</v>
      </c>
      <c r="K19" s="112">
        <v>317</v>
      </c>
      <c r="L19" s="112">
        <v>166</v>
      </c>
      <c r="M19" s="112">
        <v>151</v>
      </c>
      <c r="N19" s="112">
        <v>298</v>
      </c>
      <c r="O19" s="112">
        <v>167</v>
      </c>
      <c r="P19" s="125">
        <f>SUM(N19,-O19)</f>
        <v>131</v>
      </c>
      <c r="Q19" s="18"/>
      <c r="R19" s="11" t="s">
        <v>10</v>
      </c>
      <c r="S19" s="2"/>
    </row>
    <row r="20" spans="1:19" ht="10.5" customHeight="1">
      <c r="A20" s="76" t="s">
        <v>11</v>
      </c>
      <c r="B20" s="18"/>
      <c r="C20" s="18"/>
      <c r="D20" s="18" t="s">
        <v>286</v>
      </c>
      <c r="E20" s="18"/>
      <c r="F20" s="18"/>
      <c r="G20" s="14"/>
      <c r="H20" s="112">
        <v>390</v>
      </c>
      <c r="I20" s="112">
        <v>189</v>
      </c>
      <c r="J20" s="112">
        <v>201</v>
      </c>
      <c r="K20" s="112">
        <v>423</v>
      </c>
      <c r="L20" s="112">
        <v>199</v>
      </c>
      <c r="M20" s="112">
        <v>224</v>
      </c>
      <c r="N20" s="112">
        <v>353</v>
      </c>
      <c r="O20" s="112">
        <v>152</v>
      </c>
      <c r="P20" s="125">
        <f>SUM(N20,-O20)</f>
        <v>201</v>
      </c>
      <c r="Q20" s="18"/>
      <c r="R20" s="11" t="s">
        <v>11</v>
      </c>
      <c r="S20" s="2"/>
    </row>
    <row r="21" spans="1:19" ht="10.5" customHeight="1">
      <c r="A21" s="76" t="s">
        <v>12</v>
      </c>
      <c r="B21" s="18"/>
      <c r="C21" s="18"/>
      <c r="D21" s="18" t="s">
        <v>287</v>
      </c>
      <c r="E21" s="18"/>
      <c r="F21" s="18"/>
      <c r="G21" s="14"/>
      <c r="H21" s="112"/>
      <c r="I21" s="112"/>
      <c r="J21" s="112"/>
      <c r="K21" s="112"/>
      <c r="L21" s="112"/>
      <c r="M21" s="112"/>
      <c r="N21" s="112"/>
      <c r="O21" s="112"/>
      <c r="P21" s="125"/>
      <c r="Q21" s="18"/>
      <c r="R21" s="11"/>
      <c r="S21" s="2"/>
    </row>
    <row r="22" spans="1:19" ht="10.5" customHeight="1">
      <c r="A22" s="76"/>
      <c r="B22" s="18"/>
      <c r="C22" s="18"/>
      <c r="D22" s="18" t="s">
        <v>288</v>
      </c>
      <c r="E22" s="18"/>
      <c r="F22" s="18"/>
      <c r="G22" s="14"/>
      <c r="H22" s="112">
        <v>1089</v>
      </c>
      <c r="I22" s="112">
        <v>898</v>
      </c>
      <c r="J22" s="112">
        <v>191</v>
      </c>
      <c r="K22" s="112">
        <v>1096</v>
      </c>
      <c r="L22" s="112">
        <v>897</v>
      </c>
      <c r="M22" s="112">
        <v>199</v>
      </c>
      <c r="N22" s="112">
        <v>1060</v>
      </c>
      <c r="O22" s="112">
        <v>865</v>
      </c>
      <c r="P22" s="125">
        <f>SUM(N22,-O22)</f>
        <v>195</v>
      </c>
      <c r="Q22" s="18"/>
      <c r="R22" s="11" t="s">
        <v>12</v>
      </c>
      <c r="S22" s="2"/>
    </row>
    <row r="23" spans="1:19" ht="10.5" customHeight="1">
      <c r="A23" s="76" t="s">
        <v>13</v>
      </c>
      <c r="B23" s="18"/>
      <c r="C23" s="18"/>
      <c r="D23" s="18" t="s">
        <v>289</v>
      </c>
      <c r="E23" s="18"/>
      <c r="F23" s="18"/>
      <c r="G23" s="14"/>
      <c r="H23" s="112">
        <v>454</v>
      </c>
      <c r="I23" s="112">
        <v>6</v>
      </c>
      <c r="J23" s="112">
        <v>448</v>
      </c>
      <c r="K23" s="112">
        <v>416</v>
      </c>
      <c r="L23" s="112">
        <v>3</v>
      </c>
      <c r="M23" s="112">
        <v>413</v>
      </c>
      <c r="N23" s="112">
        <v>419</v>
      </c>
      <c r="O23" s="112">
        <v>4</v>
      </c>
      <c r="P23" s="125">
        <f>SUM(N23,-O23)</f>
        <v>415</v>
      </c>
      <c r="Q23" s="18"/>
      <c r="R23" s="11" t="s">
        <v>13</v>
      </c>
      <c r="S23" s="2"/>
    </row>
    <row r="24" spans="1:19" ht="10.5" customHeight="1">
      <c r="A24" s="76" t="s">
        <v>14</v>
      </c>
      <c r="B24" s="18"/>
      <c r="C24" s="18"/>
      <c r="D24" s="18" t="s">
        <v>290</v>
      </c>
      <c r="E24" s="18"/>
      <c r="F24" s="18"/>
      <c r="G24" s="14"/>
      <c r="H24" s="112">
        <v>329</v>
      </c>
      <c r="I24" s="112">
        <v>329</v>
      </c>
      <c r="J24" s="112">
        <v>0</v>
      </c>
      <c r="K24" s="112">
        <v>294</v>
      </c>
      <c r="L24" s="112">
        <v>294</v>
      </c>
      <c r="M24" s="112">
        <v>0</v>
      </c>
      <c r="N24" s="112">
        <v>292</v>
      </c>
      <c r="O24" s="112">
        <v>292</v>
      </c>
      <c r="P24" s="125">
        <f>SUM(N24,-O24)</f>
        <v>0</v>
      </c>
      <c r="Q24" s="18"/>
      <c r="R24" s="11" t="s">
        <v>14</v>
      </c>
      <c r="S24" s="2"/>
    </row>
    <row r="25" spans="1:19" ht="10.5" customHeight="1">
      <c r="A25" s="76" t="s">
        <v>15</v>
      </c>
      <c r="B25" s="18"/>
      <c r="C25" s="18"/>
      <c r="D25" s="18" t="s">
        <v>291</v>
      </c>
      <c r="E25" s="18"/>
      <c r="F25" s="18"/>
      <c r="G25" s="14"/>
      <c r="H25" s="112"/>
      <c r="I25" s="112"/>
      <c r="J25" s="112"/>
      <c r="K25" s="112"/>
      <c r="L25" s="112"/>
      <c r="M25" s="112"/>
      <c r="N25" s="112"/>
      <c r="O25" s="112"/>
      <c r="P25" s="125"/>
      <c r="Q25" s="18"/>
      <c r="R25" s="11"/>
      <c r="S25" s="2"/>
    </row>
    <row r="26" spans="1:19" ht="10.5" customHeight="1">
      <c r="A26" s="76"/>
      <c r="B26" s="18"/>
      <c r="C26" s="18"/>
      <c r="D26" s="18" t="s">
        <v>292</v>
      </c>
      <c r="E26" s="18"/>
      <c r="F26" s="18"/>
      <c r="G26" s="14"/>
      <c r="H26" s="112">
        <v>497</v>
      </c>
      <c r="I26" s="112">
        <v>239</v>
      </c>
      <c r="J26" s="112">
        <v>258</v>
      </c>
      <c r="K26" s="112">
        <v>484</v>
      </c>
      <c r="L26" s="112">
        <v>240</v>
      </c>
      <c r="M26" s="112">
        <v>244</v>
      </c>
      <c r="N26" s="112">
        <v>492</v>
      </c>
      <c r="O26" s="112">
        <v>246</v>
      </c>
      <c r="P26" s="125">
        <f>SUM(N26,-O26)</f>
        <v>246</v>
      </c>
      <c r="Q26" s="18"/>
      <c r="R26" s="11" t="s">
        <v>15</v>
      </c>
      <c r="S26" s="2"/>
    </row>
    <row r="27" spans="1:19" ht="10.5" customHeight="1">
      <c r="A27" s="76"/>
      <c r="B27" s="18"/>
      <c r="C27" s="18"/>
      <c r="D27" s="18"/>
      <c r="E27" s="18"/>
      <c r="F27" s="18"/>
      <c r="G27" s="14"/>
      <c r="H27" s="112"/>
      <c r="I27" s="112"/>
      <c r="J27" s="112"/>
      <c r="K27" s="112"/>
      <c r="L27" s="112"/>
      <c r="M27" s="112"/>
      <c r="N27" s="112"/>
      <c r="O27" s="112"/>
      <c r="P27" s="125"/>
      <c r="Q27" s="18"/>
      <c r="R27" s="11"/>
      <c r="S27" s="2"/>
    </row>
    <row r="28" spans="1:19" ht="10.5" customHeight="1">
      <c r="A28" s="76"/>
      <c r="B28" s="18"/>
      <c r="C28" s="18"/>
      <c r="D28" s="18"/>
      <c r="E28" s="18"/>
      <c r="F28" s="18"/>
      <c r="G28" s="14"/>
      <c r="H28" s="112"/>
      <c r="I28" s="112"/>
      <c r="J28" s="112"/>
      <c r="K28" s="112"/>
      <c r="L28" s="112"/>
      <c r="M28" s="112"/>
      <c r="N28" s="112"/>
      <c r="O28" s="112"/>
      <c r="P28" s="125"/>
      <c r="Q28" s="18"/>
      <c r="R28" s="11"/>
      <c r="S28" s="2"/>
    </row>
    <row r="29" spans="1:19" ht="10.5" customHeight="1">
      <c r="A29" s="76" t="s">
        <v>16</v>
      </c>
      <c r="B29" s="18" t="s">
        <v>293</v>
      </c>
      <c r="C29" s="18"/>
      <c r="D29" s="18"/>
      <c r="E29" s="18"/>
      <c r="F29" s="18"/>
      <c r="G29" s="14"/>
      <c r="H29" s="112"/>
      <c r="I29" s="112"/>
      <c r="J29" s="112"/>
      <c r="K29" s="112"/>
      <c r="L29" s="112"/>
      <c r="M29" s="112"/>
      <c r="N29" s="112"/>
      <c r="O29" s="112"/>
      <c r="P29" s="125"/>
      <c r="Q29" s="18"/>
      <c r="R29" s="11"/>
      <c r="S29" s="2"/>
    </row>
    <row r="30" spans="1:19" ht="10.5" customHeight="1">
      <c r="A30" s="76"/>
      <c r="B30" s="18"/>
      <c r="C30" s="18" t="s">
        <v>294</v>
      </c>
      <c r="D30" s="18"/>
      <c r="E30" s="18"/>
      <c r="F30" s="18"/>
      <c r="G30" s="14"/>
      <c r="H30" s="112"/>
      <c r="I30" s="112"/>
      <c r="J30" s="112"/>
      <c r="K30" s="112"/>
      <c r="L30" s="112"/>
      <c r="M30" s="112"/>
      <c r="N30" s="112"/>
      <c r="O30" s="112"/>
      <c r="P30" s="125"/>
      <c r="Q30" s="18"/>
      <c r="R30" s="11"/>
      <c r="S30" s="2"/>
    </row>
    <row r="31" spans="1:19" ht="10.5" customHeight="1">
      <c r="A31" s="76"/>
      <c r="B31" s="18"/>
      <c r="C31" s="18" t="s">
        <v>295</v>
      </c>
      <c r="D31" s="18"/>
      <c r="E31" s="18"/>
      <c r="F31" s="18"/>
      <c r="G31" s="14"/>
      <c r="H31" s="112">
        <v>62</v>
      </c>
      <c r="I31" s="112">
        <v>26</v>
      </c>
      <c r="J31" s="112">
        <v>36</v>
      </c>
      <c r="K31" s="112">
        <v>89</v>
      </c>
      <c r="L31" s="112">
        <v>34</v>
      </c>
      <c r="M31" s="112">
        <v>55</v>
      </c>
      <c r="N31" s="112">
        <v>100</v>
      </c>
      <c r="O31" s="112">
        <v>28</v>
      </c>
      <c r="P31" s="125">
        <f>SUM(N31,-O31)</f>
        <v>72</v>
      </c>
      <c r="Q31" s="18"/>
      <c r="R31" s="11" t="s">
        <v>16</v>
      </c>
      <c r="S31" s="2"/>
    </row>
    <row r="32" spans="1:19" ht="10.5" customHeight="1">
      <c r="A32" s="76"/>
      <c r="B32" s="18"/>
      <c r="C32" s="18"/>
      <c r="D32" s="18"/>
      <c r="E32" s="18"/>
      <c r="F32" s="18"/>
      <c r="G32" s="14"/>
      <c r="H32" s="112"/>
      <c r="I32" s="112"/>
      <c r="J32" s="112"/>
      <c r="K32" s="112"/>
      <c r="L32" s="112"/>
      <c r="M32" s="112"/>
      <c r="N32" s="112"/>
      <c r="O32" s="112"/>
      <c r="P32" s="125"/>
      <c r="Q32" s="18"/>
      <c r="R32" s="11"/>
      <c r="S32" s="2"/>
    </row>
    <row r="33" spans="1:19" ht="10.5" customHeight="1">
      <c r="A33" s="76"/>
      <c r="B33" s="18"/>
      <c r="C33" s="18"/>
      <c r="D33" s="18"/>
      <c r="E33" s="18"/>
      <c r="F33" s="18"/>
      <c r="G33" s="14"/>
      <c r="H33" s="112"/>
      <c r="I33" s="112"/>
      <c r="J33" s="112"/>
      <c r="K33" s="112"/>
      <c r="L33" s="112"/>
      <c r="M33" s="112"/>
      <c r="N33" s="112"/>
      <c r="O33" s="112"/>
      <c r="P33" s="125"/>
      <c r="Q33" s="18"/>
      <c r="R33" s="11"/>
      <c r="S33" s="2"/>
    </row>
    <row r="34" spans="1:19" ht="10.5" customHeight="1">
      <c r="A34" s="76" t="s">
        <v>17</v>
      </c>
      <c r="B34" s="18" t="s">
        <v>296</v>
      </c>
      <c r="C34" s="18"/>
      <c r="D34" s="18"/>
      <c r="E34" s="18"/>
      <c r="F34" s="18"/>
      <c r="G34" s="14"/>
      <c r="H34" s="112"/>
      <c r="I34" s="112"/>
      <c r="J34" s="112"/>
      <c r="K34" s="112"/>
      <c r="L34" s="112"/>
      <c r="M34" s="112"/>
      <c r="N34" s="112"/>
      <c r="O34" s="112"/>
      <c r="P34" s="125"/>
      <c r="Q34" s="18"/>
      <c r="R34" s="11"/>
      <c r="S34" s="2"/>
    </row>
    <row r="35" spans="1:19" ht="10.5" customHeight="1">
      <c r="A35" s="76"/>
      <c r="B35" s="18"/>
      <c r="C35" s="18" t="s">
        <v>297</v>
      </c>
      <c r="D35" s="18"/>
      <c r="E35" s="18"/>
      <c r="F35" s="18"/>
      <c r="G35" s="14"/>
      <c r="H35" s="112">
        <v>1201</v>
      </c>
      <c r="I35" s="112">
        <v>419</v>
      </c>
      <c r="J35" s="112">
        <v>782</v>
      </c>
      <c r="K35" s="112">
        <v>1136</v>
      </c>
      <c r="L35" s="112">
        <v>400</v>
      </c>
      <c r="M35" s="112">
        <v>736</v>
      </c>
      <c r="N35" s="112">
        <v>1224</v>
      </c>
      <c r="O35" s="112">
        <v>433</v>
      </c>
      <c r="P35" s="125">
        <f>SUM(N35,-O35)</f>
        <v>791</v>
      </c>
      <c r="Q35" s="18"/>
      <c r="R35" s="11" t="s">
        <v>17</v>
      </c>
      <c r="S35" s="2"/>
    </row>
    <row r="36" spans="1:19" ht="10.5" customHeight="1">
      <c r="A36" s="76"/>
      <c r="B36" s="18"/>
      <c r="C36" s="18" t="s">
        <v>279</v>
      </c>
      <c r="D36" s="18"/>
      <c r="E36" s="18"/>
      <c r="F36" s="18"/>
      <c r="G36" s="14"/>
      <c r="H36" s="112"/>
      <c r="I36" s="112"/>
      <c r="J36" s="112"/>
      <c r="K36" s="112"/>
      <c r="L36" s="112"/>
      <c r="M36" s="112"/>
      <c r="N36" s="112"/>
      <c r="O36" s="112"/>
      <c r="P36" s="125"/>
      <c r="Q36" s="18"/>
      <c r="R36" s="11"/>
      <c r="S36" s="2"/>
    </row>
    <row r="37" spans="1:19" ht="10.5" customHeight="1">
      <c r="A37" s="76" t="s">
        <v>18</v>
      </c>
      <c r="B37" s="18"/>
      <c r="C37" s="18" t="s">
        <v>298</v>
      </c>
      <c r="D37" s="18"/>
      <c r="E37" s="18"/>
      <c r="F37" s="18"/>
      <c r="G37" s="14"/>
      <c r="H37" s="112">
        <v>1139</v>
      </c>
      <c r="I37" s="112">
        <v>395</v>
      </c>
      <c r="J37" s="112">
        <v>744</v>
      </c>
      <c r="K37" s="112">
        <v>1067</v>
      </c>
      <c r="L37" s="112">
        <v>377</v>
      </c>
      <c r="M37" s="112">
        <v>690</v>
      </c>
      <c r="N37" s="112">
        <v>1162</v>
      </c>
      <c r="O37" s="112">
        <v>414</v>
      </c>
      <c r="P37" s="125">
        <f>SUM(N37,-O37)</f>
        <v>748</v>
      </c>
      <c r="Q37" s="18"/>
      <c r="R37" s="11" t="s">
        <v>18</v>
      </c>
      <c r="S37" s="2"/>
    </row>
    <row r="38" spans="1:19" ht="10.5" customHeight="1">
      <c r="A38" s="76"/>
      <c r="B38" s="18"/>
      <c r="C38" s="18"/>
      <c r="D38" s="18"/>
      <c r="E38" s="18"/>
      <c r="F38" s="18"/>
      <c r="G38" s="14"/>
      <c r="H38" s="112"/>
      <c r="I38" s="112"/>
      <c r="J38" s="112"/>
      <c r="K38" s="112"/>
      <c r="L38" s="112"/>
      <c r="M38" s="112"/>
      <c r="N38" s="112"/>
      <c r="O38" s="112"/>
      <c r="P38" s="125"/>
      <c r="Q38" s="18"/>
      <c r="R38" s="11"/>
      <c r="S38" s="2"/>
    </row>
    <row r="39" spans="1:19" ht="10.5" customHeight="1">
      <c r="A39" s="76"/>
      <c r="B39" s="18"/>
      <c r="C39" s="18"/>
      <c r="D39" s="18"/>
      <c r="E39" s="18"/>
      <c r="F39" s="18"/>
      <c r="G39" s="14"/>
      <c r="H39" s="112"/>
      <c r="I39" s="112"/>
      <c r="J39" s="112"/>
      <c r="K39" s="112"/>
      <c r="L39" s="112"/>
      <c r="M39" s="112"/>
      <c r="N39" s="112"/>
      <c r="O39" s="112"/>
      <c r="P39" s="125"/>
      <c r="Q39" s="18"/>
      <c r="R39" s="11"/>
      <c r="S39" s="2"/>
    </row>
    <row r="40" spans="1:19" ht="10.5" customHeight="1">
      <c r="A40" s="76" t="s">
        <v>19</v>
      </c>
      <c r="B40" s="18" t="s">
        <v>299</v>
      </c>
      <c r="C40" s="18"/>
      <c r="D40" s="18"/>
      <c r="E40" s="18"/>
      <c r="F40" s="18"/>
      <c r="G40" s="14"/>
      <c r="H40" s="112">
        <v>202</v>
      </c>
      <c r="I40" s="112">
        <v>137</v>
      </c>
      <c r="J40" s="112">
        <v>65</v>
      </c>
      <c r="K40" s="112">
        <v>187</v>
      </c>
      <c r="L40" s="112">
        <v>123</v>
      </c>
      <c r="M40" s="112">
        <v>64</v>
      </c>
      <c r="N40" s="112">
        <v>205</v>
      </c>
      <c r="O40" s="112">
        <v>142</v>
      </c>
      <c r="P40" s="125">
        <f>SUM(N40,-O40)</f>
        <v>63</v>
      </c>
      <c r="Q40" s="18"/>
      <c r="R40" s="11" t="s">
        <v>19</v>
      </c>
      <c r="S40" s="2"/>
    </row>
    <row r="41" spans="1:19" ht="10.5" customHeight="1">
      <c r="A41" s="76"/>
      <c r="B41" s="18"/>
      <c r="C41" s="18" t="s">
        <v>279</v>
      </c>
      <c r="D41" s="18"/>
      <c r="E41" s="18"/>
      <c r="F41" s="18"/>
      <c r="G41" s="14"/>
      <c r="H41" s="112"/>
      <c r="I41" s="112"/>
      <c r="J41" s="112"/>
      <c r="K41" s="112"/>
      <c r="L41" s="112"/>
      <c r="M41" s="112"/>
      <c r="N41" s="112"/>
      <c r="O41" s="112"/>
      <c r="P41" s="125"/>
      <c r="Q41" s="18"/>
      <c r="R41" s="11"/>
      <c r="S41" s="2"/>
    </row>
    <row r="42" spans="1:19" ht="10.5" customHeight="1">
      <c r="A42" s="76" t="s">
        <v>20</v>
      </c>
      <c r="B42" s="18"/>
      <c r="C42" s="18" t="s">
        <v>300</v>
      </c>
      <c r="D42" s="18"/>
      <c r="E42" s="18"/>
      <c r="F42" s="18"/>
      <c r="G42" s="14"/>
      <c r="H42" s="112">
        <v>120</v>
      </c>
      <c r="I42" s="112">
        <v>104</v>
      </c>
      <c r="J42" s="112">
        <v>16</v>
      </c>
      <c r="K42" s="112">
        <v>130</v>
      </c>
      <c r="L42" s="112">
        <v>107</v>
      </c>
      <c r="M42" s="112">
        <v>23</v>
      </c>
      <c r="N42" s="112">
        <v>131</v>
      </c>
      <c r="O42" s="112">
        <v>114</v>
      </c>
      <c r="P42" s="125">
        <f>SUM(N42,-O42)</f>
        <v>17</v>
      </c>
      <c r="Q42" s="18"/>
      <c r="R42" s="11" t="s">
        <v>20</v>
      </c>
      <c r="S42" s="2"/>
    </row>
    <row r="43" spans="1:19" ht="10.5" customHeight="1">
      <c r="A43" s="76"/>
      <c r="B43" s="18"/>
      <c r="C43" s="18"/>
      <c r="D43" s="18"/>
      <c r="E43" s="18"/>
      <c r="F43" s="18"/>
      <c r="G43" s="14"/>
      <c r="H43" s="112"/>
      <c r="I43" s="112"/>
      <c r="J43" s="112"/>
      <c r="K43" s="112"/>
      <c r="L43" s="112"/>
      <c r="M43" s="112"/>
      <c r="N43" s="112"/>
      <c r="O43" s="112"/>
      <c r="P43" s="125"/>
      <c r="Q43" s="18"/>
      <c r="R43" s="11"/>
      <c r="S43" s="2"/>
    </row>
    <row r="44" spans="1:19" ht="10.5" customHeight="1">
      <c r="A44" s="76"/>
      <c r="B44" s="18"/>
      <c r="C44" s="18"/>
      <c r="D44" s="18"/>
      <c r="E44" s="18"/>
      <c r="F44" s="18"/>
      <c r="G44" s="14"/>
      <c r="H44" s="112"/>
      <c r="I44" s="112"/>
      <c r="J44" s="112"/>
      <c r="K44" s="112"/>
      <c r="L44" s="112"/>
      <c r="M44" s="112"/>
      <c r="N44" s="112"/>
      <c r="O44" s="112"/>
      <c r="P44" s="125"/>
      <c r="Q44" s="18"/>
      <c r="R44" s="11"/>
      <c r="S44" s="2"/>
    </row>
    <row r="45" spans="1:19" ht="10.5" customHeight="1">
      <c r="A45" s="76" t="s">
        <v>65</v>
      </c>
      <c r="B45" s="18" t="s">
        <v>301</v>
      </c>
      <c r="C45" s="18"/>
      <c r="D45" s="18"/>
      <c r="E45" s="18"/>
      <c r="F45" s="18"/>
      <c r="G45" s="14"/>
      <c r="H45" s="112">
        <v>406</v>
      </c>
      <c r="I45" s="112">
        <v>171</v>
      </c>
      <c r="J45" s="112">
        <v>235</v>
      </c>
      <c r="K45" s="112">
        <v>447</v>
      </c>
      <c r="L45" s="112">
        <v>208</v>
      </c>
      <c r="M45" s="112">
        <v>239</v>
      </c>
      <c r="N45" s="112">
        <v>433</v>
      </c>
      <c r="O45" s="112">
        <v>200</v>
      </c>
      <c r="P45" s="125">
        <f>SUM(N45,-O45)</f>
        <v>233</v>
      </c>
      <c r="Q45" s="18"/>
      <c r="R45" s="11" t="s">
        <v>65</v>
      </c>
      <c r="S45" s="2"/>
    </row>
    <row r="46" spans="1:19" ht="10.5" customHeight="1">
      <c r="A46" s="76"/>
      <c r="B46" s="18"/>
      <c r="C46" s="18"/>
      <c r="D46" s="18"/>
      <c r="E46" s="18"/>
      <c r="F46" s="18"/>
      <c r="G46" s="14"/>
      <c r="H46" s="112"/>
      <c r="I46" s="112"/>
      <c r="J46" s="112"/>
      <c r="K46" s="112"/>
      <c r="L46" s="112"/>
      <c r="M46" s="112"/>
      <c r="N46" s="112"/>
      <c r="O46" s="112"/>
      <c r="P46" s="125"/>
      <c r="Q46" s="18"/>
      <c r="R46" s="11"/>
      <c r="S46" s="2"/>
    </row>
    <row r="47" spans="1:19" ht="10.5" customHeight="1">
      <c r="A47" s="76"/>
      <c r="B47" s="18"/>
      <c r="C47" s="18"/>
      <c r="D47" s="18"/>
      <c r="E47" s="18"/>
      <c r="F47" s="18"/>
      <c r="G47" s="14"/>
      <c r="H47" s="112"/>
      <c r="I47" s="112"/>
      <c r="J47" s="112"/>
      <c r="K47" s="112"/>
      <c r="L47" s="112"/>
      <c r="M47" s="112"/>
      <c r="N47" s="112"/>
      <c r="O47" s="112"/>
      <c r="P47" s="125"/>
      <c r="Q47" s="18"/>
      <c r="R47" s="11"/>
      <c r="S47" s="2"/>
    </row>
    <row r="48" spans="1:19" ht="10.5" customHeight="1">
      <c r="A48" s="76" t="s">
        <v>21</v>
      </c>
      <c r="B48" s="18" t="s">
        <v>302</v>
      </c>
      <c r="C48" s="18"/>
      <c r="D48" s="18"/>
      <c r="E48" s="18"/>
      <c r="F48" s="18"/>
      <c r="G48" s="14"/>
      <c r="H48" s="112">
        <v>12846</v>
      </c>
      <c r="I48" s="112">
        <v>5108</v>
      </c>
      <c r="J48" s="112">
        <v>7738</v>
      </c>
      <c r="K48" s="112">
        <v>13216</v>
      </c>
      <c r="L48" s="112">
        <v>5355</v>
      </c>
      <c r="M48" s="112">
        <v>7861</v>
      </c>
      <c r="N48" s="112">
        <v>13274</v>
      </c>
      <c r="O48" s="112">
        <v>5436</v>
      </c>
      <c r="P48" s="125">
        <f>SUM(N48,-O48)</f>
        <v>7838</v>
      </c>
      <c r="Q48" s="18"/>
      <c r="R48" s="11" t="s">
        <v>21</v>
      </c>
      <c r="S48" s="2"/>
    </row>
    <row r="49" spans="1:19" ht="10.5" customHeight="1">
      <c r="A49" s="76"/>
      <c r="B49" s="18"/>
      <c r="C49" s="18" t="s">
        <v>279</v>
      </c>
      <c r="D49" s="18"/>
      <c r="E49" s="18"/>
      <c r="F49" s="18"/>
      <c r="G49" s="14"/>
      <c r="H49" s="112"/>
      <c r="I49" s="112"/>
      <c r="J49" s="112"/>
      <c r="K49" s="112"/>
      <c r="L49" s="112"/>
      <c r="M49" s="112"/>
      <c r="N49" s="112"/>
      <c r="O49" s="112"/>
      <c r="P49" s="125"/>
      <c r="Q49" s="18"/>
      <c r="R49" s="11"/>
      <c r="S49" s="2"/>
    </row>
    <row r="50" spans="1:19" ht="10.5" customHeight="1">
      <c r="A50" s="76" t="s">
        <v>22</v>
      </c>
      <c r="B50" s="18"/>
      <c r="C50" s="18" t="s">
        <v>303</v>
      </c>
      <c r="D50" s="18"/>
      <c r="E50" s="18"/>
      <c r="F50" s="18"/>
      <c r="G50" s="14"/>
      <c r="H50" s="112">
        <v>6259</v>
      </c>
      <c r="I50" s="112">
        <v>2806</v>
      </c>
      <c r="J50" s="112">
        <v>3453</v>
      </c>
      <c r="K50" s="112">
        <v>6325</v>
      </c>
      <c r="L50" s="112">
        <v>2892</v>
      </c>
      <c r="M50" s="112">
        <v>3433</v>
      </c>
      <c r="N50" s="112">
        <v>6240</v>
      </c>
      <c r="O50" s="112">
        <v>2919</v>
      </c>
      <c r="P50" s="125">
        <f>SUM(N50,-O50)</f>
        <v>3321</v>
      </c>
      <c r="Q50" s="18"/>
      <c r="R50" s="11" t="s">
        <v>22</v>
      </c>
      <c r="S50" s="2"/>
    </row>
    <row r="51" spans="1:19" ht="10.5" customHeight="1">
      <c r="A51" s="76" t="s">
        <v>69</v>
      </c>
      <c r="B51" s="18"/>
      <c r="C51" s="18" t="s">
        <v>305</v>
      </c>
      <c r="D51" s="18"/>
      <c r="E51" s="18"/>
      <c r="F51" s="18"/>
      <c r="G51" s="14"/>
      <c r="H51" s="112">
        <v>1757</v>
      </c>
      <c r="I51" s="112">
        <v>703</v>
      </c>
      <c r="J51" s="112">
        <v>1054</v>
      </c>
      <c r="K51" s="112">
        <v>1918</v>
      </c>
      <c r="L51" s="112">
        <v>760</v>
      </c>
      <c r="M51" s="112">
        <v>1158</v>
      </c>
      <c r="N51" s="112">
        <v>1862</v>
      </c>
      <c r="O51" s="112">
        <v>726</v>
      </c>
      <c r="P51" s="125">
        <f>SUM(N51,-O51)</f>
        <v>1136</v>
      </c>
      <c r="Q51" s="18"/>
      <c r="R51" s="11" t="s">
        <v>69</v>
      </c>
      <c r="S51" s="2"/>
    </row>
    <row r="52" spans="1:19" ht="10.5" customHeight="1">
      <c r="A52" s="76" t="s">
        <v>24</v>
      </c>
      <c r="B52" s="18"/>
      <c r="C52" s="18" t="s">
        <v>306</v>
      </c>
      <c r="D52" s="18"/>
      <c r="E52" s="18"/>
      <c r="F52" s="18"/>
      <c r="G52" s="14"/>
      <c r="H52" s="112">
        <v>2960</v>
      </c>
      <c r="I52" s="112">
        <v>962</v>
      </c>
      <c r="J52" s="112">
        <v>1998</v>
      </c>
      <c r="K52" s="112">
        <v>2962</v>
      </c>
      <c r="L52" s="112">
        <v>1009</v>
      </c>
      <c r="M52" s="112">
        <v>1953</v>
      </c>
      <c r="N52" s="112">
        <v>2836</v>
      </c>
      <c r="O52" s="112">
        <v>974</v>
      </c>
      <c r="P52" s="125">
        <f>SUM(N52,-O52)</f>
        <v>1862</v>
      </c>
      <c r="Q52" s="18"/>
      <c r="R52" s="11" t="s">
        <v>24</v>
      </c>
      <c r="S52" s="2"/>
    </row>
    <row r="53" spans="1:19" ht="10.5" customHeight="1">
      <c r="A53" s="76"/>
      <c r="B53" s="18"/>
      <c r="C53" s="18"/>
      <c r="D53" s="18"/>
      <c r="E53" s="18"/>
      <c r="F53" s="18"/>
      <c r="G53" s="14"/>
      <c r="H53" s="112"/>
      <c r="I53" s="112"/>
      <c r="J53" s="112"/>
      <c r="K53" s="112"/>
      <c r="L53" s="112"/>
      <c r="M53" s="112"/>
      <c r="N53" s="112"/>
      <c r="O53" s="112"/>
      <c r="P53" s="125"/>
      <c r="Q53" s="18"/>
      <c r="R53" s="11"/>
      <c r="S53" s="2"/>
    </row>
    <row r="54" spans="1:19" ht="10.5" customHeight="1">
      <c r="A54" s="76"/>
      <c r="B54" s="18"/>
      <c r="C54" s="18"/>
      <c r="D54" s="18"/>
      <c r="E54" s="18"/>
      <c r="F54" s="18"/>
      <c r="G54" s="14"/>
      <c r="H54" s="112"/>
      <c r="I54" s="112"/>
      <c r="J54" s="112"/>
      <c r="K54" s="112"/>
      <c r="L54" s="112"/>
      <c r="M54" s="112"/>
      <c r="N54" s="112"/>
      <c r="O54" s="112"/>
      <c r="P54" s="125"/>
      <c r="Q54" s="18"/>
      <c r="R54" s="11"/>
      <c r="S54" s="2"/>
    </row>
    <row r="55" spans="1:19" ht="10.5" customHeight="1">
      <c r="A55" s="76" t="s">
        <v>26</v>
      </c>
      <c r="B55" s="18" t="s">
        <v>307</v>
      </c>
      <c r="C55" s="18"/>
      <c r="D55" s="18"/>
      <c r="E55" s="18"/>
      <c r="F55" s="18"/>
      <c r="G55" s="14"/>
      <c r="H55" s="112">
        <v>1189</v>
      </c>
      <c r="I55" s="112">
        <v>685</v>
      </c>
      <c r="J55" s="112">
        <v>504</v>
      </c>
      <c r="K55" s="112">
        <v>1306</v>
      </c>
      <c r="L55" s="112">
        <v>722</v>
      </c>
      <c r="M55" s="112">
        <v>584</v>
      </c>
      <c r="N55" s="112">
        <v>1352</v>
      </c>
      <c r="O55" s="112">
        <v>765</v>
      </c>
      <c r="P55" s="125">
        <f>SUM(N55,-O55)</f>
        <v>587</v>
      </c>
      <c r="Q55" s="18"/>
      <c r="R55" s="11" t="s">
        <v>26</v>
      </c>
      <c r="S55" s="2"/>
    </row>
    <row r="56" spans="1:19" ht="10.5" customHeight="1">
      <c r="A56" s="76"/>
      <c r="B56" s="18"/>
      <c r="C56" s="18" t="s">
        <v>279</v>
      </c>
      <c r="D56" s="18"/>
      <c r="E56" s="18"/>
      <c r="F56" s="18"/>
      <c r="G56" s="14"/>
      <c r="H56" s="112"/>
      <c r="I56" s="112"/>
      <c r="J56" s="112"/>
      <c r="K56" s="112"/>
      <c r="L56" s="112"/>
      <c r="M56" s="112"/>
      <c r="N56" s="112"/>
      <c r="O56" s="112"/>
      <c r="P56" s="125"/>
      <c r="Q56" s="18"/>
      <c r="R56" s="11"/>
      <c r="S56" s="2"/>
    </row>
    <row r="57" spans="1:19" ht="10.5" customHeight="1">
      <c r="A57" s="76" t="s">
        <v>27</v>
      </c>
      <c r="B57" s="18"/>
      <c r="C57" s="18" t="s">
        <v>308</v>
      </c>
      <c r="D57" s="18"/>
      <c r="E57" s="18"/>
      <c r="F57" s="18"/>
      <c r="G57" s="14"/>
      <c r="H57" s="112">
        <v>390</v>
      </c>
      <c r="I57" s="112">
        <v>173</v>
      </c>
      <c r="J57" s="112">
        <v>217</v>
      </c>
      <c r="K57" s="112">
        <v>479</v>
      </c>
      <c r="L57" s="112">
        <v>217</v>
      </c>
      <c r="M57" s="112">
        <v>262</v>
      </c>
      <c r="N57" s="112">
        <v>441</v>
      </c>
      <c r="O57" s="112">
        <v>213</v>
      </c>
      <c r="P57" s="125">
        <f>SUM(N57,-O57)</f>
        <v>228</v>
      </c>
      <c r="Q57" s="18"/>
      <c r="R57" s="11" t="s">
        <v>27</v>
      </c>
      <c r="S57" s="2"/>
    </row>
    <row r="58" spans="1:19" ht="10.5" customHeight="1">
      <c r="A58" s="76" t="s">
        <v>28</v>
      </c>
      <c r="B58" s="18"/>
      <c r="C58" s="18" t="s">
        <v>309</v>
      </c>
      <c r="D58" s="18"/>
      <c r="E58" s="18"/>
      <c r="F58" s="18"/>
      <c r="G58" s="14"/>
      <c r="H58" s="112"/>
      <c r="I58" s="112"/>
      <c r="J58" s="112"/>
      <c r="K58" s="112"/>
      <c r="L58" s="112"/>
      <c r="M58" s="112"/>
      <c r="N58" s="112"/>
      <c r="O58" s="112"/>
      <c r="P58" s="125"/>
      <c r="Q58" s="18"/>
      <c r="R58" s="11"/>
      <c r="S58" s="2"/>
    </row>
    <row r="59" spans="1:19" ht="10.5" customHeight="1">
      <c r="A59" s="76"/>
      <c r="B59" s="18"/>
      <c r="C59" s="18"/>
      <c r="D59" s="18" t="s">
        <v>310</v>
      </c>
      <c r="E59" s="18"/>
      <c r="F59" s="18"/>
      <c r="G59" s="14"/>
      <c r="H59" s="112">
        <v>645</v>
      </c>
      <c r="I59" s="112">
        <v>415</v>
      </c>
      <c r="J59" s="112">
        <v>230</v>
      </c>
      <c r="K59" s="112">
        <v>661</v>
      </c>
      <c r="L59" s="112">
        <v>416</v>
      </c>
      <c r="M59" s="112">
        <v>245</v>
      </c>
      <c r="N59" s="112">
        <v>726</v>
      </c>
      <c r="O59" s="112">
        <v>454</v>
      </c>
      <c r="P59" s="125">
        <f>SUM(N59,-O59)</f>
        <v>272</v>
      </c>
      <c r="Q59" s="18"/>
      <c r="R59" s="11" t="s">
        <v>28</v>
      </c>
      <c r="S59" s="2"/>
    </row>
    <row r="60" spans="1:19" ht="10.5" customHeight="1">
      <c r="A60" s="11"/>
      <c r="B60" s="18"/>
      <c r="C60" s="18"/>
      <c r="D60" s="18"/>
      <c r="E60" s="18"/>
      <c r="F60" s="18"/>
      <c r="G60" s="18"/>
      <c r="H60" s="21"/>
      <c r="I60" s="21"/>
      <c r="J60" s="21"/>
      <c r="K60" s="19"/>
      <c r="L60" s="19"/>
      <c r="M60" s="22"/>
      <c r="N60" s="22"/>
      <c r="O60" s="22"/>
      <c r="P60" s="22"/>
      <c r="Q60" s="18"/>
      <c r="R60" s="18"/>
      <c r="S60" s="2"/>
    </row>
    <row r="61" spans="1:19" ht="10.5" customHeight="1">
      <c r="A61" s="21"/>
      <c r="B61" s="21"/>
      <c r="C61" s="21"/>
      <c r="D61" s="21"/>
      <c r="E61" s="21"/>
      <c r="F61" s="21"/>
      <c r="G61" s="21"/>
      <c r="H61" s="21"/>
      <c r="I61" s="21"/>
      <c r="J61" s="21"/>
      <c r="K61" s="19"/>
      <c r="L61" s="19"/>
      <c r="M61" s="22"/>
      <c r="N61" s="22"/>
      <c r="O61" s="22"/>
      <c r="P61" s="22"/>
      <c r="Q61" s="18"/>
      <c r="R61" s="18"/>
      <c r="S61" s="2"/>
    </row>
    <row r="62" spans="1:19" ht="10.5" customHeight="1">
      <c r="A62" s="21"/>
      <c r="B62" s="21"/>
      <c r="C62" s="21"/>
      <c r="D62" s="21"/>
      <c r="E62" s="21"/>
      <c r="F62" s="21"/>
      <c r="G62" s="21"/>
      <c r="H62" s="21"/>
      <c r="I62" s="21"/>
      <c r="J62" s="21"/>
      <c r="K62" s="21"/>
      <c r="L62" s="21"/>
      <c r="M62" s="18"/>
      <c r="N62" s="22"/>
      <c r="O62" s="22"/>
      <c r="P62" s="22"/>
      <c r="Q62" s="18"/>
      <c r="R62" s="18"/>
      <c r="S62" s="2"/>
    </row>
    <row r="63" spans="1:19" ht="10.5" customHeight="1">
      <c r="A63" s="33"/>
      <c r="B63" s="18"/>
      <c r="C63" s="18"/>
      <c r="D63" s="18"/>
      <c r="E63" s="18"/>
      <c r="F63" s="18"/>
      <c r="G63" s="18"/>
      <c r="H63" s="21"/>
      <c r="I63" s="21"/>
      <c r="J63" s="21"/>
      <c r="K63" s="21"/>
      <c r="L63" s="21"/>
      <c r="M63" s="18"/>
      <c r="N63" s="22"/>
      <c r="O63" s="22"/>
      <c r="P63" s="22"/>
      <c r="Q63" s="18"/>
      <c r="R63" s="18"/>
      <c r="S63" s="2"/>
    </row>
    <row r="64" spans="1:19" ht="10.5" customHeight="1">
      <c r="A64" s="33"/>
      <c r="B64" s="18"/>
      <c r="C64" s="18"/>
      <c r="D64" s="18"/>
      <c r="E64" s="18"/>
      <c r="F64" s="18"/>
      <c r="G64" s="18"/>
      <c r="H64" s="21"/>
      <c r="I64" s="21"/>
      <c r="J64" s="21"/>
      <c r="K64" s="21"/>
      <c r="L64" s="21"/>
      <c r="M64" s="18"/>
      <c r="N64" s="22"/>
      <c r="O64" s="22"/>
      <c r="P64" s="22"/>
      <c r="Q64" s="18"/>
      <c r="R64" s="18"/>
      <c r="S64" s="2"/>
    </row>
    <row r="65" spans="1:19" ht="10.5" customHeight="1">
      <c r="A65" s="33"/>
      <c r="B65" s="18"/>
      <c r="C65" s="18"/>
      <c r="D65" s="18"/>
      <c r="E65" s="18"/>
      <c r="F65" s="18"/>
      <c r="G65" s="18"/>
      <c r="H65" s="21"/>
      <c r="I65" s="21"/>
      <c r="J65" s="21"/>
      <c r="K65" s="21"/>
      <c r="L65" s="21"/>
      <c r="M65" s="18"/>
      <c r="N65" s="22"/>
      <c r="O65" s="22"/>
      <c r="P65" s="22"/>
      <c r="Q65" s="18"/>
      <c r="R65" s="18"/>
      <c r="S65" s="2"/>
    </row>
    <row r="66" spans="1:19" ht="10.5" customHeight="1">
      <c r="A66" s="33"/>
      <c r="B66" s="18"/>
      <c r="C66" s="18"/>
      <c r="D66" s="18"/>
      <c r="E66" s="18"/>
      <c r="F66" s="18"/>
      <c r="G66" s="18"/>
      <c r="H66" s="21"/>
      <c r="I66" s="21"/>
      <c r="J66" s="21"/>
      <c r="K66" s="21"/>
      <c r="L66" s="21"/>
      <c r="M66" s="18"/>
      <c r="N66" s="22"/>
      <c r="O66" s="22"/>
      <c r="P66" s="22"/>
      <c r="Q66" s="18"/>
      <c r="R66" s="18"/>
      <c r="S66" s="2"/>
    </row>
    <row r="67" spans="1:19" ht="10.5" customHeight="1">
      <c r="A67" s="33"/>
      <c r="B67" s="18"/>
      <c r="C67" s="18"/>
      <c r="D67" s="18"/>
      <c r="E67" s="18"/>
      <c r="F67" s="18"/>
      <c r="G67" s="18"/>
      <c r="H67" s="21"/>
      <c r="I67" s="21"/>
      <c r="J67" s="21"/>
      <c r="K67" s="21"/>
      <c r="L67" s="21"/>
      <c r="M67" s="18"/>
      <c r="N67" s="22"/>
      <c r="O67" s="22"/>
      <c r="P67" s="22"/>
      <c r="Q67" s="18"/>
      <c r="R67" s="18"/>
      <c r="S67" s="2"/>
    </row>
    <row r="68" spans="1:19" ht="10.5" customHeight="1">
      <c r="A68" s="33"/>
      <c r="B68" s="18"/>
      <c r="C68" s="18"/>
      <c r="D68" s="18"/>
      <c r="E68" s="18"/>
      <c r="F68" s="18"/>
      <c r="G68" s="18"/>
      <c r="H68" s="21"/>
      <c r="I68" s="21"/>
      <c r="J68" s="21"/>
      <c r="K68" s="21"/>
      <c r="L68" s="21"/>
      <c r="M68" s="21"/>
      <c r="N68" s="22"/>
      <c r="O68" s="22"/>
      <c r="P68" s="22"/>
      <c r="Q68" s="18"/>
      <c r="R68" s="18"/>
      <c r="S68" s="2"/>
    </row>
    <row r="69" spans="1:19" ht="10.5" customHeight="1">
      <c r="A69" s="33"/>
      <c r="B69" s="18"/>
      <c r="C69" s="18"/>
      <c r="D69" s="18"/>
      <c r="E69" s="18"/>
      <c r="F69" s="18"/>
      <c r="G69" s="18"/>
      <c r="H69" s="21"/>
      <c r="I69" s="21"/>
      <c r="J69" s="21"/>
      <c r="K69" s="21"/>
      <c r="L69" s="21"/>
      <c r="M69" s="21"/>
      <c r="N69" s="22"/>
      <c r="O69" s="22"/>
      <c r="P69" s="22"/>
      <c r="Q69" s="18"/>
      <c r="R69" s="18"/>
      <c r="S69" s="2"/>
    </row>
    <row r="70" spans="1:19" ht="10.5" customHeight="1">
      <c r="A70" s="33"/>
      <c r="B70" s="18"/>
      <c r="C70" s="18"/>
      <c r="D70" s="18"/>
      <c r="E70" s="18"/>
      <c r="F70" s="18"/>
      <c r="G70" s="18"/>
      <c r="H70" s="21"/>
      <c r="I70" s="21"/>
      <c r="J70" s="21"/>
      <c r="K70" s="21"/>
      <c r="L70" s="21"/>
      <c r="M70" s="18"/>
      <c r="N70" s="22"/>
      <c r="O70" s="22"/>
      <c r="P70" s="22"/>
      <c r="Q70" s="18"/>
      <c r="R70" s="18"/>
      <c r="S70" s="2"/>
    </row>
    <row r="71" spans="1:19" ht="10.5" customHeight="1">
      <c r="A71" s="33"/>
      <c r="B71" s="18"/>
      <c r="C71" s="18"/>
      <c r="D71" s="18"/>
      <c r="E71" s="18"/>
      <c r="F71" s="18"/>
      <c r="G71" s="18"/>
      <c r="H71" s="21"/>
      <c r="I71" s="21"/>
      <c r="J71" s="21"/>
      <c r="K71" s="21"/>
      <c r="L71" s="21"/>
      <c r="M71" s="18"/>
      <c r="N71" s="22"/>
      <c r="O71" s="22"/>
      <c r="P71" s="22"/>
      <c r="Q71" s="18"/>
      <c r="R71" s="18"/>
      <c r="S71" s="2"/>
    </row>
    <row r="72" spans="1:19" ht="10.5" customHeight="1">
      <c r="A72" s="33"/>
      <c r="B72" s="18"/>
      <c r="C72" s="18"/>
      <c r="D72" s="18"/>
      <c r="E72" s="18"/>
      <c r="F72" s="18"/>
      <c r="G72" s="18"/>
      <c r="H72" s="21"/>
      <c r="I72" s="21"/>
      <c r="J72" s="21"/>
      <c r="K72" s="21"/>
      <c r="L72" s="21"/>
      <c r="M72" s="18"/>
      <c r="N72" s="22"/>
      <c r="O72" s="22"/>
      <c r="P72" s="22"/>
      <c r="Q72" s="18"/>
      <c r="R72" s="18"/>
      <c r="S72" s="2"/>
    </row>
    <row r="73" spans="1:19" ht="10.5" customHeight="1">
      <c r="A73" s="33"/>
      <c r="B73" s="18"/>
      <c r="C73" s="18"/>
      <c r="D73" s="18"/>
      <c r="E73" s="18"/>
      <c r="F73" s="18"/>
      <c r="G73" s="18"/>
      <c r="H73" s="21"/>
      <c r="I73" s="21"/>
      <c r="J73" s="21"/>
      <c r="K73" s="21"/>
      <c r="L73" s="21"/>
      <c r="M73" s="18"/>
      <c r="N73" s="22"/>
      <c r="O73" s="22"/>
      <c r="P73" s="22"/>
      <c r="Q73" s="18"/>
      <c r="R73" s="18"/>
      <c r="S73" s="2"/>
    </row>
    <row r="74" spans="1:19" ht="10.5" customHeight="1">
      <c r="A74" s="33"/>
      <c r="B74" s="18"/>
      <c r="C74" s="18"/>
      <c r="D74" s="18"/>
      <c r="E74" s="18"/>
      <c r="F74" s="18"/>
      <c r="G74" s="18"/>
      <c r="H74" s="21"/>
      <c r="I74" s="21"/>
      <c r="J74" s="21"/>
      <c r="K74" s="21"/>
      <c r="L74" s="21"/>
      <c r="M74" s="18"/>
      <c r="N74" s="22"/>
      <c r="O74" s="22"/>
      <c r="P74" s="22"/>
      <c r="Q74" s="18"/>
      <c r="R74" s="18"/>
      <c r="S74" s="2"/>
    </row>
    <row r="75" spans="1:19" s="4" customFormat="1" ht="12.75" customHeight="1">
      <c r="A75" s="27"/>
      <c r="B75" s="27"/>
      <c r="C75" s="27"/>
      <c r="D75" s="27"/>
      <c r="E75" s="27"/>
      <c r="F75" s="27"/>
      <c r="G75" s="27"/>
      <c r="H75" s="27"/>
      <c r="I75" s="27"/>
      <c r="J75" s="28" t="s">
        <v>202</v>
      </c>
      <c r="K75" s="29" t="s">
        <v>137</v>
      </c>
      <c r="L75" s="27"/>
      <c r="M75" s="27"/>
      <c r="N75" s="22"/>
      <c r="O75" s="22"/>
      <c r="P75" s="22"/>
      <c r="Q75" s="27"/>
      <c r="R75" s="27"/>
      <c r="S75" s="6"/>
    </row>
    <row r="76" spans="1:18" ht="12.75" customHeight="1">
      <c r="A76" s="12"/>
      <c r="B76" s="12"/>
      <c r="C76" s="12"/>
      <c r="D76" s="12"/>
      <c r="E76" s="13"/>
      <c r="F76" s="13"/>
      <c r="G76" s="13"/>
      <c r="H76" s="13"/>
      <c r="I76" s="13"/>
      <c r="J76" s="21"/>
      <c r="K76" s="21"/>
      <c r="L76" s="21"/>
      <c r="M76" s="21"/>
      <c r="N76" s="22"/>
      <c r="O76" s="22"/>
      <c r="P76" s="22"/>
      <c r="Q76" s="18"/>
      <c r="R76" s="18"/>
    </row>
    <row r="77" spans="1:18" ht="12.75" customHeight="1">
      <c r="A77" s="18"/>
      <c r="B77" s="18"/>
      <c r="C77" s="18"/>
      <c r="D77" s="18"/>
      <c r="E77" s="21"/>
      <c r="F77" s="21"/>
      <c r="G77" s="21"/>
      <c r="H77" s="21"/>
      <c r="I77" s="21"/>
      <c r="J77" s="21"/>
      <c r="K77" s="21"/>
      <c r="L77" s="21"/>
      <c r="M77" s="17"/>
      <c r="N77" s="104"/>
      <c r="O77" s="104"/>
      <c r="P77" s="104"/>
      <c r="Q77" s="18"/>
      <c r="R77" s="17"/>
    </row>
    <row r="78" spans="1:19" s="4" customFormat="1" ht="12.75" customHeight="1">
      <c r="A78" s="171" t="s">
        <v>0</v>
      </c>
      <c r="B78" s="162" t="s">
        <v>1</v>
      </c>
      <c r="C78" s="162"/>
      <c r="D78" s="162"/>
      <c r="E78" s="162"/>
      <c r="F78" s="162"/>
      <c r="G78" s="171"/>
      <c r="H78" s="81">
        <v>2001</v>
      </c>
      <c r="I78" s="82"/>
      <c r="J78" s="82"/>
      <c r="K78" s="83">
        <v>2002</v>
      </c>
      <c r="L78" s="84"/>
      <c r="M78" s="84"/>
      <c r="N78" s="177">
        <v>2003</v>
      </c>
      <c r="O78" s="178"/>
      <c r="P78" s="179"/>
      <c r="Q78" s="162" t="s">
        <v>0</v>
      </c>
      <c r="R78" s="162"/>
      <c r="S78" s="21"/>
    </row>
    <row r="79" spans="1:19" s="4" customFormat="1" ht="12.75" customHeight="1">
      <c r="A79" s="172"/>
      <c r="B79" s="164"/>
      <c r="C79" s="164"/>
      <c r="D79" s="164"/>
      <c r="E79" s="164"/>
      <c r="F79" s="164"/>
      <c r="G79" s="172"/>
      <c r="H79" s="180" t="s">
        <v>139</v>
      </c>
      <c r="I79" s="180" t="s">
        <v>141</v>
      </c>
      <c r="J79" s="182" t="s">
        <v>142</v>
      </c>
      <c r="K79" s="171" t="s">
        <v>139</v>
      </c>
      <c r="L79" s="180" t="s">
        <v>141</v>
      </c>
      <c r="M79" s="180" t="s">
        <v>142</v>
      </c>
      <c r="N79" s="180" t="s">
        <v>139</v>
      </c>
      <c r="O79" s="180" t="s">
        <v>141</v>
      </c>
      <c r="P79" s="180" t="s">
        <v>142</v>
      </c>
      <c r="Q79" s="164"/>
      <c r="R79" s="167"/>
      <c r="S79"/>
    </row>
    <row r="80" spans="1:18" s="4" customFormat="1" ht="12.75" customHeight="1">
      <c r="A80" s="173"/>
      <c r="B80" s="166"/>
      <c r="C80" s="166"/>
      <c r="D80" s="166"/>
      <c r="E80" s="166"/>
      <c r="F80" s="166"/>
      <c r="G80" s="173"/>
      <c r="H80" s="181"/>
      <c r="I80" s="181"/>
      <c r="J80" s="183"/>
      <c r="K80" s="161"/>
      <c r="L80" s="181"/>
      <c r="M80" s="181"/>
      <c r="N80" s="181"/>
      <c r="O80" s="181"/>
      <c r="P80" s="181"/>
      <c r="Q80" s="166"/>
      <c r="R80" s="166"/>
    </row>
    <row r="81" spans="1:18" ht="10.5" customHeight="1">
      <c r="A81" s="9"/>
      <c r="B81" s="18"/>
      <c r="C81" s="18"/>
      <c r="D81" s="18"/>
      <c r="E81" s="18"/>
      <c r="F81" s="18"/>
      <c r="G81" s="14"/>
      <c r="H81" s="21"/>
      <c r="I81" s="21"/>
      <c r="J81" s="8"/>
      <c r="K81" s="8"/>
      <c r="L81" s="18"/>
      <c r="M81" s="8"/>
      <c r="N81" s="22"/>
      <c r="O81" s="22"/>
      <c r="P81" s="105"/>
      <c r="Q81" s="18"/>
      <c r="R81" s="18"/>
    </row>
    <row r="82" spans="1:18" ht="10.5" customHeight="1">
      <c r="A82" s="76" t="s">
        <v>29</v>
      </c>
      <c r="B82" s="18" t="s">
        <v>311</v>
      </c>
      <c r="C82" s="18"/>
      <c r="D82" s="18"/>
      <c r="E82" s="18"/>
      <c r="F82" s="18"/>
      <c r="G82" s="14"/>
      <c r="H82" s="112">
        <v>1371</v>
      </c>
      <c r="I82" s="112">
        <v>744</v>
      </c>
      <c r="J82" s="112">
        <v>627</v>
      </c>
      <c r="K82" s="112">
        <v>1369</v>
      </c>
      <c r="L82" s="112">
        <v>772</v>
      </c>
      <c r="M82" s="112">
        <v>597</v>
      </c>
      <c r="N82" s="112">
        <v>1422</v>
      </c>
      <c r="O82" s="112">
        <v>796</v>
      </c>
      <c r="P82" s="125">
        <f>SUM(N82,-O82)</f>
        <v>626</v>
      </c>
      <c r="Q82" s="18"/>
      <c r="R82" s="11" t="s">
        <v>29</v>
      </c>
    </row>
    <row r="83" spans="1:18" ht="10.5" customHeight="1">
      <c r="A83" s="76"/>
      <c r="B83" s="18"/>
      <c r="C83" s="18" t="s">
        <v>279</v>
      </c>
      <c r="D83" s="18"/>
      <c r="E83" s="18"/>
      <c r="F83" s="18"/>
      <c r="G83" s="14"/>
      <c r="H83" s="112"/>
      <c r="I83" s="112"/>
      <c r="J83" s="112"/>
      <c r="K83" s="112"/>
      <c r="L83" s="112"/>
      <c r="M83" s="112"/>
      <c r="N83" s="112"/>
      <c r="O83" s="112"/>
      <c r="P83" s="125"/>
      <c r="Q83" s="18"/>
      <c r="R83" s="11"/>
    </row>
    <row r="84" spans="1:18" ht="10.5" customHeight="1">
      <c r="A84" s="76" t="s">
        <v>30</v>
      </c>
      <c r="B84" s="18"/>
      <c r="C84" s="18" t="s">
        <v>312</v>
      </c>
      <c r="D84" s="18"/>
      <c r="E84" s="18"/>
      <c r="F84" s="18"/>
      <c r="G84" s="14"/>
      <c r="H84" s="112">
        <v>436</v>
      </c>
      <c r="I84" s="112">
        <v>340</v>
      </c>
      <c r="J84" s="112">
        <v>96</v>
      </c>
      <c r="K84" s="112">
        <v>458</v>
      </c>
      <c r="L84" s="112">
        <v>344</v>
      </c>
      <c r="M84" s="112">
        <v>114</v>
      </c>
      <c r="N84" s="112">
        <v>432</v>
      </c>
      <c r="O84" s="112">
        <v>324</v>
      </c>
      <c r="P84" s="125">
        <f>SUM(N84,-O84)</f>
        <v>108</v>
      </c>
      <c r="Q84" s="18"/>
      <c r="R84" s="11" t="s">
        <v>30</v>
      </c>
    </row>
    <row r="85" spans="1:18" ht="10.5" customHeight="1">
      <c r="A85" s="76"/>
      <c r="B85" s="18"/>
      <c r="C85" s="18"/>
      <c r="D85" s="18"/>
      <c r="E85" s="18"/>
      <c r="F85" s="18"/>
      <c r="G85" s="14"/>
      <c r="H85" s="112"/>
      <c r="I85" s="112"/>
      <c r="J85" s="112"/>
      <c r="K85" s="112"/>
      <c r="L85" s="112"/>
      <c r="M85" s="112"/>
      <c r="N85" s="112"/>
      <c r="O85" s="112"/>
      <c r="P85" s="125"/>
      <c r="Q85" s="18"/>
      <c r="R85" s="11"/>
    </row>
    <row r="86" spans="1:18" ht="10.5" customHeight="1">
      <c r="A86" s="14"/>
      <c r="B86" s="18"/>
      <c r="C86" s="18"/>
      <c r="D86" s="18"/>
      <c r="E86" s="18"/>
      <c r="F86" s="18"/>
      <c r="G86" s="14"/>
      <c r="H86" s="112"/>
      <c r="I86" s="112"/>
      <c r="J86" s="112"/>
      <c r="K86" s="112"/>
      <c r="L86" s="112"/>
      <c r="M86" s="112"/>
      <c r="N86" s="112"/>
      <c r="O86" s="112"/>
      <c r="P86" s="125"/>
      <c r="Q86" s="18"/>
      <c r="R86" s="18"/>
    </row>
    <row r="87" spans="1:18" ht="10.5" customHeight="1">
      <c r="A87" s="76" t="s">
        <v>31</v>
      </c>
      <c r="B87" s="18" t="s">
        <v>313</v>
      </c>
      <c r="C87" s="18"/>
      <c r="D87" s="18"/>
      <c r="E87" s="18"/>
      <c r="F87" s="18"/>
      <c r="G87" s="14"/>
      <c r="H87" s="112"/>
      <c r="I87" s="112"/>
      <c r="J87" s="112"/>
      <c r="K87" s="112"/>
      <c r="L87" s="112"/>
      <c r="M87" s="112"/>
      <c r="N87" s="112"/>
      <c r="O87" s="112"/>
      <c r="P87" s="125"/>
      <c r="Q87" s="18"/>
      <c r="R87" s="11"/>
    </row>
    <row r="88" spans="1:18" ht="10.5" customHeight="1">
      <c r="A88" s="76"/>
      <c r="B88" s="18"/>
      <c r="C88" s="18" t="s">
        <v>314</v>
      </c>
      <c r="D88" s="18"/>
      <c r="E88" s="18"/>
      <c r="F88" s="18"/>
      <c r="G88" s="14"/>
      <c r="H88" s="112">
        <v>53</v>
      </c>
      <c r="I88" s="112">
        <v>21</v>
      </c>
      <c r="J88" s="112">
        <v>32</v>
      </c>
      <c r="K88" s="112">
        <v>44</v>
      </c>
      <c r="L88" s="112">
        <v>21</v>
      </c>
      <c r="M88" s="112">
        <v>23</v>
      </c>
      <c r="N88" s="112">
        <v>42</v>
      </c>
      <c r="O88" s="112">
        <v>10</v>
      </c>
      <c r="P88" s="125">
        <f>SUM(N88,-O88)</f>
        <v>32</v>
      </c>
      <c r="Q88" s="18"/>
      <c r="R88" s="11" t="s">
        <v>31</v>
      </c>
    </row>
    <row r="89" spans="1:18" ht="10.5" customHeight="1">
      <c r="A89" s="76"/>
      <c r="B89" s="18"/>
      <c r="C89" s="18"/>
      <c r="D89" s="18"/>
      <c r="E89" s="18"/>
      <c r="F89" s="18"/>
      <c r="G89" s="14"/>
      <c r="H89" s="112"/>
      <c r="I89" s="112"/>
      <c r="J89" s="112"/>
      <c r="K89" s="112"/>
      <c r="L89" s="112"/>
      <c r="M89" s="112"/>
      <c r="N89" s="112"/>
      <c r="O89" s="112"/>
      <c r="P89" s="125"/>
      <c r="Q89" s="18"/>
      <c r="R89" s="11"/>
    </row>
    <row r="90" spans="1:18" ht="10.5" customHeight="1">
      <c r="A90" s="76"/>
      <c r="B90" s="18"/>
      <c r="C90" s="18"/>
      <c r="D90" s="18"/>
      <c r="E90" s="18"/>
      <c r="F90" s="18"/>
      <c r="G90" s="14"/>
      <c r="H90" s="112"/>
      <c r="I90" s="112"/>
      <c r="J90" s="112"/>
      <c r="K90" s="112"/>
      <c r="L90" s="112"/>
      <c r="M90" s="112"/>
      <c r="N90" s="112"/>
      <c r="O90" s="112"/>
      <c r="P90" s="125"/>
      <c r="Q90" s="18"/>
      <c r="R90" s="11"/>
    </row>
    <row r="91" spans="1:18" ht="10.5" customHeight="1">
      <c r="A91" s="76" t="s">
        <v>32</v>
      </c>
      <c r="B91" s="18" t="s">
        <v>315</v>
      </c>
      <c r="C91" s="18"/>
      <c r="D91" s="18"/>
      <c r="E91" s="18"/>
      <c r="F91" s="18"/>
      <c r="G91" s="14"/>
      <c r="H91" s="112">
        <v>230</v>
      </c>
      <c r="I91" s="112">
        <v>99</v>
      </c>
      <c r="J91" s="112">
        <v>131</v>
      </c>
      <c r="K91" s="112">
        <v>247</v>
      </c>
      <c r="L91" s="112">
        <v>96</v>
      </c>
      <c r="M91" s="112">
        <v>151</v>
      </c>
      <c r="N91" s="112">
        <v>246</v>
      </c>
      <c r="O91" s="112">
        <v>111</v>
      </c>
      <c r="P91" s="125">
        <f>SUM(N91,-O91)</f>
        <v>135</v>
      </c>
      <c r="Q91" s="18"/>
      <c r="R91" s="11" t="s">
        <v>32</v>
      </c>
    </row>
    <row r="92" spans="1:18" ht="10.5" customHeight="1">
      <c r="A92" s="76"/>
      <c r="B92" s="18"/>
      <c r="C92" s="18" t="s">
        <v>279</v>
      </c>
      <c r="D92" s="18"/>
      <c r="E92" s="18"/>
      <c r="F92" s="18"/>
      <c r="G92" s="14"/>
      <c r="H92" s="112"/>
      <c r="I92" s="112"/>
      <c r="J92" s="112"/>
      <c r="K92" s="112"/>
      <c r="L92" s="112"/>
      <c r="M92" s="112"/>
      <c r="N92" s="112"/>
      <c r="O92" s="112"/>
      <c r="P92" s="125"/>
      <c r="Q92" s="18"/>
      <c r="R92" s="11"/>
    </row>
    <row r="93" spans="1:18" ht="10.5" customHeight="1">
      <c r="A93" s="76" t="s">
        <v>33</v>
      </c>
      <c r="B93" s="18"/>
      <c r="C93" s="18" t="s">
        <v>316</v>
      </c>
      <c r="D93" s="18"/>
      <c r="E93" s="18"/>
      <c r="F93" s="18"/>
      <c r="G93" s="14"/>
      <c r="H93" s="112">
        <v>193</v>
      </c>
      <c r="I93" s="112">
        <v>77</v>
      </c>
      <c r="J93" s="112">
        <v>116</v>
      </c>
      <c r="K93" s="112">
        <v>211</v>
      </c>
      <c r="L93" s="112">
        <v>74</v>
      </c>
      <c r="M93" s="112">
        <v>137</v>
      </c>
      <c r="N93" s="112">
        <v>200</v>
      </c>
      <c r="O93" s="112">
        <v>81</v>
      </c>
      <c r="P93" s="125">
        <f>SUM(N93,-O93)</f>
        <v>119</v>
      </c>
      <c r="Q93" s="18"/>
      <c r="R93" s="11" t="s">
        <v>33</v>
      </c>
    </row>
    <row r="94" spans="1:18" ht="10.5" customHeight="1">
      <c r="A94" s="76"/>
      <c r="B94" s="18"/>
      <c r="C94" s="18"/>
      <c r="D94" s="18"/>
      <c r="E94" s="18"/>
      <c r="F94" s="18"/>
      <c r="G94" s="14"/>
      <c r="H94" s="112"/>
      <c r="I94" s="112"/>
      <c r="J94" s="112"/>
      <c r="K94" s="112"/>
      <c r="L94" s="112"/>
      <c r="M94" s="112"/>
      <c r="N94" s="112"/>
      <c r="O94" s="112"/>
      <c r="P94" s="125"/>
      <c r="Q94" s="18"/>
      <c r="R94" s="11"/>
    </row>
    <row r="95" spans="1:18" ht="10.5" customHeight="1">
      <c r="A95" s="76"/>
      <c r="B95" s="18"/>
      <c r="C95" s="18"/>
      <c r="D95" s="18"/>
      <c r="E95" s="18"/>
      <c r="F95" s="18"/>
      <c r="G95" s="14"/>
      <c r="H95" s="112"/>
      <c r="I95" s="112"/>
      <c r="J95" s="112"/>
      <c r="K95" s="112"/>
      <c r="L95" s="112"/>
      <c r="M95" s="112"/>
      <c r="N95" s="112"/>
      <c r="O95" s="112"/>
      <c r="P95" s="125"/>
      <c r="Q95" s="18"/>
      <c r="R95" s="11"/>
    </row>
    <row r="96" spans="1:18" ht="10.5" customHeight="1">
      <c r="A96" s="76" t="s">
        <v>34</v>
      </c>
      <c r="B96" s="18" t="s">
        <v>317</v>
      </c>
      <c r="C96" s="18"/>
      <c r="D96" s="18"/>
      <c r="E96" s="18"/>
      <c r="F96" s="18"/>
      <c r="G96" s="14"/>
      <c r="H96" s="112"/>
      <c r="I96" s="112"/>
      <c r="J96" s="112"/>
      <c r="K96" s="112"/>
      <c r="L96" s="112"/>
      <c r="M96" s="112"/>
      <c r="N96" s="112"/>
      <c r="O96" s="112"/>
      <c r="P96" s="125"/>
      <c r="Q96" s="18"/>
      <c r="R96" s="11"/>
    </row>
    <row r="97" spans="1:18" ht="10.5" customHeight="1">
      <c r="A97" s="76"/>
      <c r="B97" s="18"/>
      <c r="C97" s="18" t="s">
        <v>318</v>
      </c>
      <c r="D97" s="18"/>
      <c r="E97" s="18"/>
      <c r="F97" s="18"/>
      <c r="G97" s="14"/>
      <c r="H97" s="112">
        <v>33</v>
      </c>
      <c r="I97" s="112">
        <v>16</v>
      </c>
      <c r="J97" s="112">
        <v>17</v>
      </c>
      <c r="K97" s="112">
        <v>29</v>
      </c>
      <c r="L97" s="112">
        <v>13</v>
      </c>
      <c r="M97" s="112">
        <v>16</v>
      </c>
      <c r="N97" s="112">
        <v>43</v>
      </c>
      <c r="O97" s="112">
        <v>22</v>
      </c>
      <c r="P97" s="125">
        <f>SUM(N97,-O97)</f>
        <v>21</v>
      </c>
      <c r="Q97" s="18"/>
      <c r="R97" s="11" t="s">
        <v>34</v>
      </c>
    </row>
    <row r="98" spans="1:18" ht="10.5" customHeight="1">
      <c r="A98" s="76"/>
      <c r="B98" s="18"/>
      <c r="C98" s="18"/>
      <c r="D98" s="18"/>
      <c r="E98" s="18"/>
      <c r="F98" s="18"/>
      <c r="G98" s="14"/>
      <c r="H98" s="112"/>
      <c r="I98" s="112"/>
      <c r="J98" s="112"/>
      <c r="K98" s="112"/>
      <c r="L98" s="112"/>
      <c r="M98" s="112"/>
      <c r="N98" s="112"/>
      <c r="O98" s="112"/>
      <c r="P98" s="125"/>
      <c r="Q98" s="18"/>
      <c r="R98" s="11"/>
    </row>
    <row r="99" spans="1:18" ht="10.5" customHeight="1">
      <c r="A99" s="76"/>
      <c r="B99" s="18"/>
      <c r="C99" s="18"/>
      <c r="D99" s="18"/>
      <c r="E99" s="18"/>
      <c r="F99" s="18"/>
      <c r="G99" s="14"/>
      <c r="H99" s="112"/>
      <c r="I99" s="112"/>
      <c r="J99" s="112"/>
      <c r="K99" s="112"/>
      <c r="L99" s="112"/>
      <c r="M99" s="112"/>
      <c r="N99" s="112"/>
      <c r="O99" s="112"/>
      <c r="P99" s="125"/>
      <c r="Q99" s="18"/>
      <c r="R99" s="11"/>
    </row>
    <row r="100" spans="1:18" ht="10.5" customHeight="1">
      <c r="A100" s="76" t="s">
        <v>36</v>
      </c>
      <c r="B100" s="18" t="s">
        <v>273</v>
      </c>
      <c r="C100" s="18"/>
      <c r="D100" s="18"/>
      <c r="E100" s="18"/>
      <c r="F100" s="18"/>
      <c r="G100" s="14"/>
      <c r="H100" s="112"/>
      <c r="I100" s="112"/>
      <c r="J100" s="112"/>
      <c r="K100" s="112"/>
      <c r="L100" s="112"/>
      <c r="M100" s="112"/>
      <c r="N100" s="112"/>
      <c r="O100" s="112"/>
      <c r="P100" s="125"/>
      <c r="Q100" s="18"/>
      <c r="R100" s="11"/>
    </row>
    <row r="101" spans="1:18" ht="10.5" customHeight="1">
      <c r="A101" s="76"/>
      <c r="B101" s="18"/>
      <c r="C101" s="18" t="s">
        <v>319</v>
      </c>
      <c r="D101" s="18"/>
      <c r="E101" s="18"/>
      <c r="F101" s="18"/>
      <c r="G101" s="14"/>
      <c r="H101" s="112">
        <v>54</v>
      </c>
      <c r="I101" s="112">
        <v>30</v>
      </c>
      <c r="J101" s="112">
        <v>24</v>
      </c>
      <c r="K101" s="112">
        <v>43</v>
      </c>
      <c r="L101" s="112">
        <v>17</v>
      </c>
      <c r="M101" s="112">
        <v>26</v>
      </c>
      <c r="N101" s="112">
        <v>38</v>
      </c>
      <c r="O101" s="112">
        <v>18</v>
      </c>
      <c r="P101" s="125">
        <f>SUM(N101,-O101)</f>
        <v>20</v>
      </c>
      <c r="Q101" s="18"/>
      <c r="R101" s="11" t="s">
        <v>36</v>
      </c>
    </row>
    <row r="102" spans="1:18" ht="10.5" customHeight="1">
      <c r="A102" s="76"/>
      <c r="B102" s="18"/>
      <c r="C102" s="18"/>
      <c r="D102" s="18"/>
      <c r="E102" s="18"/>
      <c r="F102" s="18"/>
      <c r="G102" s="14"/>
      <c r="H102" s="112"/>
      <c r="I102" s="112"/>
      <c r="J102" s="112"/>
      <c r="K102" s="112"/>
      <c r="L102" s="112"/>
      <c r="M102" s="112"/>
      <c r="N102" s="112"/>
      <c r="O102" s="112"/>
      <c r="P102" s="125"/>
      <c r="Q102" s="18"/>
      <c r="R102" s="11"/>
    </row>
    <row r="103" spans="1:18" ht="10.5" customHeight="1">
      <c r="A103" s="76"/>
      <c r="B103" s="18"/>
      <c r="C103" s="18"/>
      <c r="D103" s="18"/>
      <c r="E103" s="18"/>
      <c r="F103" s="18"/>
      <c r="G103" s="14"/>
      <c r="H103" s="112"/>
      <c r="I103" s="112"/>
      <c r="J103" s="112"/>
      <c r="K103" s="112"/>
      <c r="L103" s="112"/>
      <c r="M103" s="112"/>
      <c r="N103" s="112"/>
      <c r="O103" s="112"/>
      <c r="P103" s="125"/>
      <c r="Q103" s="18"/>
      <c r="R103" s="11"/>
    </row>
    <row r="104" spans="1:18" ht="10.5" customHeight="1">
      <c r="A104" s="76" t="s">
        <v>37</v>
      </c>
      <c r="B104" s="18" t="s">
        <v>320</v>
      </c>
      <c r="C104" s="18"/>
      <c r="D104" s="18"/>
      <c r="E104" s="18"/>
      <c r="F104" s="18"/>
      <c r="G104" s="14"/>
      <c r="H104" s="112"/>
      <c r="I104" s="112"/>
      <c r="J104" s="112"/>
      <c r="K104" s="112"/>
      <c r="L104" s="112"/>
      <c r="M104" s="112"/>
      <c r="N104" s="112"/>
      <c r="O104" s="112"/>
      <c r="P104" s="125"/>
      <c r="Q104" s="18"/>
      <c r="R104" s="11"/>
    </row>
    <row r="105" spans="1:18" ht="10.5" customHeight="1">
      <c r="A105" s="76"/>
      <c r="B105" s="18"/>
      <c r="C105" s="18" t="s">
        <v>321</v>
      </c>
      <c r="D105" s="18"/>
      <c r="E105" s="18"/>
      <c r="F105" s="18"/>
      <c r="G105" s="14"/>
      <c r="H105" s="112"/>
      <c r="I105" s="112"/>
      <c r="J105" s="112"/>
      <c r="K105" s="112"/>
      <c r="L105" s="112"/>
      <c r="M105" s="112"/>
      <c r="N105" s="112"/>
      <c r="O105" s="112"/>
      <c r="P105" s="125"/>
      <c r="Q105" s="18"/>
      <c r="R105" s="11"/>
    </row>
    <row r="106" spans="1:18" ht="10.5" customHeight="1">
      <c r="A106" s="76"/>
      <c r="B106" s="18"/>
      <c r="C106" s="18" t="s">
        <v>322</v>
      </c>
      <c r="D106" s="18"/>
      <c r="E106" s="18"/>
      <c r="F106" s="18"/>
      <c r="G106" s="14"/>
      <c r="H106" s="112">
        <v>195</v>
      </c>
      <c r="I106" s="112">
        <v>122</v>
      </c>
      <c r="J106" s="112">
        <v>73</v>
      </c>
      <c r="K106" s="112">
        <v>252</v>
      </c>
      <c r="L106" s="112">
        <v>164</v>
      </c>
      <c r="M106" s="112">
        <v>88</v>
      </c>
      <c r="N106" s="112">
        <v>246</v>
      </c>
      <c r="O106" s="112">
        <v>152</v>
      </c>
      <c r="P106" s="125">
        <f>SUM(N106,-O106)</f>
        <v>94</v>
      </c>
      <c r="Q106" s="18"/>
      <c r="R106" s="11" t="s">
        <v>37</v>
      </c>
    </row>
    <row r="107" spans="1:18" ht="10.5" customHeight="1">
      <c r="A107" s="76"/>
      <c r="B107" s="18"/>
      <c r="C107" s="18" t="s">
        <v>279</v>
      </c>
      <c r="D107" s="18"/>
      <c r="E107" s="18"/>
      <c r="F107" s="18"/>
      <c r="G107" s="14"/>
      <c r="H107" s="112"/>
      <c r="I107" s="112"/>
      <c r="J107" s="112"/>
      <c r="K107" s="112"/>
      <c r="L107" s="112"/>
      <c r="M107" s="112"/>
      <c r="N107" s="112"/>
      <c r="O107" s="112"/>
      <c r="P107" s="125"/>
      <c r="Q107" s="18"/>
      <c r="R107" s="11"/>
    </row>
    <row r="108" spans="1:18" ht="10.5" customHeight="1">
      <c r="A108" s="76" t="s">
        <v>38</v>
      </c>
      <c r="B108" s="18"/>
      <c r="C108" s="18" t="s">
        <v>323</v>
      </c>
      <c r="D108" s="18"/>
      <c r="E108" s="18"/>
      <c r="F108" s="18"/>
      <c r="G108" s="14"/>
      <c r="H108" s="112">
        <v>3</v>
      </c>
      <c r="I108" s="112">
        <v>2</v>
      </c>
      <c r="J108" s="112">
        <v>1</v>
      </c>
      <c r="K108" s="112">
        <v>6</v>
      </c>
      <c r="L108" s="112">
        <v>3</v>
      </c>
      <c r="M108" s="112">
        <v>3</v>
      </c>
      <c r="N108" s="112">
        <v>3</v>
      </c>
      <c r="O108" s="112">
        <v>2</v>
      </c>
      <c r="P108" s="125">
        <f>SUM(N108,-O108)</f>
        <v>1</v>
      </c>
      <c r="Q108" s="18"/>
      <c r="R108" s="11" t="s">
        <v>38</v>
      </c>
    </row>
    <row r="109" spans="1:18" ht="10.5" customHeight="1">
      <c r="A109" s="76"/>
      <c r="B109" s="18"/>
      <c r="C109" s="18"/>
      <c r="D109" s="18"/>
      <c r="E109" s="18"/>
      <c r="F109" s="18"/>
      <c r="G109" s="14"/>
      <c r="H109" s="112"/>
      <c r="I109" s="112"/>
      <c r="J109" s="112"/>
      <c r="K109" s="112"/>
      <c r="L109" s="112"/>
      <c r="M109" s="112"/>
      <c r="N109" s="112"/>
      <c r="O109" s="112"/>
      <c r="P109" s="125"/>
      <c r="Q109" s="18"/>
      <c r="R109" s="11"/>
    </row>
    <row r="110" spans="1:18" ht="10.5" customHeight="1">
      <c r="A110" s="76"/>
      <c r="B110" s="18"/>
      <c r="C110" s="18"/>
      <c r="D110" s="18"/>
      <c r="E110" s="18"/>
      <c r="F110" s="18"/>
      <c r="G110" s="14"/>
      <c r="H110" s="112"/>
      <c r="I110" s="112"/>
      <c r="J110" s="112"/>
      <c r="K110" s="112"/>
      <c r="L110" s="112"/>
      <c r="M110" s="112"/>
      <c r="N110" s="112"/>
      <c r="O110" s="112"/>
      <c r="P110" s="125"/>
      <c r="Q110" s="18"/>
      <c r="R110" s="11"/>
    </row>
    <row r="111" spans="1:18" ht="10.5" customHeight="1">
      <c r="A111" s="76" t="s">
        <v>39</v>
      </c>
      <c r="B111" s="18" t="s">
        <v>324</v>
      </c>
      <c r="C111" s="18"/>
      <c r="D111" s="18"/>
      <c r="E111" s="18"/>
      <c r="F111" s="18"/>
      <c r="G111" s="14"/>
      <c r="H111" s="112"/>
      <c r="I111" s="112"/>
      <c r="J111" s="112"/>
      <c r="K111" s="112"/>
      <c r="L111" s="112"/>
      <c r="M111" s="112"/>
      <c r="N111" s="112"/>
      <c r="O111" s="112"/>
      <c r="P111" s="125"/>
      <c r="Q111" s="18"/>
      <c r="R111" s="11"/>
    </row>
    <row r="112" spans="1:18" ht="10.5" customHeight="1">
      <c r="A112" s="76"/>
      <c r="B112" s="18"/>
      <c r="C112" s="18" t="s">
        <v>325</v>
      </c>
      <c r="D112" s="18"/>
      <c r="E112" s="18"/>
      <c r="F112" s="18"/>
      <c r="G112" s="14"/>
      <c r="H112" s="112">
        <v>1259</v>
      </c>
      <c r="I112" s="112">
        <v>825</v>
      </c>
      <c r="J112" s="112">
        <v>434</v>
      </c>
      <c r="K112" s="112">
        <v>1269</v>
      </c>
      <c r="L112" s="112">
        <v>831</v>
      </c>
      <c r="M112" s="112">
        <v>438</v>
      </c>
      <c r="N112" s="112">
        <v>1320</v>
      </c>
      <c r="O112" s="112">
        <v>858</v>
      </c>
      <c r="P112" s="125">
        <f>SUM(N112,-O112)</f>
        <v>462</v>
      </c>
      <c r="Q112" s="18"/>
      <c r="R112" s="11" t="s">
        <v>39</v>
      </c>
    </row>
    <row r="113" spans="1:18" ht="10.5" customHeight="1">
      <c r="A113" s="76"/>
      <c r="B113" s="18"/>
      <c r="C113" s="18"/>
      <c r="D113" s="18"/>
      <c r="E113" s="18"/>
      <c r="F113" s="18"/>
      <c r="G113" s="14"/>
      <c r="H113" s="112"/>
      <c r="I113" s="112"/>
      <c r="J113" s="112"/>
      <c r="K113" s="112"/>
      <c r="L113" s="112"/>
      <c r="M113" s="112"/>
      <c r="N113" s="112"/>
      <c r="O113" s="112"/>
      <c r="P113" s="125"/>
      <c r="Q113" s="18"/>
      <c r="R113" s="11"/>
    </row>
    <row r="114" spans="1:18" ht="10.5" customHeight="1">
      <c r="A114" s="76"/>
      <c r="B114" s="18"/>
      <c r="C114" s="18"/>
      <c r="D114" s="18"/>
      <c r="E114" s="18"/>
      <c r="F114" s="18"/>
      <c r="G114" s="14"/>
      <c r="H114" s="112"/>
      <c r="I114" s="112"/>
      <c r="J114" s="112"/>
      <c r="K114" s="112"/>
      <c r="L114" s="112"/>
      <c r="M114" s="112"/>
      <c r="N114" s="112"/>
      <c r="O114" s="112"/>
      <c r="P114" s="125"/>
      <c r="Q114" s="18"/>
      <c r="R114" s="11"/>
    </row>
    <row r="115" spans="1:18" ht="10.5" customHeight="1">
      <c r="A115" s="76"/>
      <c r="B115" s="18" t="s">
        <v>326</v>
      </c>
      <c r="C115" s="18"/>
      <c r="D115" s="18"/>
      <c r="E115" s="18"/>
      <c r="F115" s="18"/>
      <c r="G115" s="14"/>
      <c r="H115" s="112">
        <v>20</v>
      </c>
      <c r="I115" s="112">
        <v>3</v>
      </c>
      <c r="J115" s="112">
        <v>17</v>
      </c>
      <c r="K115" s="112">
        <v>18</v>
      </c>
      <c r="L115" s="112">
        <v>8</v>
      </c>
      <c r="M115" s="112">
        <v>10</v>
      </c>
      <c r="N115" s="112">
        <v>17</v>
      </c>
      <c r="O115" s="112">
        <v>7</v>
      </c>
      <c r="P115" s="125">
        <f>SUM(N115,-O115)</f>
        <v>10</v>
      </c>
      <c r="Q115" s="18"/>
      <c r="R115" s="11"/>
    </row>
    <row r="116" spans="1:18" ht="10.5" customHeight="1">
      <c r="A116" s="76"/>
      <c r="B116" s="18"/>
      <c r="C116" s="18"/>
      <c r="D116" s="18"/>
      <c r="E116" s="18"/>
      <c r="F116" s="18"/>
      <c r="G116" s="14"/>
      <c r="H116" s="112"/>
      <c r="I116" s="112"/>
      <c r="J116" s="112"/>
      <c r="K116" s="112"/>
      <c r="L116" s="112"/>
      <c r="M116" s="112"/>
      <c r="N116" s="112"/>
      <c r="O116" s="112"/>
      <c r="P116" s="125"/>
      <c r="Q116" s="18"/>
      <c r="R116" s="11"/>
    </row>
    <row r="117" spans="1:18" ht="10.5" customHeight="1">
      <c r="A117" s="76"/>
      <c r="B117" s="18"/>
      <c r="C117" s="18"/>
      <c r="D117" s="18"/>
      <c r="E117" s="18"/>
      <c r="F117" s="18"/>
      <c r="G117" s="14"/>
      <c r="H117" s="112"/>
      <c r="I117" s="112"/>
      <c r="J117" s="112"/>
      <c r="K117" s="112"/>
      <c r="L117" s="112"/>
      <c r="M117" s="112"/>
      <c r="N117" s="112"/>
      <c r="O117" s="112"/>
      <c r="P117" s="125"/>
      <c r="Q117" s="18"/>
      <c r="R117" s="11"/>
    </row>
    <row r="118" spans="1:18" ht="10.5" customHeight="1">
      <c r="A118" s="78" t="s">
        <v>41</v>
      </c>
      <c r="B118" s="31" t="s">
        <v>327</v>
      </c>
      <c r="C118" s="18"/>
      <c r="D118" s="18"/>
      <c r="E118" s="18"/>
      <c r="F118" s="18"/>
      <c r="G118" s="14"/>
      <c r="H118" s="114">
        <v>25499</v>
      </c>
      <c r="I118" s="114">
        <v>11845</v>
      </c>
      <c r="J118" s="114">
        <v>13654</v>
      </c>
      <c r="K118" s="114">
        <v>26000</v>
      </c>
      <c r="L118" s="114">
        <v>12144</v>
      </c>
      <c r="M118" s="114">
        <v>13856</v>
      </c>
      <c r="N118" s="114">
        <v>26220</v>
      </c>
      <c r="O118" s="114">
        <v>12378</v>
      </c>
      <c r="P118" s="126">
        <f>SUM(N118,-O118)</f>
        <v>13842</v>
      </c>
      <c r="Q118" s="18"/>
      <c r="R118" s="23" t="s">
        <v>41</v>
      </c>
    </row>
    <row r="119" spans="1:18" ht="10.5" customHeight="1">
      <c r="A119" s="76"/>
      <c r="B119" s="18"/>
      <c r="C119" s="18"/>
      <c r="D119" s="18"/>
      <c r="E119" s="18"/>
      <c r="F119" s="18"/>
      <c r="G119" s="14"/>
      <c r="H119" s="112"/>
      <c r="I119" s="112"/>
      <c r="J119" s="112"/>
      <c r="K119" s="112"/>
      <c r="L119" s="112"/>
      <c r="M119" s="112"/>
      <c r="N119" s="112"/>
      <c r="O119" s="112"/>
      <c r="P119" s="125"/>
      <c r="Q119" s="24"/>
      <c r="R119" s="11"/>
    </row>
    <row r="120" spans="1:18" ht="10.5" customHeight="1">
      <c r="A120" s="76" t="s">
        <v>43</v>
      </c>
      <c r="B120" s="18" t="s">
        <v>328</v>
      </c>
      <c r="C120" s="18"/>
      <c r="D120" s="18"/>
      <c r="E120" s="18"/>
      <c r="F120" s="18"/>
      <c r="G120" s="14"/>
      <c r="H120" s="112"/>
      <c r="I120" s="112"/>
      <c r="J120" s="112"/>
      <c r="K120" s="112"/>
      <c r="L120" s="112"/>
      <c r="M120" s="112"/>
      <c r="N120" s="112"/>
      <c r="O120" s="112"/>
      <c r="P120" s="125"/>
      <c r="Q120" s="24"/>
      <c r="R120" s="11"/>
    </row>
    <row r="121" spans="1:18" ht="10.5" customHeight="1">
      <c r="A121" s="76"/>
      <c r="B121" s="18"/>
      <c r="C121" s="18" t="s">
        <v>329</v>
      </c>
      <c r="D121" s="18"/>
      <c r="E121" s="18"/>
      <c r="F121" s="18"/>
      <c r="G121" s="14"/>
      <c r="H121" s="112"/>
      <c r="I121" s="112"/>
      <c r="J121" s="112"/>
      <c r="K121" s="112"/>
      <c r="L121" s="112"/>
      <c r="M121" s="112"/>
      <c r="N121" s="112"/>
      <c r="O121" s="112"/>
      <c r="P121" s="125"/>
      <c r="Q121" s="24"/>
      <c r="R121" s="11"/>
    </row>
    <row r="122" spans="1:18" ht="10.5" customHeight="1">
      <c r="A122" s="76"/>
      <c r="B122" s="18"/>
      <c r="C122" s="18" t="s">
        <v>330</v>
      </c>
      <c r="D122" s="18"/>
      <c r="E122" s="18"/>
      <c r="F122" s="18"/>
      <c r="G122" s="14"/>
      <c r="H122" s="112">
        <v>1259</v>
      </c>
      <c r="I122" s="112">
        <v>825</v>
      </c>
      <c r="J122" s="112">
        <v>434</v>
      </c>
      <c r="K122" s="112">
        <v>1269</v>
      </c>
      <c r="L122" s="112">
        <v>831</v>
      </c>
      <c r="M122" s="112">
        <v>438</v>
      </c>
      <c r="N122" s="112">
        <v>1320</v>
      </c>
      <c r="O122" s="112">
        <v>858</v>
      </c>
      <c r="P122" s="125">
        <f>SUM(N122,-O122)</f>
        <v>462</v>
      </c>
      <c r="Q122" s="24"/>
      <c r="R122" s="11" t="s">
        <v>43</v>
      </c>
    </row>
    <row r="123" spans="1:18" ht="10.5" customHeight="1">
      <c r="A123" s="76"/>
      <c r="B123" s="18"/>
      <c r="C123" s="18" t="s">
        <v>279</v>
      </c>
      <c r="D123" s="18"/>
      <c r="E123" s="18"/>
      <c r="F123" s="18"/>
      <c r="G123" s="14"/>
      <c r="H123" s="112"/>
      <c r="I123" s="112"/>
      <c r="J123" s="112"/>
      <c r="K123" s="112"/>
      <c r="L123" s="112"/>
      <c r="M123" s="112"/>
      <c r="N123" s="112"/>
      <c r="O123" s="112"/>
      <c r="P123" s="125"/>
      <c r="Q123" s="24"/>
      <c r="R123" s="11"/>
    </row>
    <row r="124" spans="1:18" ht="10.5" customHeight="1">
      <c r="A124" s="76" t="s">
        <v>44</v>
      </c>
      <c r="B124" s="18"/>
      <c r="C124" s="18"/>
      <c r="D124" s="18"/>
      <c r="E124" s="18"/>
      <c r="F124" s="18"/>
      <c r="G124" s="14"/>
      <c r="H124" s="112"/>
      <c r="I124" s="112"/>
      <c r="J124" s="112"/>
      <c r="K124" s="112"/>
      <c r="L124" s="112"/>
      <c r="M124" s="112"/>
      <c r="N124" s="112"/>
      <c r="O124" s="112"/>
      <c r="P124" s="125"/>
      <c r="Q124" s="24"/>
      <c r="R124" s="11" t="s">
        <v>44</v>
      </c>
    </row>
    <row r="125" spans="1:18" ht="10.5" customHeight="1">
      <c r="A125" s="76" t="s">
        <v>45</v>
      </c>
      <c r="B125" s="18"/>
      <c r="C125" s="18"/>
      <c r="D125" s="18"/>
      <c r="E125" s="18"/>
      <c r="F125" s="18"/>
      <c r="G125" s="14"/>
      <c r="H125" s="112"/>
      <c r="I125" s="112"/>
      <c r="J125" s="112"/>
      <c r="K125" s="112"/>
      <c r="L125" s="112"/>
      <c r="M125" s="112"/>
      <c r="N125" s="112"/>
      <c r="O125" s="112"/>
      <c r="P125" s="125"/>
      <c r="Q125" s="24"/>
      <c r="R125" s="11" t="s">
        <v>45</v>
      </c>
    </row>
    <row r="126" spans="1:18" ht="10.5" customHeight="1">
      <c r="A126" s="76" t="s">
        <v>46</v>
      </c>
      <c r="B126" s="18"/>
      <c r="C126" s="18" t="s">
        <v>331</v>
      </c>
      <c r="D126" s="18"/>
      <c r="E126" s="18"/>
      <c r="F126" s="18"/>
      <c r="G126" s="14"/>
      <c r="H126" s="112">
        <v>786</v>
      </c>
      <c r="I126" s="112">
        <v>471</v>
      </c>
      <c r="J126" s="112">
        <v>315</v>
      </c>
      <c r="K126" s="112">
        <v>742</v>
      </c>
      <c r="L126" s="112">
        <v>455</v>
      </c>
      <c r="M126" s="112">
        <v>287</v>
      </c>
      <c r="N126" s="112">
        <v>860</v>
      </c>
      <c r="O126" s="112">
        <v>505</v>
      </c>
      <c r="P126" s="125">
        <f>SUM(N126,-O126)</f>
        <v>355</v>
      </c>
      <c r="Q126" s="24"/>
      <c r="R126" s="11" t="s">
        <v>46</v>
      </c>
    </row>
    <row r="127" spans="1:18" ht="10.5" customHeight="1">
      <c r="A127" s="76"/>
      <c r="B127" s="18"/>
      <c r="C127" s="21"/>
      <c r="D127" s="18" t="s">
        <v>279</v>
      </c>
      <c r="E127" s="18"/>
      <c r="F127" s="18"/>
      <c r="G127" s="14"/>
      <c r="H127" s="112"/>
      <c r="I127" s="112"/>
      <c r="J127" s="112"/>
      <c r="K127" s="112"/>
      <c r="L127" s="112"/>
      <c r="M127" s="112"/>
      <c r="N127" s="112"/>
      <c r="O127" s="112"/>
      <c r="P127" s="125"/>
      <c r="Q127" s="24"/>
      <c r="R127" s="11"/>
    </row>
    <row r="128" spans="1:18" ht="10.5" customHeight="1">
      <c r="A128" s="76" t="s">
        <v>47</v>
      </c>
      <c r="B128" s="18"/>
      <c r="C128" s="18"/>
      <c r="D128" s="18" t="s">
        <v>332</v>
      </c>
      <c r="E128" s="18"/>
      <c r="F128" s="18"/>
      <c r="G128" s="14"/>
      <c r="H128" s="112">
        <v>331</v>
      </c>
      <c r="I128" s="112">
        <v>238</v>
      </c>
      <c r="J128" s="112">
        <v>93</v>
      </c>
      <c r="K128" s="112">
        <v>281</v>
      </c>
      <c r="L128" s="112">
        <v>205</v>
      </c>
      <c r="M128" s="112">
        <v>76</v>
      </c>
      <c r="N128" s="112">
        <v>314</v>
      </c>
      <c r="O128" s="112">
        <v>230</v>
      </c>
      <c r="P128" s="125">
        <f>SUM(N128,-O128)</f>
        <v>84</v>
      </c>
      <c r="Q128" s="24"/>
      <c r="R128" s="11" t="s">
        <v>48</v>
      </c>
    </row>
    <row r="129" spans="1:18" ht="10.5" customHeight="1">
      <c r="A129" s="76" t="s">
        <v>49</v>
      </c>
      <c r="B129" s="18"/>
      <c r="C129" s="18"/>
      <c r="D129" s="18" t="s">
        <v>333</v>
      </c>
      <c r="E129" s="18"/>
      <c r="F129" s="18"/>
      <c r="G129" s="14"/>
      <c r="H129" s="112">
        <v>215</v>
      </c>
      <c r="I129" s="112">
        <v>100</v>
      </c>
      <c r="J129" s="112">
        <v>115</v>
      </c>
      <c r="K129" s="112">
        <v>176</v>
      </c>
      <c r="L129" s="112">
        <v>97</v>
      </c>
      <c r="M129" s="112">
        <v>79</v>
      </c>
      <c r="N129" s="112">
        <v>201</v>
      </c>
      <c r="O129" s="112">
        <v>101</v>
      </c>
      <c r="P129" s="125">
        <f>SUM(N129,-O129)</f>
        <v>100</v>
      </c>
      <c r="Q129" s="24">
        <v>171</v>
      </c>
      <c r="R129" s="11" t="s">
        <v>49</v>
      </c>
    </row>
    <row r="130" spans="1:18" ht="10.5" customHeight="1">
      <c r="A130" s="76" t="s">
        <v>50</v>
      </c>
      <c r="B130" s="18"/>
      <c r="C130" s="18"/>
      <c r="D130" s="18" t="s">
        <v>334</v>
      </c>
      <c r="E130" s="18"/>
      <c r="F130" s="18"/>
      <c r="G130" s="14"/>
      <c r="H130" s="112"/>
      <c r="I130" s="112"/>
      <c r="J130" s="112"/>
      <c r="K130" s="112"/>
      <c r="L130" s="112"/>
      <c r="M130" s="112"/>
      <c r="N130" s="112"/>
      <c r="O130" s="112"/>
      <c r="P130" s="125"/>
      <c r="Q130" s="24"/>
      <c r="R130" s="11"/>
    </row>
    <row r="131" spans="1:18" ht="10.5" customHeight="1">
      <c r="A131" s="76"/>
      <c r="B131" s="18"/>
      <c r="C131" s="18"/>
      <c r="D131" s="18" t="s">
        <v>335</v>
      </c>
      <c r="E131" s="18"/>
      <c r="F131" s="18"/>
      <c r="G131" s="14"/>
      <c r="H131" s="112">
        <v>24</v>
      </c>
      <c r="I131" s="112">
        <v>18</v>
      </c>
      <c r="J131" s="112">
        <v>6</v>
      </c>
      <c r="K131" s="112">
        <v>12</v>
      </c>
      <c r="L131" s="112">
        <v>10</v>
      </c>
      <c r="M131" s="112">
        <v>2</v>
      </c>
      <c r="N131" s="112">
        <v>26</v>
      </c>
      <c r="O131" s="112">
        <v>17</v>
      </c>
      <c r="P131" s="125">
        <f>SUM(N131,-O131)</f>
        <v>9</v>
      </c>
      <c r="Q131" s="24"/>
      <c r="R131" s="11" t="s">
        <v>50</v>
      </c>
    </row>
    <row r="132" spans="1:18" ht="10.5" customHeight="1">
      <c r="A132" s="76" t="s">
        <v>51</v>
      </c>
      <c r="B132" s="18"/>
      <c r="C132" s="18"/>
      <c r="D132" s="18"/>
      <c r="E132" s="18"/>
      <c r="F132" s="18"/>
      <c r="G132" s="14"/>
      <c r="H132" s="112"/>
      <c r="I132" s="112"/>
      <c r="J132" s="112"/>
      <c r="K132" s="112"/>
      <c r="L132" s="112"/>
      <c r="M132" s="112"/>
      <c r="N132" s="112"/>
      <c r="O132" s="112"/>
      <c r="P132" s="125"/>
      <c r="Q132" s="24"/>
      <c r="R132" s="11" t="s">
        <v>51</v>
      </c>
    </row>
    <row r="133" spans="1:18" ht="10.5" customHeight="1">
      <c r="A133" s="76" t="s">
        <v>52</v>
      </c>
      <c r="B133" s="18"/>
      <c r="C133" s="18" t="s">
        <v>336</v>
      </c>
      <c r="D133" s="18"/>
      <c r="E133" s="18"/>
      <c r="F133" s="18"/>
      <c r="G133" s="14"/>
      <c r="H133" s="112">
        <v>401</v>
      </c>
      <c r="I133" s="112">
        <v>313</v>
      </c>
      <c r="J133" s="112">
        <v>88</v>
      </c>
      <c r="K133" s="112">
        <v>392</v>
      </c>
      <c r="L133" s="112">
        <v>299</v>
      </c>
      <c r="M133" s="112">
        <v>93</v>
      </c>
      <c r="N133" s="112">
        <v>388</v>
      </c>
      <c r="O133" s="112">
        <v>304</v>
      </c>
      <c r="P133" s="125">
        <f>SUM(N133,-O133)</f>
        <v>84</v>
      </c>
      <c r="Q133" s="24"/>
      <c r="R133" s="11" t="s">
        <v>52</v>
      </c>
    </row>
    <row r="134" spans="1:18" ht="10.5" customHeight="1">
      <c r="A134" s="79" t="s">
        <v>53</v>
      </c>
      <c r="B134" s="18"/>
      <c r="C134" s="18"/>
      <c r="D134" s="18"/>
      <c r="E134" s="18"/>
      <c r="F134" s="18"/>
      <c r="G134" s="14"/>
      <c r="H134" s="112"/>
      <c r="I134" s="112"/>
      <c r="J134" s="112"/>
      <c r="K134" s="112"/>
      <c r="L134" s="112"/>
      <c r="M134" s="112"/>
      <c r="N134" s="112"/>
      <c r="O134" s="112"/>
      <c r="P134" s="125"/>
      <c r="Q134" s="24"/>
      <c r="R134" s="11" t="s">
        <v>53</v>
      </c>
    </row>
    <row r="135" spans="1:18" ht="10.5" customHeight="1">
      <c r="A135" s="79" t="s">
        <v>54</v>
      </c>
      <c r="B135" s="18"/>
      <c r="C135" s="18" t="s">
        <v>337</v>
      </c>
      <c r="D135" s="18"/>
      <c r="E135" s="18"/>
      <c r="F135" s="18"/>
      <c r="G135" s="14"/>
      <c r="H135" s="112">
        <v>22</v>
      </c>
      <c r="I135" s="112">
        <v>9</v>
      </c>
      <c r="J135" s="112">
        <v>13</v>
      </c>
      <c r="K135" s="112">
        <v>35</v>
      </c>
      <c r="L135" s="112">
        <v>16</v>
      </c>
      <c r="M135" s="112">
        <v>19</v>
      </c>
      <c r="N135" s="112">
        <v>9</v>
      </c>
      <c r="O135" s="112">
        <v>7</v>
      </c>
      <c r="P135" s="125">
        <f>SUM(N135,-O135)</f>
        <v>2</v>
      </c>
      <c r="Q135" s="24"/>
      <c r="R135" s="11" t="s">
        <v>54</v>
      </c>
    </row>
    <row r="136" spans="1:18" ht="10.5" customHeight="1">
      <c r="A136" s="79" t="s">
        <v>55</v>
      </c>
      <c r="B136" s="18"/>
      <c r="C136" s="18" t="s">
        <v>338</v>
      </c>
      <c r="D136" s="18"/>
      <c r="E136" s="18"/>
      <c r="F136" s="18"/>
      <c r="G136" s="14"/>
      <c r="H136" s="112"/>
      <c r="I136" s="112"/>
      <c r="J136" s="112"/>
      <c r="K136" s="112"/>
      <c r="L136" s="112"/>
      <c r="M136" s="112"/>
      <c r="N136" s="112"/>
      <c r="O136" s="112"/>
      <c r="P136" s="125"/>
      <c r="Q136" s="24"/>
      <c r="R136" s="11" t="s">
        <v>55</v>
      </c>
    </row>
    <row r="137" spans="1:18" ht="10.5" customHeight="1">
      <c r="A137" s="79" t="s">
        <v>56</v>
      </c>
      <c r="B137" s="18"/>
      <c r="C137" s="18"/>
      <c r="D137" s="18" t="s">
        <v>339</v>
      </c>
      <c r="E137" s="18"/>
      <c r="F137" s="18"/>
      <c r="G137" s="14"/>
      <c r="H137" s="112">
        <v>49</v>
      </c>
      <c r="I137" s="112">
        <v>31</v>
      </c>
      <c r="J137" s="112">
        <v>18</v>
      </c>
      <c r="K137" s="112">
        <v>100</v>
      </c>
      <c r="L137" s="112">
        <v>61</v>
      </c>
      <c r="M137" s="112">
        <v>39</v>
      </c>
      <c r="N137" s="112">
        <v>63</v>
      </c>
      <c r="O137" s="112">
        <v>42</v>
      </c>
      <c r="P137" s="125">
        <f>SUM(N137,-O137)</f>
        <v>21</v>
      </c>
      <c r="Q137" s="24"/>
      <c r="R137" s="11" t="s">
        <v>56</v>
      </c>
    </row>
    <row r="138" spans="1:18" ht="10.5" customHeight="1">
      <c r="A138" s="46"/>
      <c r="H138" s="5"/>
      <c r="I138" s="5"/>
      <c r="J138" s="5"/>
      <c r="K138" s="5"/>
      <c r="L138" s="5"/>
      <c r="M138" s="120"/>
      <c r="O138" s="22"/>
      <c r="R138" s="34"/>
    </row>
    <row r="139" spans="1:18" ht="10.5" customHeight="1">
      <c r="A139" s="46"/>
      <c r="R139" s="34"/>
    </row>
    <row r="140" spans="1:18" ht="10.5" customHeight="1">
      <c r="A140" s="46"/>
      <c r="R140" s="34"/>
    </row>
    <row r="141" spans="1:18" ht="10.5" customHeight="1">
      <c r="A141" s="46"/>
      <c r="R141" s="34"/>
    </row>
    <row r="142" spans="1:18" ht="10.5" customHeight="1">
      <c r="A142" s="46"/>
      <c r="R142" s="34"/>
    </row>
    <row r="143" spans="1:18" ht="10.5" customHeight="1">
      <c r="A143" s="46"/>
      <c r="R143" s="34"/>
    </row>
    <row r="144" spans="1:18" ht="10.5" customHeight="1">
      <c r="A144" s="46"/>
      <c r="R144" s="34"/>
    </row>
    <row r="145" spans="1:18" ht="10.5" customHeight="1">
      <c r="A145" s="46"/>
      <c r="R145" s="34"/>
    </row>
    <row r="146" spans="1:18" ht="10.5" customHeight="1">
      <c r="A146" s="46"/>
      <c r="R146" s="34"/>
    </row>
    <row r="147" spans="1:18" ht="10.5" customHeight="1">
      <c r="A147" s="46"/>
      <c r="R147" s="34"/>
    </row>
    <row r="148" spans="1:18" ht="10.5" customHeight="1">
      <c r="A148" s="46"/>
      <c r="R148" s="34"/>
    </row>
    <row r="149" ht="10.5" customHeight="1">
      <c r="A149" s="46"/>
    </row>
    <row r="150" ht="10.5" customHeight="1">
      <c r="A150" s="46"/>
    </row>
    <row r="151" ht="10.5" customHeight="1">
      <c r="A151" s="46"/>
    </row>
    <row r="152" ht="10.5" customHeight="1">
      <c r="A152" s="46"/>
    </row>
    <row r="153" ht="10.5" customHeight="1">
      <c r="A153" s="46"/>
    </row>
    <row r="154" ht="10.5" customHeight="1">
      <c r="A154" s="46"/>
    </row>
    <row r="155" ht="10.5" customHeight="1">
      <c r="A155" s="46"/>
    </row>
    <row r="156" ht="12.75">
      <c r="A156" s="46"/>
    </row>
  </sheetData>
  <mergeCells count="27">
    <mergeCell ref="L79:L80"/>
    <mergeCell ref="O5:O6"/>
    <mergeCell ref="B78:G80"/>
    <mergeCell ref="B4:G6"/>
    <mergeCell ref="H79:H80"/>
    <mergeCell ref="I79:I80"/>
    <mergeCell ref="J79:J80"/>
    <mergeCell ref="M5:M6"/>
    <mergeCell ref="N5:N6"/>
    <mergeCell ref="K79:K80"/>
    <mergeCell ref="N79:N80"/>
    <mergeCell ref="O79:O80"/>
    <mergeCell ref="Q4:R6"/>
    <mergeCell ref="M79:M80"/>
    <mergeCell ref="P79:P80"/>
    <mergeCell ref="Q78:R80"/>
    <mergeCell ref="P5:P6"/>
    <mergeCell ref="A4:A6"/>
    <mergeCell ref="H4:J4"/>
    <mergeCell ref="A78:A80"/>
    <mergeCell ref="N4:P4"/>
    <mergeCell ref="N78:P78"/>
    <mergeCell ref="H5:H6"/>
    <mergeCell ref="I5:I6"/>
    <mergeCell ref="J5:J6"/>
    <mergeCell ref="K5:K6"/>
    <mergeCell ref="L5:L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J138"/>
  <sheetViews>
    <sheetView workbookViewId="0" topLeftCell="A1">
      <selection activeCell="A4" sqref="A4:A7"/>
    </sheetView>
  </sheetViews>
  <sheetFormatPr defaultColWidth="11.421875" defaultRowHeight="12.75"/>
  <cols>
    <col min="1" max="1" width="11.00390625" style="21" customWidth="1"/>
    <col min="2" max="5" width="1.57421875" style="21" customWidth="1"/>
    <col min="6" max="6" width="33.7109375" style="21" customWidth="1"/>
    <col min="7" max="10" width="11.28125" style="21" customWidth="1"/>
    <col min="11" max="16384" width="11.421875" style="21" customWidth="1"/>
  </cols>
  <sheetData>
    <row r="1" spans="1:10" ht="12.75" customHeight="1">
      <c r="A1" s="15" t="s">
        <v>185</v>
      </c>
      <c r="B1" s="15"/>
      <c r="C1" s="15"/>
      <c r="D1" s="15"/>
      <c r="E1" s="15"/>
      <c r="F1" s="15"/>
      <c r="G1" s="30"/>
      <c r="H1" s="30"/>
      <c r="I1" s="30"/>
      <c r="J1" s="30"/>
    </row>
    <row r="2" spans="1:10" ht="12.75" customHeight="1">
      <c r="A2" s="12" t="s">
        <v>57</v>
      </c>
      <c r="B2" s="12"/>
      <c r="C2" s="12"/>
      <c r="D2" s="12"/>
      <c r="E2" s="12"/>
      <c r="F2" s="12"/>
      <c r="G2" s="13"/>
      <c r="H2" s="13"/>
      <c r="I2" s="13"/>
      <c r="J2" s="13"/>
    </row>
    <row r="3" spans="1:6" ht="12.75" customHeight="1">
      <c r="A3" s="18"/>
      <c r="B3" s="18"/>
      <c r="C3" s="18"/>
      <c r="D3" s="18"/>
      <c r="E3" s="18"/>
      <c r="F3" s="18"/>
    </row>
    <row r="4" spans="1:10" ht="12.75" customHeight="1">
      <c r="A4" s="171" t="s">
        <v>0</v>
      </c>
      <c r="B4" s="182" t="s">
        <v>1</v>
      </c>
      <c r="C4" s="160"/>
      <c r="D4" s="160"/>
      <c r="E4" s="160"/>
      <c r="F4" s="184"/>
      <c r="G4" s="157" t="s">
        <v>182</v>
      </c>
      <c r="H4" s="157" t="s">
        <v>183</v>
      </c>
      <c r="I4" s="180" t="s">
        <v>58</v>
      </c>
      <c r="J4" s="159" t="s">
        <v>179</v>
      </c>
    </row>
    <row r="5" spans="1:10" ht="12.75" customHeight="1">
      <c r="A5" s="172"/>
      <c r="B5" s="185"/>
      <c r="C5" s="186"/>
      <c r="D5" s="186"/>
      <c r="E5" s="186"/>
      <c r="F5" s="187"/>
      <c r="G5" s="158"/>
      <c r="H5" s="158"/>
      <c r="I5" s="158"/>
      <c r="J5" s="163"/>
    </row>
    <row r="6" spans="1:10" ht="12.75" customHeight="1">
      <c r="A6" s="173"/>
      <c r="B6" s="188"/>
      <c r="C6" s="189"/>
      <c r="D6" s="189"/>
      <c r="E6" s="189"/>
      <c r="F6" s="190"/>
      <c r="G6" s="156"/>
      <c r="H6" s="156"/>
      <c r="I6" s="156"/>
      <c r="J6" s="165"/>
    </row>
    <row r="7" spans="1:10" ht="10.5" customHeight="1">
      <c r="A7" s="9"/>
      <c r="B7" s="18"/>
      <c r="C7" s="18"/>
      <c r="D7" s="18"/>
      <c r="E7" s="18"/>
      <c r="F7" s="14"/>
      <c r="G7" s="36"/>
      <c r="H7" s="18"/>
      <c r="I7" s="18"/>
      <c r="J7" s="18"/>
    </row>
    <row r="8" spans="1:10" ht="10.5" customHeight="1">
      <c r="A8" s="76" t="s">
        <v>2</v>
      </c>
      <c r="B8" s="21" t="s">
        <v>277</v>
      </c>
      <c r="F8" s="14"/>
      <c r="G8" s="109">
        <v>204</v>
      </c>
      <c r="H8" s="38">
        <f>PRODUCT(G8*100,1/26220)</f>
        <v>0.7780320366132724</v>
      </c>
      <c r="I8" s="111">
        <f>PRODUCT(G8*100000,1/2382421)</f>
        <v>8.56271834407101</v>
      </c>
      <c r="J8" s="38">
        <v>71.3</v>
      </c>
    </row>
    <row r="9" spans="1:10" ht="10.5" customHeight="1">
      <c r="A9" s="76"/>
      <c r="B9" s="18"/>
      <c r="C9" s="21" t="s">
        <v>340</v>
      </c>
      <c r="F9" s="14"/>
      <c r="G9" s="109"/>
      <c r="H9" s="38"/>
      <c r="I9" s="111"/>
      <c r="J9" s="38"/>
    </row>
    <row r="10" spans="1:10" ht="10.5" customHeight="1">
      <c r="A10" s="76" t="s">
        <v>4</v>
      </c>
      <c r="B10" s="18"/>
      <c r="C10" s="18" t="s">
        <v>280</v>
      </c>
      <c r="D10" s="18"/>
      <c r="E10" s="18"/>
      <c r="F10" s="14"/>
      <c r="G10" s="109">
        <v>10</v>
      </c>
      <c r="H10" s="38">
        <f aca="true" t="shared" si="0" ref="H10:H61">PRODUCT(G10*100,1/26220)</f>
        <v>0.03813882532418002</v>
      </c>
      <c r="I10" s="111">
        <f aca="true" t="shared" si="1" ref="I10:I61">PRODUCT(G10*100000,1/2382421)</f>
        <v>0.41974109529759857</v>
      </c>
      <c r="J10" s="38">
        <v>75.1</v>
      </c>
    </row>
    <row r="11" spans="1:10" ht="10.5" customHeight="1">
      <c r="A11" s="76"/>
      <c r="B11" s="18"/>
      <c r="C11" s="18"/>
      <c r="D11" s="18"/>
      <c r="E11" s="18"/>
      <c r="F11" s="14"/>
      <c r="G11" s="109"/>
      <c r="H11" s="38"/>
      <c r="I11" s="111"/>
      <c r="J11" s="38"/>
    </row>
    <row r="12" spans="1:10" ht="10.5" customHeight="1">
      <c r="A12" s="76" t="s">
        <v>5</v>
      </c>
      <c r="B12" s="18" t="s">
        <v>341</v>
      </c>
      <c r="C12" s="18"/>
      <c r="D12" s="18"/>
      <c r="E12" s="18"/>
      <c r="F12" s="14"/>
      <c r="G12" s="109">
        <v>6054</v>
      </c>
      <c r="H12" s="38">
        <f t="shared" si="0"/>
        <v>23.08924485125858</v>
      </c>
      <c r="I12" s="111">
        <f t="shared" si="1"/>
        <v>254.11125909316615</v>
      </c>
      <c r="J12" s="38">
        <v>71.1</v>
      </c>
    </row>
    <row r="13" spans="1:10" ht="10.5" customHeight="1">
      <c r="A13" s="76"/>
      <c r="B13" s="18"/>
      <c r="C13" s="18" t="s">
        <v>279</v>
      </c>
      <c r="D13" s="18"/>
      <c r="E13" s="18"/>
      <c r="F13" s="14"/>
      <c r="G13" s="109"/>
      <c r="H13" s="38"/>
      <c r="I13" s="111"/>
      <c r="J13" s="38"/>
    </row>
    <row r="14" spans="1:10" ht="10.5" customHeight="1">
      <c r="A14" s="76" t="s">
        <v>6</v>
      </c>
      <c r="B14" s="18"/>
      <c r="C14" s="18" t="s">
        <v>282</v>
      </c>
      <c r="D14" s="18"/>
      <c r="E14" s="18"/>
      <c r="F14" s="14"/>
      <c r="G14" s="109">
        <v>5901</v>
      </c>
      <c r="H14" s="38">
        <f t="shared" si="0"/>
        <v>22.50572082379863</v>
      </c>
      <c r="I14" s="111">
        <f t="shared" si="1"/>
        <v>247.6892203351129</v>
      </c>
      <c r="J14" s="38">
        <v>70.9</v>
      </c>
    </row>
    <row r="15" spans="1:10" ht="10.5" customHeight="1">
      <c r="A15" s="76"/>
      <c r="B15" s="18"/>
      <c r="C15" s="18"/>
      <c r="D15" s="14" t="s">
        <v>279</v>
      </c>
      <c r="E15" s="14"/>
      <c r="F15" s="14"/>
      <c r="G15" s="109"/>
      <c r="H15" s="38"/>
      <c r="I15" s="111"/>
      <c r="J15" s="38" t="s">
        <v>152</v>
      </c>
    </row>
    <row r="16" spans="1:10" ht="10.5" customHeight="1">
      <c r="A16" s="76" t="s">
        <v>59</v>
      </c>
      <c r="B16" s="18"/>
      <c r="C16" s="18"/>
      <c r="D16" s="14" t="s">
        <v>342</v>
      </c>
      <c r="E16" s="14"/>
      <c r="F16" s="14"/>
      <c r="G16" s="109">
        <v>2130</v>
      </c>
      <c r="H16" s="38">
        <f t="shared" si="0"/>
        <v>8.123569794050344</v>
      </c>
      <c r="I16" s="111">
        <f t="shared" si="1"/>
        <v>89.40485329838849</v>
      </c>
      <c r="J16" s="38">
        <v>72.1</v>
      </c>
    </row>
    <row r="17" spans="1:10" ht="10.5" customHeight="1">
      <c r="A17" s="76" t="s">
        <v>60</v>
      </c>
      <c r="B17" s="18"/>
      <c r="C17" s="18"/>
      <c r="D17" s="14" t="s">
        <v>343</v>
      </c>
      <c r="E17" s="14"/>
      <c r="F17" s="14"/>
      <c r="G17" s="109"/>
      <c r="H17" s="38"/>
      <c r="I17" s="111"/>
      <c r="J17" s="38" t="s">
        <v>152</v>
      </c>
    </row>
    <row r="18" spans="1:10" ht="10.5" customHeight="1">
      <c r="A18" s="76"/>
      <c r="B18" s="18"/>
      <c r="C18" s="18"/>
      <c r="D18" s="18"/>
      <c r="E18" s="18"/>
      <c r="F18" s="14" t="s">
        <v>344</v>
      </c>
      <c r="G18" s="109">
        <v>1081</v>
      </c>
      <c r="H18" s="38">
        <f t="shared" si="0"/>
        <v>4.12280701754386</v>
      </c>
      <c r="I18" s="111">
        <f t="shared" si="1"/>
        <v>45.374012401670406</v>
      </c>
      <c r="J18" s="38">
        <v>68.9</v>
      </c>
    </row>
    <row r="19" spans="1:10" ht="10.5" customHeight="1">
      <c r="A19" s="76" t="s">
        <v>61</v>
      </c>
      <c r="B19" s="18"/>
      <c r="C19" s="18"/>
      <c r="D19" s="14" t="s">
        <v>345</v>
      </c>
      <c r="E19" s="14"/>
      <c r="F19" s="14"/>
      <c r="G19" s="109"/>
      <c r="H19" s="38"/>
      <c r="I19" s="111"/>
      <c r="J19" s="38" t="s">
        <v>152</v>
      </c>
    </row>
    <row r="20" spans="1:10" ht="10.5" customHeight="1">
      <c r="A20" s="76"/>
      <c r="B20" s="18"/>
      <c r="C20" s="18"/>
      <c r="D20" s="18"/>
      <c r="E20" s="18"/>
      <c r="F20" s="14" t="s">
        <v>346</v>
      </c>
      <c r="G20" s="109">
        <v>80</v>
      </c>
      <c r="H20" s="38">
        <f t="shared" si="0"/>
        <v>0.30511060259344014</v>
      </c>
      <c r="I20" s="111">
        <f t="shared" si="1"/>
        <v>3.3579287623807885</v>
      </c>
      <c r="J20" s="38">
        <v>70.8</v>
      </c>
    </row>
    <row r="21" spans="1:10" ht="10.5" customHeight="1">
      <c r="A21" s="76" t="s">
        <v>13</v>
      </c>
      <c r="B21" s="18"/>
      <c r="C21" s="18"/>
      <c r="D21" s="14" t="s">
        <v>289</v>
      </c>
      <c r="E21" s="14"/>
      <c r="F21" s="14"/>
      <c r="G21" s="109">
        <v>419</v>
      </c>
      <c r="H21" s="38">
        <f t="shared" si="0"/>
        <v>1.5980167810831427</v>
      </c>
      <c r="I21" s="111">
        <f t="shared" si="1"/>
        <v>17.58715189296938</v>
      </c>
      <c r="J21" s="38">
        <v>70.7</v>
      </c>
    </row>
    <row r="22" spans="1:10" ht="10.5" customHeight="1">
      <c r="A22" s="76" t="s">
        <v>62</v>
      </c>
      <c r="B22" s="18"/>
      <c r="C22" s="18"/>
      <c r="D22" s="14" t="s">
        <v>347</v>
      </c>
      <c r="E22" s="14"/>
      <c r="F22" s="14"/>
      <c r="G22" s="109">
        <v>331</v>
      </c>
      <c r="H22" s="38">
        <f t="shared" si="0"/>
        <v>1.2623951182303585</v>
      </c>
      <c r="I22" s="111">
        <f t="shared" si="1"/>
        <v>13.893430254350513</v>
      </c>
      <c r="J22" s="38">
        <v>70.6</v>
      </c>
    </row>
    <row r="23" spans="1:10" ht="10.5" customHeight="1">
      <c r="A23" s="76" t="s">
        <v>63</v>
      </c>
      <c r="B23" s="18"/>
      <c r="C23" s="18"/>
      <c r="D23" s="14" t="s">
        <v>348</v>
      </c>
      <c r="E23" s="14"/>
      <c r="F23" s="14"/>
      <c r="G23" s="109">
        <v>301</v>
      </c>
      <c r="H23" s="38">
        <f t="shared" si="0"/>
        <v>1.1479786422578184</v>
      </c>
      <c r="I23" s="111">
        <f t="shared" si="1"/>
        <v>12.634206968457717</v>
      </c>
      <c r="J23" s="38">
        <v>77.4</v>
      </c>
    </row>
    <row r="24" spans="1:10" ht="10.5" customHeight="1">
      <c r="A24" s="76" t="s">
        <v>64</v>
      </c>
      <c r="B24" s="18"/>
      <c r="C24" s="18"/>
      <c r="D24" s="14" t="s">
        <v>349</v>
      </c>
      <c r="E24" s="14"/>
      <c r="F24" s="14"/>
      <c r="G24" s="109">
        <v>384</v>
      </c>
      <c r="H24" s="38">
        <f t="shared" si="0"/>
        <v>1.4645308924485128</v>
      </c>
      <c r="I24" s="111">
        <f t="shared" si="1"/>
        <v>16.118058059427785</v>
      </c>
      <c r="J24" s="38">
        <v>72.1</v>
      </c>
    </row>
    <row r="25" spans="1:10" ht="10.5" customHeight="1">
      <c r="A25" s="76" t="s">
        <v>15</v>
      </c>
      <c r="B25" s="18"/>
      <c r="C25" s="18"/>
      <c r="D25" s="14" t="s">
        <v>291</v>
      </c>
      <c r="E25" s="14"/>
      <c r="F25" s="14"/>
      <c r="G25" s="109"/>
      <c r="H25" s="38"/>
      <c r="I25" s="111"/>
      <c r="J25" s="38"/>
    </row>
    <row r="26" spans="1:10" ht="10.5" customHeight="1">
      <c r="A26" s="76"/>
      <c r="B26" s="18"/>
      <c r="C26" s="18"/>
      <c r="F26" s="14" t="s">
        <v>350</v>
      </c>
      <c r="G26" s="109">
        <v>492</v>
      </c>
      <c r="H26" s="38">
        <f t="shared" si="0"/>
        <v>1.876430205949657</v>
      </c>
      <c r="I26" s="111">
        <f t="shared" si="1"/>
        <v>20.651261888641848</v>
      </c>
      <c r="J26" s="38">
        <v>70.1</v>
      </c>
    </row>
    <row r="27" spans="1:10" ht="10.5" customHeight="1">
      <c r="A27" s="76"/>
      <c r="B27" s="18"/>
      <c r="C27" s="18"/>
      <c r="D27" s="18"/>
      <c r="E27" s="18"/>
      <c r="F27" s="14"/>
      <c r="G27" s="109"/>
      <c r="H27" s="38"/>
      <c r="I27" s="111"/>
      <c r="J27" s="38"/>
    </row>
    <row r="28" spans="1:10" ht="10.5" customHeight="1">
      <c r="A28" s="76" t="s">
        <v>16</v>
      </c>
      <c r="B28" s="18" t="s">
        <v>293</v>
      </c>
      <c r="C28" s="18"/>
      <c r="D28" s="18"/>
      <c r="E28" s="18"/>
      <c r="F28" s="14"/>
      <c r="G28" s="109"/>
      <c r="H28" s="38"/>
      <c r="I28" s="111"/>
      <c r="J28" s="38"/>
    </row>
    <row r="29" spans="1:10" ht="10.5" customHeight="1">
      <c r="A29" s="76"/>
      <c r="B29" s="18"/>
      <c r="C29" s="18" t="s">
        <v>294</v>
      </c>
      <c r="D29" s="18"/>
      <c r="E29" s="18"/>
      <c r="F29" s="14"/>
      <c r="G29" s="109"/>
      <c r="H29" s="38"/>
      <c r="I29" s="111"/>
      <c r="J29" s="38"/>
    </row>
    <row r="30" spans="1:10" ht="10.5" customHeight="1">
      <c r="A30" s="76"/>
      <c r="B30" s="18"/>
      <c r="C30" s="18" t="s">
        <v>351</v>
      </c>
      <c r="D30" s="18"/>
      <c r="E30" s="18"/>
      <c r="F30" s="14"/>
      <c r="G30" s="109">
        <v>100</v>
      </c>
      <c r="H30" s="38">
        <f t="shared" si="0"/>
        <v>0.38138825324180015</v>
      </c>
      <c r="I30" s="111">
        <f t="shared" si="1"/>
        <v>4.197410952975986</v>
      </c>
      <c r="J30" s="38">
        <v>76.4</v>
      </c>
    </row>
    <row r="31" spans="1:10" ht="10.5" customHeight="1">
      <c r="A31" s="76"/>
      <c r="B31" s="18"/>
      <c r="C31" s="18"/>
      <c r="D31" s="18"/>
      <c r="E31" s="18"/>
      <c r="F31" s="14"/>
      <c r="G31" s="109"/>
      <c r="H31" s="38"/>
      <c r="I31" s="111"/>
      <c r="J31" s="38"/>
    </row>
    <row r="32" spans="1:10" ht="10.5" customHeight="1">
      <c r="A32" s="76" t="s">
        <v>17</v>
      </c>
      <c r="B32" s="18" t="s">
        <v>296</v>
      </c>
      <c r="C32" s="18"/>
      <c r="D32" s="18"/>
      <c r="E32" s="18"/>
      <c r="F32" s="14"/>
      <c r="G32" s="109"/>
      <c r="H32" s="38"/>
      <c r="I32" s="111"/>
      <c r="J32" s="38"/>
    </row>
    <row r="33" spans="1:10" ht="10.5" customHeight="1">
      <c r="A33" s="76"/>
      <c r="B33" s="18"/>
      <c r="C33" s="18" t="s">
        <v>352</v>
      </c>
      <c r="D33" s="18"/>
      <c r="E33" s="18"/>
      <c r="F33" s="14"/>
      <c r="G33" s="109">
        <v>1224</v>
      </c>
      <c r="H33" s="38">
        <f t="shared" si="0"/>
        <v>4.668192219679634</v>
      </c>
      <c r="I33" s="111">
        <f t="shared" si="1"/>
        <v>51.376310064426065</v>
      </c>
      <c r="J33" s="38">
        <v>78.2</v>
      </c>
    </row>
    <row r="34" spans="1:10" ht="10.5" customHeight="1">
      <c r="A34" s="76"/>
      <c r="B34" s="18"/>
      <c r="C34" s="18" t="s">
        <v>279</v>
      </c>
      <c r="D34" s="18"/>
      <c r="E34" s="18"/>
      <c r="F34" s="14"/>
      <c r="G34" s="109"/>
      <c r="H34" s="38"/>
      <c r="I34" s="111"/>
      <c r="J34" s="38"/>
    </row>
    <row r="35" spans="1:10" ht="10.5" customHeight="1">
      <c r="A35" s="76" t="s">
        <v>18</v>
      </c>
      <c r="B35" s="18"/>
      <c r="C35" s="18" t="s">
        <v>298</v>
      </c>
      <c r="D35" s="18"/>
      <c r="E35" s="18"/>
      <c r="F35" s="14"/>
      <c r="G35" s="109">
        <v>1162</v>
      </c>
      <c r="H35" s="38">
        <f t="shared" si="0"/>
        <v>4.431731502669718</v>
      </c>
      <c r="I35" s="111">
        <f t="shared" si="1"/>
        <v>48.773915273580954</v>
      </c>
      <c r="J35" s="38">
        <v>78.6</v>
      </c>
    </row>
    <row r="36" spans="1:10" ht="10.5" customHeight="1">
      <c r="A36" s="76"/>
      <c r="B36" s="18"/>
      <c r="C36" s="18"/>
      <c r="D36" s="18"/>
      <c r="E36" s="18"/>
      <c r="F36" s="14"/>
      <c r="G36" s="109"/>
      <c r="H36" s="38"/>
      <c r="I36" s="111"/>
      <c r="J36" s="38"/>
    </row>
    <row r="37" spans="1:10" ht="10.5" customHeight="1">
      <c r="A37" s="76" t="s">
        <v>19</v>
      </c>
      <c r="B37" s="18" t="s">
        <v>353</v>
      </c>
      <c r="C37" s="18"/>
      <c r="D37" s="18"/>
      <c r="E37" s="18"/>
      <c r="F37" s="14"/>
      <c r="G37" s="109">
        <v>205</v>
      </c>
      <c r="H37" s="38">
        <f t="shared" si="0"/>
        <v>0.7818459191456903</v>
      </c>
      <c r="I37" s="111">
        <f t="shared" si="1"/>
        <v>8.60469245360077</v>
      </c>
      <c r="J37" s="38">
        <v>64.6</v>
      </c>
    </row>
    <row r="38" spans="1:10" ht="10.5" customHeight="1">
      <c r="A38" s="76"/>
      <c r="B38" s="18"/>
      <c r="C38" s="18" t="s">
        <v>279</v>
      </c>
      <c r="D38" s="18"/>
      <c r="E38" s="18"/>
      <c r="F38" s="14"/>
      <c r="G38" s="109"/>
      <c r="H38" s="38"/>
      <c r="I38" s="111"/>
      <c r="J38" s="38"/>
    </row>
    <row r="39" spans="1:10" ht="10.5" customHeight="1">
      <c r="A39" s="76" t="s">
        <v>20</v>
      </c>
      <c r="B39" s="18"/>
      <c r="C39" s="18" t="s">
        <v>300</v>
      </c>
      <c r="D39" s="18"/>
      <c r="E39" s="18"/>
      <c r="F39" s="14"/>
      <c r="G39" s="109">
        <v>131</v>
      </c>
      <c r="H39" s="38">
        <f t="shared" si="0"/>
        <v>0.4996186117467582</v>
      </c>
      <c r="I39" s="111">
        <f t="shared" si="1"/>
        <v>5.498608348398541</v>
      </c>
      <c r="J39" s="38">
        <v>55</v>
      </c>
    </row>
    <row r="40" spans="1:10" ht="10.5" customHeight="1">
      <c r="A40" s="76"/>
      <c r="B40" s="18"/>
      <c r="C40" s="18"/>
      <c r="D40" s="18"/>
      <c r="E40" s="18"/>
      <c r="F40" s="14"/>
      <c r="G40" s="109"/>
      <c r="H40" s="38"/>
      <c r="I40" s="111"/>
      <c r="J40" s="38"/>
    </row>
    <row r="41" spans="1:10" ht="10.5" customHeight="1">
      <c r="A41" s="76" t="s">
        <v>65</v>
      </c>
      <c r="B41" s="18" t="s">
        <v>354</v>
      </c>
      <c r="C41" s="18"/>
      <c r="D41" s="18"/>
      <c r="E41" s="18"/>
      <c r="F41" s="14"/>
      <c r="G41" s="109">
        <v>433</v>
      </c>
      <c r="H41" s="38">
        <f t="shared" si="0"/>
        <v>1.6514111365369948</v>
      </c>
      <c r="I41" s="111">
        <f t="shared" si="1"/>
        <v>18.174789426386017</v>
      </c>
      <c r="J41" s="38">
        <v>72.8</v>
      </c>
    </row>
    <row r="42" spans="1:10" ht="10.5" customHeight="1">
      <c r="A42" s="76"/>
      <c r="B42" s="18"/>
      <c r="C42" s="18"/>
      <c r="D42" s="18"/>
      <c r="E42" s="18"/>
      <c r="F42" s="14"/>
      <c r="G42" s="109"/>
      <c r="H42" s="38"/>
      <c r="I42" s="111"/>
      <c r="J42" s="38"/>
    </row>
    <row r="43" spans="1:10" ht="10.5" customHeight="1">
      <c r="A43" s="76" t="s">
        <v>21</v>
      </c>
      <c r="B43" s="18" t="s">
        <v>355</v>
      </c>
      <c r="C43" s="18"/>
      <c r="D43" s="18"/>
      <c r="E43" s="18"/>
      <c r="F43" s="14"/>
      <c r="G43" s="109">
        <v>13274</v>
      </c>
      <c r="H43" s="38">
        <f t="shared" si="0"/>
        <v>50.62547673531655</v>
      </c>
      <c r="I43" s="111">
        <f t="shared" si="1"/>
        <v>557.1643298980323</v>
      </c>
      <c r="J43" s="38">
        <v>79.8</v>
      </c>
    </row>
    <row r="44" spans="1:10" ht="10.5" customHeight="1">
      <c r="A44" s="76"/>
      <c r="B44" s="18"/>
      <c r="C44" s="18" t="s">
        <v>279</v>
      </c>
      <c r="D44" s="18"/>
      <c r="E44" s="18"/>
      <c r="F44" s="14"/>
      <c r="G44" s="109"/>
      <c r="H44" s="38"/>
      <c r="I44" s="111"/>
      <c r="J44" s="38"/>
    </row>
    <row r="45" spans="1:10" ht="10.5" customHeight="1">
      <c r="A45" s="76" t="s">
        <v>66</v>
      </c>
      <c r="B45" s="18"/>
      <c r="C45" s="18" t="s">
        <v>356</v>
      </c>
      <c r="D45" s="18"/>
      <c r="E45" s="18"/>
      <c r="F45" s="14"/>
      <c r="G45" s="109">
        <v>1047</v>
      </c>
      <c r="H45" s="38">
        <f t="shared" si="0"/>
        <v>3.9931350114416477</v>
      </c>
      <c r="I45" s="111">
        <f t="shared" si="1"/>
        <v>43.94689267765857</v>
      </c>
      <c r="J45" s="38">
        <v>81.9</v>
      </c>
    </row>
    <row r="46" spans="1:10" ht="10.5" customHeight="1">
      <c r="A46" s="76" t="s">
        <v>22</v>
      </c>
      <c r="B46" s="18"/>
      <c r="C46" s="18" t="s">
        <v>303</v>
      </c>
      <c r="D46" s="18"/>
      <c r="E46" s="18"/>
      <c r="F46" s="14"/>
      <c r="G46" s="109">
        <v>6240</v>
      </c>
      <c r="H46" s="38">
        <f t="shared" si="0"/>
        <v>23.79862700228833</v>
      </c>
      <c r="I46" s="111">
        <f t="shared" si="1"/>
        <v>261.9184434657015</v>
      </c>
      <c r="J46" s="38">
        <v>78.9</v>
      </c>
    </row>
    <row r="47" spans="1:10" ht="10.5" customHeight="1">
      <c r="A47" s="76"/>
      <c r="B47" s="18"/>
      <c r="C47" s="18"/>
      <c r="D47" s="14" t="s">
        <v>279</v>
      </c>
      <c r="E47" s="14"/>
      <c r="F47" s="14"/>
      <c r="G47" s="109"/>
      <c r="H47" s="38"/>
      <c r="I47" s="111"/>
      <c r="J47" s="38"/>
    </row>
    <row r="48" spans="1:10" ht="10.5" customHeight="1">
      <c r="A48" s="76" t="s">
        <v>67</v>
      </c>
      <c r="B48" s="18"/>
      <c r="C48" s="18"/>
      <c r="D48" s="14" t="s">
        <v>357</v>
      </c>
      <c r="E48" s="14"/>
      <c r="F48" s="14"/>
      <c r="G48" s="109">
        <v>2157</v>
      </c>
      <c r="H48" s="38">
        <f t="shared" si="0"/>
        <v>8.22654462242563</v>
      </c>
      <c r="I48" s="111">
        <f t="shared" si="1"/>
        <v>90.538154255692</v>
      </c>
      <c r="J48" s="38">
        <v>74.2</v>
      </c>
    </row>
    <row r="49" spans="1:10" ht="10.5" customHeight="1">
      <c r="A49" s="76" t="s">
        <v>68</v>
      </c>
      <c r="B49" s="18"/>
      <c r="C49" s="18"/>
      <c r="D49" s="14" t="s">
        <v>358</v>
      </c>
      <c r="E49" s="14"/>
      <c r="F49" s="14"/>
      <c r="G49" s="109">
        <v>187</v>
      </c>
      <c r="H49" s="38">
        <f t="shared" si="0"/>
        <v>0.7131960335621663</v>
      </c>
      <c r="I49" s="111">
        <f t="shared" si="1"/>
        <v>7.849158482065093</v>
      </c>
      <c r="J49" s="38">
        <v>74.5</v>
      </c>
    </row>
    <row r="50" spans="1:10" ht="10.5" customHeight="1">
      <c r="A50" s="76" t="s">
        <v>69</v>
      </c>
      <c r="B50" s="18"/>
      <c r="C50" s="18" t="s">
        <v>304</v>
      </c>
      <c r="D50" s="18"/>
      <c r="E50" s="18"/>
      <c r="F50" s="14"/>
      <c r="G50" s="109">
        <v>1862</v>
      </c>
      <c r="H50" s="38">
        <f t="shared" si="0"/>
        <v>7.101449275362319</v>
      </c>
      <c r="I50" s="111">
        <f t="shared" si="1"/>
        <v>78.15579194441285</v>
      </c>
      <c r="J50" s="38">
        <v>79.5</v>
      </c>
    </row>
    <row r="51" spans="1:10" ht="10.5" customHeight="1">
      <c r="A51" s="76" t="s">
        <v>24</v>
      </c>
      <c r="B51" s="18"/>
      <c r="C51" s="18" t="s">
        <v>306</v>
      </c>
      <c r="D51" s="18"/>
      <c r="E51" s="18"/>
      <c r="F51" s="14"/>
      <c r="G51" s="109">
        <v>2836</v>
      </c>
      <c r="H51" s="38">
        <f t="shared" si="0"/>
        <v>10.816170861937453</v>
      </c>
      <c r="I51" s="111">
        <f t="shared" si="1"/>
        <v>119.03857462639894</v>
      </c>
      <c r="J51" s="38">
        <v>81.3</v>
      </c>
    </row>
    <row r="52" spans="1:10" ht="10.5" customHeight="1">
      <c r="A52" s="76"/>
      <c r="B52" s="18"/>
      <c r="C52" s="18"/>
      <c r="D52" s="14" t="s">
        <v>279</v>
      </c>
      <c r="E52" s="14"/>
      <c r="F52" s="14"/>
      <c r="G52" s="109"/>
      <c r="H52" s="38"/>
      <c r="I52" s="111"/>
      <c r="J52" s="38"/>
    </row>
    <row r="53" spans="1:10" ht="10.5" customHeight="1">
      <c r="A53" s="76" t="s">
        <v>70</v>
      </c>
      <c r="B53" s="18"/>
      <c r="C53" s="18"/>
      <c r="D53" s="14" t="s">
        <v>359</v>
      </c>
      <c r="E53" s="14"/>
      <c r="F53" s="14"/>
      <c r="G53" s="109"/>
      <c r="H53" s="38"/>
      <c r="I53" s="111"/>
      <c r="J53" s="38"/>
    </row>
    <row r="54" spans="1:10" ht="10.5" customHeight="1">
      <c r="A54" s="76"/>
      <c r="B54" s="18"/>
      <c r="C54" s="18"/>
      <c r="F54" s="14" t="s">
        <v>360</v>
      </c>
      <c r="G54" s="109">
        <v>960</v>
      </c>
      <c r="H54" s="38">
        <f t="shared" si="0"/>
        <v>3.6613272311212817</v>
      </c>
      <c r="I54" s="111">
        <f t="shared" si="1"/>
        <v>40.29514514856946</v>
      </c>
      <c r="J54" s="38">
        <v>82.4</v>
      </c>
    </row>
    <row r="55" spans="1:10" ht="10.5" customHeight="1">
      <c r="A55" s="76" t="s">
        <v>71</v>
      </c>
      <c r="B55" s="18"/>
      <c r="C55" s="18" t="s">
        <v>361</v>
      </c>
      <c r="D55" s="18"/>
      <c r="E55" s="18"/>
      <c r="F55" s="14"/>
      <c r="G55" s="109"/>
      <c r="H55" s="38"/>
      <c r="I55" s="111"/>
      <c r="J55" s="38"/>
    </row>
    <row r="56" spans="1:10" ht="10.5" customHeight="1">
      <c r="A56" s="76"/>
      <c r="B56" s="18"/>
      <c r="C56" s="18"/>
      <c r="D56" s="14" t="s">
        <v>362</v>
      </c>
      <c r="E56" s="14"/>
      <c r="F56" s="14"/>
      <c r="G56" s="109">
        <v>842</v>
      </c>
      <c r="H56" s="38">
        <f t="shared" si="0"/>
        <v>3.2112890922959574</v>
      </c>
      <c r="I56" s="111">
        <f t="shared" si="1"/>
        <v>35.3422002240578</v>
      </c>
      <c r="J56" s="38">
        <v>82.7</v>
      </c>
    </row>
    <row r="57" spans="1:10" ht="10.5" customHeight="1">
      <c r="A57" s="76"/>
      <c r="B57" s="18"/>
      <c r="C57" s="18"/>
      <c r="D57" s="18"/>
      <c r="E57" s="18"/>
      <c r="F57" s="14"/>
      <c r="G57" s="109"/>
      <c r="H57" s="38"/>
      <c r="I57" s="111"/>
      <c r="J57" s="38"/>
    </row>
    <row r="58" spans="1:10" ht="10.5" customHeight="1">
      <c r="A58" s="76" t="s">
        <v>26</v>
      </c>
      <c r="B58" s="18" t="s">
        <v>363</v>
      </c>
      <c r="C58" s="18"/>
      <c r="D58" s="18"/>
      <c r="E58" s="18"/>
      <c r="F58" s="14"/>
      <c r="G58" s="109">
        <v>1352</v>
      </c>
      <c r="H58" s="38">
        <f t="shared" si="0"/>
        <v>5.156369183829138</v>
      </c>
      <c r="I58" s="111">
        <f t="shared" si="1"/>
        <v>56.74899608423532</v>
      </c>
      <c r="J58" s="38">
        <v>78</v>
      </c>
    </row>
    <row r="59" spans="1:10" ht="10.5" customHeight="1">
      <c r="A59" s="76"/>
      <c r="B59" s="18"/>
      <c r="C59" s="18" t="s">
        <v>279</v>
      </c>
      <c r="D59" s="18"/>
      <c r="E59" s="18"/>
      <c r="F59" s="14"/>
      <c r="G59" s="109"/>
      <c r="H59" s="38"/>
      <c r="I59" s="111"/>
      <c r="J59" s="38"/>
    </row>
    <row r="60" spans="1:10" ht="10.5" customHeight="1">
      <c r="A60" s="76" t="s">
        <v>27</v>
      </c>
      <c r="B60" s="18"/>
      <c r="C60" s="18" t="s">
        <v>308</v>
      </c>
      <c r="D60" s="18"/>
      <c r="E60" s="18"/>
      <c r="F60" s="14"/>
      <c r="G60" s="109">
        <v>441</v>
      </c>
      <c r="H60" s="38">
        <f t="shared" si="0"/>
        <v>1.6819221967963387</v>
      </c>
      <c r="I60" s="111">
        <f t="shared" si="1"/>
        <v>18.510582302624094</v>
      </c>
      <c r="J60" s="38">
        <v>80.7</v>
      </c>
    </row>
    <row r="61" spans="1:10" ht="10.5" customHeight="1">
      <c r="A61" s="76" t="s">
        <v>28</v>
      </c>
      <c r="B61" s="18"/>
      <c r="C61" s="18" t="s">
        <v>364</v>
      </c>
      <c r="D61" s="18"/>
      <c r="E61" s="18"/>
      <c r="F61" s="14"/>
      <c r="G61" s="109">
        <v>726</v>
      </c>
      <c r="H61" s="38">
        <f t="shared" si="0"/>
        <v>2.7688787185354693</v>
      </c>
      <c r="I61" s="111">
        <f t="shared" si="1"/>
        <v>30.473203518605654</v>
      </c>
      <c r="J61" s="38">
        <v>77</v>
      </c>
    </row>
    <row r="62" spans="1:8" ht="10.5" customHeight="1">
      <c r="A62" s="11"/>
      <c r="B62" s="18"/>
      <c r="C62" s="18"/>
      <c r="D62" s="18"/>
      <c r="E62" s="18"/>
      <c r="F62" s="18"/>
      <c r="G62" s="36"/>
      <c r="H62" s="38"/>
    </row>
    <row r="63" spans="1:8" ht="10.5" customHeight="1">
      <c r="A63" s="11"/>
      <c r="B63" s="18"/>
      <c r="C63" s="18"/>
      <c r="D63" s="18"/>
      <c r="E63" s="18"/>
      <c r="F63" s="38"/>
      <c r="G63" s="36"/>
      <c r="H63" s="38"/>
    </row>
    <row r="64" spans="1:8" ht="10.5" customHeight="1">
      <c r="A64" s="11"/>
      <c r="B64" s="18"/>
      <c r="C64" s="18"/>
      <c r="D64" s="18"/>
      <c r="E64" s="18"/>
      <c r="F64" s="18"/>
      <c r="G64" s="36"/>
      <c r="H64" s="38"/>
    </row>
    <row r="65" spans="1:8" ht="10.5" customHeight="1">
      <c r="A65" s="11"/>
      <c r="B65" s="18"/>
      <c r="C65" s="18"/>
      <c r="D65" s="18"/>
      <c r="E65" s="18"/>
      <c r="F65" s="18"/>
      <c r="G65" s="36"/>
      <c r="H65" s="38"/>
    </row>
    <row r="66" spans="1:8" ht="10.5" customHeight="1">
      <c r="A66" s="11"/>
      <c r="B66" s="18"/>
      <c r="C66" s="18"/>
      <c r="D66" s="18"/>
      <c r="E66" s="18"/>
      <c r="F66" s="18"/>
      <c r="G66" s="36"/>
      <c r="H66" s="38"/>
    </row>
    <row r="67" spans="1:9" ht="10.5" customHeight="1">
      <c r="A67" s="11"/>
      <c r="B67" s="18"/>
      <c r="C67" s="18"/>
      <c r="D67" s="18"/>
      <c r="E67" s="18"/>
      <c r="F67" s="18"/>
      <c r="G67" s="36"/>
      <c r="H67" s="38"/>
      <c r="I67" s="38"/>
    </row>
    <row r="68" spans="1:7" ht="10.5" customHeight="1">
      <c r="A68" s="11"/>
      <c r="B68" s="18"/>
      <c r="C68" s="18"/>
      <c r="D68" s="18"/>
      <c r="E68" s="18"/>
      <c r="F68" s="18"/>
      <c r="G68" s="36"/>
    </row>
    <row r="69" spans="1:7" ht="10.5" customHeight="1">
      <c r="A69" s="11"/>
      <c r="B69" s="18"/>
      <c r="C69" s="18"/>
      <c r="D69" s="18"/>
      <c r="E69" s="18"/>
      <c r="F69" s="18"/>
      <c r="G69" s="36"/>
    </row>
    <row r="70" spans="1:7" ht="10.5" customHeight="1">
      <c r="A70" s="11"/>
      <c r="B70" s="18"/>
      <c r="C70" s="18"/>
      <c r="D70" s="18"/>
      <c r="E70" s="18"/>
      <c r="F70" s="18"/>
      <c r="G70" s="36"/>
    </row>
    <row r="71" spans="1:7" ht="10.5" customHeight="1">
      <c r="A71" s="11"/>
      <c r="B71" s="18"/>
      <c r="C71" s="18"/>
      <c r="D71" s="18"/>
      <c r="E71" s="18"/>
      <c r="F71" s="18"/>
      <c r="G71" s="36"/>
    </row>
    <row r="72" spans="1:7" ht="10.5" customHeight="1">
      <c r="A72" s="11"/>
      <c r="B72" s="18"/>
      <c r="C72" s="18"/>
      <c r="D72" s="18"/>
      <c r="E72" s="18"/>
      <c r="F72" s="18"/>
      <c r="G72" s="36"/>
    </row>
    <row r="73" spans="1:7" ht="10.5" customHeight="1">
      <c r="A73" s="11"/>
      <c r="B73" s="18"/>
      <c r="C73" s="18"/>
      <c r="D73" s="18"/>
      <c r="E73" s="18"/>
      <c r="F73" s="18"/>
      <c r="G73" s="36"/>
    </row>
    <row r="74" spans="1:7" ht="10.5" customHeight="1">
      <c r="A74" s="11"/>
      <c r="B74" s="18"/>
      <c r="C74" s="18"/>
      <c r="D74" s="18"/>
      <c r="E74" s="18"/>
      <c r="F74" s="18"/>
      <c r="G74" s="36"/>
    </row>
    <row r="75" spans="1:10" ht="12.75" customHeight="1">
      <c r="A75" s="12" t="s">
        <v>188</v>
      </c>
      <c r="B75" s="12"/>
      <c r="C75" s="12"/>
      <c r="D75" s="12"/>
      <c r="E75" s="12"/>
      <c r="F75" s="12"/>
      <c r="G75" s="39"/>
      <c r="H75" s="13"/>
      <c r="I75" s="13"/>
      <c r="J75" s="13"/>
    </row>
    <row r="76" spans="1:10" ht="12.75" customHeight="1">
      <c r="A76" s="12" t="s">
        <v>57</v>
      </c>
      <c r="B76" s="12"/>
      <c r="C76" s="12"/>
      <c r="D76" s="12"/>
      <c r="E76" s="12"/>
      <c r="F76" s="12"/>
      <c r="G76" s="39"/>
      <c r="H76" s="13"/>
      <c r="I76" s="13"/>
      <c r="J76" s="13"/>
    </row>
    <row r="77" spans="1:7" ht="12.75" customHeight="1">
      <c r="A77" s="18"/>
      <c r="B77" s="18"/>
      <c r="C77" s="18"/>
      <c r="D77" s="18"/>
      <c r="E77" s="18"/>
      <c r="F77" s="18"/>
      <c r="G77" s="36"/>
    </row>
    <row r="78" spans="1:10" ht="12.75" customHeight="1">
      <c r="A78" s="171" t="s">
        <v>0</v>
      </c>
      <c r="B78" s="182" t="s">
        <v>1</v>
      </c>
      <c r="C78" s="160"/>
      <c r="D78" s="160"/>
      <c r="E78" s="160"/>
      <c r="F78" s="184"/>
      <c r="G78" s="157" t="s">
        <v>182</v>
      </c>
      <c r="H78" s="157" t="s">
        <v>183</v>
      </c>
      <c r="I78" s="180" t="s">
        <v>58</v>
      </c>
      <c r="J78" s="159" t="s">
        <v>179</v>
      </c>
    </row>
    <row r="79" spans="1:10" ht="12.75" customHeight="1">
      <c r="A79" s="172"/>
      <c r="B79" s="185"/>
      <c r="C79" s="186"/>
      <c r="D79" s="186"/>
      <c r="E79" s="186"/>
      <c r="F79" s="187"/>
      <c r="G79" s="158"/>
      <c r="H79" s="158"/>
      <c r="I79" s="158"/>
      <c r="J79" s="163"/>
    </row>
    <row r="80" spans="1:10" ht="12.75" customHeight="1">
      <c r="A80" s="173"/>
      <c r="B80" s="188"/>
      <c r="C80" s="189"/>
      <c r="D80" s="189"/>
      <c r="E80" s="189"/>
      <c r="F80" s="190"/>
      <c r="G80" s="156"/>
      <c r="H80" s="156"/>
      <c r="I80" s="156"/>
      <c r="J80" s="165"/>
    </row>
    <row r="81" spans="1:10" ht="10.5" customHeight="1">
      <c r="A81" s="87"/>
      <c r="B81" s="18"/>
      <c r="C81" s="18"/>
      <c r="D81" s="18"/>
      <c r="E81" s="18"/>
      <c r="F81" s="14"/>
      <c r="G81" s="37"/>
      <c r="H81" s="37"/>
      <c r="I81" s="37"/>
      <c r="J81" s="37"/>
    </row>
    <row r="82" spans="1:10" ht="10.5" customHeight="1">
      <c r="A82" s="76" t="s">
        <v>29</v>
      </c>
      <c r="B82" s="18" t="s">
        <v>365</v>
      </c>
      <c r="C82" s="18"/>
      <c r="D82" s="18"/>
      <c r="E82" s="18"/>
      <c r="F82" s="14"/>
      <c r="G82" s="109">
        <v>1422</v>
      </c>
      <c r="H82" s="38">
        <f>PRODUCT(G82*100,1/26220)</f>
        <v>5.423340961098399</v>
      </c>
      <c r="I82" s="111">
        <f>PRODUCT(G82*100000,1/2382421)</f>
        <v>59.687183751318514</v>
      </c>
      <c r="J82" s="38">
        <v>68.5</v>
      </c>
    </row>
    <row r="83" spans="1:10" ht="10.5" customHeight="1">
      <c r="A83" s="76"/>
      <c r="B83" s="18"/>
      <c r="C83" s="18" t="s">
        <v>279</v>
      </c>
      <c r="D83" s="18"/>
      <c r="E83" s="18"/>
      <c r="F83" s="14"/>
      <c r="G83" s="109"/>
      <c r="H83" s="38"/>
      <c r="I83" s="111"/>
      <c r="J83" s="38"/>
    </row>
    <row r="84" spans="1:10" ht="10.5" customHeight="1">
      <c r="A84" s="76" t="s">
        <v>73</v>
      </c>
      <c r="B84" s="18"/>
      <c r="C84" s="18" t="s">
        <v>366</v>
      </c>
      <c r="D84" s="18"/>
      <c r="E84" s="18"/>
      <c r="F84" s="14"/>
      <c r="G84" s="109">
        <v>675</v>
      </c>
      <c r="H84" s="38">
        <f>PRODUCT(G84*100,1/26220)</f>
        <v>2.5743707093821513</v>
      </c>
      <c r="I84" s="111">
        <f>PRODUCT(G84*100000,1/2382421)</f>
        <v>28.3325239325879</v>
      </c>
      <c r="J84" s="38">
        <v>60.5</v>
      </c>
    </row>
    <row r="85" spans="1:10" ht="10.5" customHeight="1">
      <c r="A85" s="14"/>
      <c r="D85" s="14" t="s">
        <v>279</v>
      </c>
      <c r="E85" s="14"/>
      <c r="F85" s="14"/>
      <c r="G85" s="109"/>
      <c r="H85" s="38"/>
      <c r="I85" s="111"/>
      <c r="J85" s="38"/>
    </row>
    <row r="86" spans="1:10" ht="10.5" customHeight="1">
      <c r="A86" s="88" t="s">
        <v>30</v>
      </c>
      <c r="B86" s="18"/>
      <c r="C86" s="18"/>
      <c r="D86" s="14" t="s">
        <v>312</v>
      </c>
      <c r="E86" s="14"/>
      <c r="F86" s="14"/>
      <c r="G86" s="109">
        <v>432</v>
      </c>
      <c r="H86" s="38">
        <f>PRODUCT(G86*100,1/26220)</f>
        <v>1.6475972540045767</v>
      </c>
      <c r="I86" s="111">
        <f>PRODUCT(G86*100000,1/2382421)</f>
        <v>18.132815316856256</v>
      </c>
      <c r="J86" s="38">
        <v>56.8</v>
      </c>
    </row>
    <row r="87" spans="1:10" ht="10.5" customHeight="1">
      <c r="A87" s="89"/>
      <c r="B87" s="18"/>
      <c r="C87" s="18"/>
      <c r="D87" s="18"/>
      <c r="E87" s="18"/>
      <c r="F87" s="14"/>
      <c r="G87" s="109"/>
      <c r="H87" s="38"/>
      <c r="I87" s="111"/>
      <c r="J87" s="38"/>
    </row>
    <row r="88" spans="1:10" ht="10.5" customHeight="1">
      <c r="A88" s="88" t="s">
        <v>31</v>
      </c>
      <c r="B88" s="18" t="s">
        <v>313</v>
      </c>
      <c r="C88" s="18"/>
      <c r="D88" s="18"/>
      <c r="E88" s="18"/>
      <c r="F88" s="14"/>
      <c r="G88" s="109"/>
      <c r="H88" s="38"/>
      <c r="I88" s="111"/>
      <c r="J88" s="38"/>
    </row>
    <row r="89" spans="1:10" ht="10.5" customHeight="1">
      <c r="A89" s="14"/>
      <c r="C89" s="21" t="s">
        <v>367</v>
      </c>
      <c r="F89" s="14"/>
      <c r="G89" s="109">
        <v>42</v>
      </c>
      <c r="H89" s="38">
        <f>PRODUCT(G89*100,1/26220)</f>
        <v>0.16018306636155608</v>
      </c>
      <c r="I89" s="111">
        <f>PRODUCT(G89*100000,1/2382421)</f>
        <v>1.7629126002499138</v>
      </c>
      <c r="J89" s="38">
        <v>71.3</v>
      </c>
    </row>
    <row r="90" spans="1:10" ht="10.5" customHeight="1">
      <c r="A90" s="14"/>
      <c r="F90" s="14"/>
      <c r="G90" s="109"/>
      <c r="H90" s="38"/>
      <c r="I90" s="111"/>
      <c r="J90" s="38"/>
    </row>
    <row r="91" spans="1:10" ht="10.5" customHeight="1">
      <c r="A91" s="14" t="s">
        <v>32</v>
      </c>
      <c r="B91" s="21" t="s">
        <v>368</v>
      </c>
      <c r="F91" s="14"/>
      <c r="G91" s="109">
        <v>246</v>
      </c>
      <c r="H91" s="38">
        <f>PRODUCT(G91*100,1/26220)</f>
        <v>0.9382151029748285</v>
      </c>
      <c r="I91" s="111">
        <f>PRODUCT(G91*100000,1/2382421)</f>
        <v>10.325630944320924</v>
      </c>
      <c r="J91" s="38">
        <v>78.7</v>
      </c>
    </row>
    <row r="92" spans="1:10" ht="10.5" customHeight="1">
      <c r="A92" s="14"/>
      <c r="F92" s="14"/>
      <c r="G92" s="109"/>
      <c r="H92" s="38"/>
      <c r="I92" s="111"/>
      <c r="J92" s="38"/>
    </row>
    <row r="93" spans="1:10" ht="10.5" customHeight="1">
      <c r="A93" s="14" t="s">
        <v>34</v>
      </c>
      <c r="B93" s="21" t="s">
        <v>369</v>
      </c>
      <c r="F93" s="14"/>
      <c r="G93" s="109"/>
      <c r="H93" s="38"/>
      <c r="I93" s="111"/>
      <c r="J93" s="38"/>
    </row>
    <row r="94" spans="1:10" ht="10.5" customHeight="1">
      <c r="A94" s="14"/>
      <c r="C94" s="21" t="s">
        <v>370</v>
      </c>
      <c r="F94" s="14"/>
      <c r="G94" s="109">
        <v>43</v>
      </c>
      <c r="H94" s="38">
        <f>PRODUCT(G94*100,1/26220)</f>
        <v>0.16399694889397406</v>
      </c>
      <c r="I94" s="111">
        <f>PRODUCT(G94*100000,1/2382421)</f>
        <v>1.8048867097796737</v>
      </c>
      <c r="J94" s="38">
        <v>0.2</v>
      </c>
    </row>
    <row r="95" spans="1:10" ht="10.5" customHeight="1">
      <c r="A95" s="14"/>
      <c r="F95" s="14"/>
      <c r="G95" s="109"/>
      <c r="H95" s="38"/>
      <c r="I95" s="111"/>
      <c r="J95" s="38"/>
    </row>
    <row r="96" spans="1:10" ht="10.5" customHeight="1">
      <c r="A96" s="14" t="s">
        <v>36</v>
      </c>
      <c r="B96" s="21" t="s">
        <v>371</v>
      </c>
      <c r="F96" s="14"/>
      <c r="G96" s="109"/>
      <c r="H96" s="38"/>
      <c r="I96" s="111"/>
      <c r="J96" s="38"/>
    </row>
    <row r="97" spans="1:10" ht="10.5" customHeight="1">
      <c r="A97" s="14"/>
      <c r="C97" s="21" t="s">
        <v>372</v>
      </c>
      <c r="F97" s="14"/>
      <c r="G97" s="109">
        <v>38</v>
      </c>
      <c r="H97" s="38">
        <f>PRODUCT(G97*100,1/26220)</f>
        <v>0.14492753623188406</v>
      </c>
      <c r="I97" s="111">
        <f>PRODUCT(G97*100000,1/2382421)</f>
        <v>1.5950161621308745</v>
      </c>
      <c r="J97" s="38">
        <v>23.8</v>
      </c>
    </row>
    <row r="98" spans="1:10" ht="10.5" customHeight="1">
      <c r="A98" s="14"/>
      <c r="F98" s="14"/>
      <c r="G98" s="109"/>
      <c r="H98" s="38"/>
      <c r="I98" s="111"/>
      <c r="J98" s="38"/>
    </row>
    <row r="99" spans="1:10" ht="10.5" customHeight="1">
      <c r="A99" s="14" t="s">
        <v>37</v>
      </c>
      <c r="B99" s="21" t="s">
        <v>373</v>
      </c>
      <c r="F99" s="14"/>
      <c r="G99" s="109"/>
      <c r="H99" s="38"/>
      <c r="I99" s="111"/>
      <c r="J99" s="38"/>
    </row>
    <row r="100" spans="1:10" ht="10.5" customHeight="1">
      <c r="A100" s="14"/>
      <c r="C100" s="58" t="s">
        <v>374</v>
      </c>
      <c r="F100" s="14"/>
      <c r="G100" s="109"/>
      <c r="H100" s="38"/>
      <c r="I100" s="111"/>
      <c r="J100" s="38"/>
    </row>
    <row r="101" spans="1:10" ht="10.5" customHeight="1">
      <c r="A101" s="14"/>
      <c r="C101" s="21" t="s">
        <v>375</v>
      </c>
      <c r="D101" s="58"/>
      <c r="F101" s="14"/>
      <c r="G101" s="109">
        <v>246</v>
      </c>
      <c r="H101" s="38">
        <f>PRODUCT(G101*100,1/26220)</f>
        <v>0.9382151029748285</v>
      </c>
      <c r="I101" s="111">
        <f>PRODUCT(G101*100000,1/2382421)</f>
        <v>10.325630944320924</v>
      </c>
      <c r="J101" s="38">
        <v>63</v>
      </c>
    </row>
    <row r="102" spans="1:10" ht="10.5" customHeight="1">
      <c r="A102" s="14"/>
      <c r="F102" s="14"/>
      <c r="G102" s="109"/>
      <c r="H102" s="38"/>
      <c r="I102" s="111"/>
      <c r="J102" s="38"/>
    </row>
    <row r="103" spans="1:10" ht="10.5" customHeight="1">
      <c r="A103" s="14" t="s">
        <v>39</v>
      </c>
      <c r="B103" s="21" t="s">
        <v>376</v>
      </c>
      <c r="F103" s="14"/>
      <c r="G103" s="109"/>
      <c r="H103" s="38"/>
      <c r="I103" s="111"/>
      <c r="J103" s="38"/>
    </row>
    <row r="104" spans="1:10" ht="10.5" customHeight="1">
      <c r="A104" s="14"/>
      <c r="C104" s="21" t="s">
        <v>377</v>
      </c>
      <c r="F104" s="14"/>
      <c r="G104" s="109">
        <v>1320</v>
      </c>
      <c r="H104" s="38">
        <f>PRODUCT(G104*100,1/26220)</f>
        <v>5.034324942791763</v>
      </c>
      <c r="I104" s="111">
        <f>PRODUCT(G104*100000,1/2382421)</f>
        <v>55.405824579283006</v>
      </c>
      <c r="J104" s="38">
        <v>57.6</v>
      </c>
    </row>
    <row r="105" spans="1:10" ht="10.5" customHeight="1">
      <c r="A105" s="14"/>
      <c r="C105" s="21" t="s">
        <v>279</v>
      </c>
      <c r="F105" s="14"/>
      <c r="G105" s="109"/>
      <c r="H105" s="38"/>
      <c r="I105" s="111"/>
      <c r="J105" s="38"/>
    </row>
    <row r="106" spans="1:10" ht="10.5" customHeight="1">
      <c r="A106" s="14" t="s">
        <v>75</v>
      </c>
      <c r="C106" s="21" t="s">
        <v>378</v>
      </c>
      <c r="F106" s="14"/>
      <c r="G106" s="109">
        <v>285</v>
      </c>
      <c r="H106" s="38">
        <f>PRODUCT(G106*100,1/26220)</f>
        <v>1.0869565217391306</v>
      </c>
      <c r="I106" s="111">
        <f>PRODUCT(G106*100000,1/2382421)</f>
        <v>11.962621215981558</v>
      </c>
      <c r="J106" s="38">
        <v>53.3</v>
      </c>
    </row>
    <row r="107" spans="1:10" ht="10.5" customHeight="1">
      <c r="A107" s="14" t="s">
        <v>76</v>
      </c>
      <c r="C107" s="21" t="s">
        <v>379</v>
      </c>
      <c r="F107" s="14"/>
      <c r="G107" s="109">
        <v>165</v>
      </c>
      <c r="H107" s="38">
        <f>PRODUCT(G107*100,1/26220)</f>
        <v>0.6292906178489703</v>
      </c>
      <c r="I107" s="111">
        <f>PRODUCT(G107*100000,1/2382421)</f>
        <v>6.925728072410376</v>
      </c>
      <c r="J107" s="38">
        <v>84.9</v>
      </c>
    </row>
    <row r="108" spans="1:10" ht="10.5" customHeight="1">
      <c r="A108" s="14" t="s">
        <v>77</v>
      </c>
      <c r="C108" s="21" t="s">
        <v>380</v>
      </c>
      <c r="F108" s="14"/>
      <c r="G108" s="109"/>
      <c r="H108" s="38"/>
      <c r="I108" s="111"/>
      <c r="J108" s="38"/>
    </row>
    <row r="109" spans="1:10" ht="10.5" customHeight="1">
      <c r="A109" s="14"/>
      <c r="D109" s="14" t="s">
        <v>381</v>
      </c>
      <c r="E109" s="14"/>
      <c r="F109" s="14"/>
      <c r="G109" s="109">
        <v>160</v>
      </c>
      <c r="H109" s="38">
        <f>PRODUCT(G109*100,1/26220)</f>
        <v>0.6102212051868803</v>
      </c>
      <c r="I109" s="111">
        <f>PRODUCT(G109*100000,1/2382421)</f>
        <v>6.715857524761577</v>
      </c>
      <c r="J109" s="38">
        <v>43.6</v>
      </c>
    </row>
    <row r="110" spans="1:10" ht="10.5" customHeight="1">
      <c r="A110" s="14" t="s">
        <v>78</v>
      </c>
      <c r="C110" s="21" t="s">
        <v>382</v>
      </c>
      <c r="F110" s="14"/>
      <c r="G110" s="109"/>
      <c r="H110" s="38"/>
      <c r="I110" s="111"/>
      <c r="J110" s="38"/>
    </row>
    <row r="111" spans="1:10" ht="10.5" customHeight="1">
      <c r="A111" s="14"/>
      <c r="D111" s="14" t="s">
        <v>383</v>
      </c>
      <c r="E111" s="14"/>
      <c r="F111" s="14"/>
      <c r="G111" s="109">
        <v>47</v>
      </c>
      <c r="H111" s="38">
        <f>PRODUCT(G111*100,1/26220)</f>
        <v>0.17925247902364608</v>
      </c>
      <c r="I111" s="111">
        <f>PRODUCT(G111*100000,1/2382421)</f>
        <v>1.9727831478987132</v>
      </c>
      <c r="J111" s="38">
        <v>49.3</v>
      </c>
    </row>
    <row r="112" spans="1:10" ht="10.5" customHeight="1">
      <c r="A112" s="14" t="s">
        <v>79</v>
      </c>
      <c r="C112" s="21" t="s">
        <v>390</v>
      </c>
      <c r="F112" s="14"/>
      <c r="G112" s="109"/>
      <c r="H112" s="38"/>
      <c r="I112" s="111"/>
      <c r="J112" s="38"/>
    </row>
    <row r="113" spans="1:10" ht="10.5" customHeight="1">
      <c r="A113" s="14"/>
      <c r="D113" s="14" t="s">
        <v>384</v>
      </c>
      <c r="E113" s="14"/>
      <c r="F113" s="14"/>
      <c r="G113" s="109">
        <v>309</v>
      </c>
      <c r="H113" s="38">
        <f>PRODUCT(G113*100,1/26220)</f>
        <v>1.1784897025171626</v>
      </c>
      <c r="I113" s="111">
        <f>PRODUCT(G113*100000,1/2382421)</f>
        <v>12.969999844695796</v>
      </c>
      <c r="J113" s="38">
        <v>56.2</v>
      </c>
    </row>
    <row r="114" spans="1:10" ht="10.5" customHeight="1">
      <c r="A114" s="14"/>
      <c r="F114" s="14"/>
      <c r="G114" s="109"/>
      <c r="H114" s="38"/>
      <c r="I114" s="111"/>
      <c r="J114" s="38"/>
    </row>
    <row r="115" spans="1:10" ht="10.5" customHeight="1">
      <c r="A115" s="14"/>
      <c r="B115" s="21" t="s">
        <v>326</v>
      </c>
      <c r="F115" s="14"/>
      <c r="G115" s="109">
        <v>17</v>
      </c>
      <c r="H115" s="38">
        <f>PRODUCT(G115*100,1/26220)</f>
        <v>0.06483600305110603</v>
      </c>
      <c r="I115" s="111">
        <f>PRODUCT(G115*100000,1/2382421)</f>
        <v>0.7135598620059175</v>
      </c>
      <c r="J115" s="38">
        <v>69.2</v>
      </c>
    </row>
    <row r="116" spans="1:10" ht="10.5" customHeight="1">
      <c r="A116" s="14"/>
      <c r="F116" s="14"/>
      <c r="G116" s="109"/>
      <c r="H116" s="38"/>
      <c r="I116" s="111"/>
      <c r="J116" s="38"/>
    </row>
    <row r="117" spans="1:10" ht="10.5" customHeight="1">
      <c r="A117" s="42" t="s">
        <v>41</v>
      </c>
      <c r="B117" s="41" t="s">
        <v>327</v>
      </c>
      <c r="C117" s="41"/>
      <c r="D117" s="41"/>
      <c r="E117" s="41"/>
      <c r="F117" s="42"/>
      <c r="G117" s="110">
        <v>26220</v>
      </c>
      <c r="H117" s="128">
        <v>100</v>
      </c>
      <c r="I117" s="127">
        <f>PRODUCT(G117*100000,1/2382421)</f>
        <v>1100.5611518703033</v>
      </c>
      <c r="J117" s="44">
        <v>75.2</v>
      </c>
    </row>
    <row r="118" spans="1:10" ht="10.5" customHeight="1">
      <c r="A118" s="14"/>
      <c r="F118" s="14"/>
      <c r="G118" s="109"/>
      <c r="H118" s="38"/>
      <c r="I118" s="111"/>
      <c r="J118" s="38"/>
    </row>
    <row r="119" spans="1:10" ht="10.5" customHeight="1">
      <c r="A119" s="14" t="s">
        <v>43</v>
      </c>
      <c r="B119" s="21" t="s">
        <v>385</v>
      </c>
      <c r="F119" s="14"/>
      <c r="G119" s="109"/>
      <c r="H119" s="38"/>
      <c r="I119" s="111"/>
      <c r="J119" s="38"/>
    </row>
    <row r="120" spans="1:10" ht="10.5" customHeight="1">
      <c r="A120" s="14"/>
      <c r="C120" s="21" t="s">
        <v>386</v>
      </c>
      <c r="F120" s="14"/>
      <c r="G120" s="109">
        <v>1320</v>
      </c>
      <c r="H120" s="38">
        <f>PRODUCT(G120*100,1/26220)</f>
        <v>5.034324942791763</v>
      </c>
      <c r="I120" s="111">
        <f>PRODUCT(G120*100000,1/2382421)</f>
        <v>55.405824579283006</v>
      </c>
      <c r="J120" s="38">
        <v>57.6</v>
      </c>
    </row>
    <row r="121" spans="1:10" ht="10.5" customHeight="1">
      <c r="A121" s="14"/>
      <c r="C121" s="21" t="s">
        <v>279</v>
      </c>
      <c r="F121" s="14"/>
      <c r="G121" s="109"/>
      <c r="H121" s="38"/>
      <c r="I121" s="111"/>
      <c r="J121" s="38"/>
    </row>
    <row r="122" spans="1:10" ht="10.5" customHeight="1">
      <c r="A122" s="14" t="s">
        <v>44</v>
      </c>
      <c r="F122" s="14"/>
      <c r="G122" s="109"/>
      <c r="H122" s="38"/>
      <c r="I122" s="111"/>
      <c r="J122" s="38"/>
    </row>
    <row r="123" spans="1:9" ht="10.5" customHeight="1">
      <c r="A123" s="14" t="s">
        <v>45</v>
      </c>
      <c r="F123" s="14"/>
      <c r="G123" s="109"/>
      <c r="H123" s="38"/>
      <c r="I123" s="111"/>
    </row>
    <row r="124" spans="1:10" ht="10.5" customHeight="1">
      <c r="A124" s="14" t="s">
        <v>46</v>
      </c>
      <c r="C124" s="21" t="s">
        <v>331</v>
      </c>
      <c r="F124" s="14"/>
      <c r="G124" s="109">
        <v>860</v>
      </c>
      <c r="H124" s="38">
        <f>PRODUCT(G124*100,1/26220)</f>
        <v>3.2799389778794814</v>
      </c>
      <c r="I124" s="111">
        <f>PRODUCT(G124*100000,1/2382421)</f>
        <v>36.097734195593475</v>
      </c>
      <c r="J124" s="38">
        <v>58.9</v>
      </c>
    </row>
    <row r="125" spans="1:10" ht="10.5" customHeight="1">
      <c r="A125" s="14"/>
      <c r="D125" s="14" t="s">
        <v>279</v>
      </c>
      <c r="E125" s="14"/>
      <c r="F125" s="14"/>
      <c r="G125" s="109"/>
      <c r="H125" s="38"/>
      <c r="I125" s="111"/>
      <c r="J125" s="38"/>
    </row>
    <row r="126" spans="1:10" ht="10.5" customHeight="1">
      <c r="A126" s="14" t="s">
        <v>47</v>
      </c>
      <c r="D126" s="14" t="s">
        <v>332</v>
      </c>
      <c r="E126" s="14"/>
      <c r="F126" s="14"/>
      <c r="G126" s="109">
        <v>314</v>
      </c>
      <c r="H126" s="38">
        <f>PRODUCT(G126*100,1/26220)</f>
        <v>1.1975591151792526</v>
      </c>
      <c r="I126" s="111">
        <f>PRODUCT(G126*100000,1/2382421)</f>
        <v>13.179870392344593</v>
      </c>
      <c r="J126" s="38">
        <v>40.4</v>
      </c>
    </row>
    <row r="127" spans="1:10" ht="10.5" customHeight="1">
      <c r="A127" s="14" t="s">
        <v>49</v>
      </c>
      <c r="D127" s="14" t="s">
        <v>333</v>
      </c>
      <c r="E127" s="14"/>
      <c r="F127" s="14"/>
      <c r="G127" s="109">
        <v>201</v>
      </c>
      <c r="H127" s="38">
        <f>PRODUCT(G127*100,1/26220)</f>
        <v>0.7665903890160184</v>
      </c>
      <c r="I127" s="111">
        <f>PRODUCT(G127*100000,1/2382421)</f>
        <v>8.43679601548173</v>
      </c>
      <c r="J127" s="38">
        <v>70.1</v>
      </c>
    </row>
    <row r="128" spans="1:10" ht="10.5" customHeight="1">
      <c r="A128" s="14" t="s">
        <v>80</v>
      </c>
      <c r="D128" s="14" t="s">
        <v>387</v>
      </c>
      <c r="E128" s="14"/>
      <c r="F128" s="14"/>
      <c r="G128" s="109">
        <v>15</v>
      </c>
      <c r="H128" s="38">
        <f>PRODUCT(G128*100,1/26220)</f>
        <v>0.057208237986270026</v>
      </c>
      <c r="I128" s="111">
        <f>PRODUCT(G128*100000,1/2382421)</f>
        <v>0.6296116429463978</v>
      </c>
      <c r="J128" s="38">
        <v>50.5</v>
      </c>
    </row>
    <row r="129" spans="1:9" ht="10.5" customHeight="1">
      <c r="A129" s="14" t="s">
        <v>51</v>
      </c>
      <c r="C129" s="18"/>
      <c r="D129" s="18"/>
      <c r="E129" s="18"/>
      <c r="F129" s="14"/>
      <c r="G129" s="109"/>
      <c r="H129" s="38"/>
      <c r="I129" s="111"/>
    </row>
    <row r="130" spans="1:10" ht="10.5" customHeight="1">
      <c r="A130" s="14" t="s">
        <v>52</v>
      </c>
      <c r="C130" s="14" t="s">
        <v>336</v>
      </c>
      <c r="D130" s="18"/>
      <c r="E130" s="18"/>
      <c r="F130" s="14"/>
      <c r="G130" s="109">
        <v>388</v>
      </c>
      <c r="H130" s="38">
        <f>PRODUCT(G130*100,1/26220)</f>
        <v>1.4797864225781847</v>
      </c>
      <c r="I130" s="111">
        <f>PRODUCT(G130*100000,1/2382421)</f>
        <v>16.285954497546822</v>
      </c>
      <c r="J130" s="38">
        <v>56.6</v>
      </c>
    </row>
    <row r="131" spans="1:9" ht="10.5" customHeight="1">
      <c r="A131" s="14" t="s">
        <v>53</v>
      </c>
      <c r="D131" s="18"/>
      <c r="E131" s="18"/>
      <c r="F131" s="14"/>
      <c r="G131" s="109"/>
      <c r="H131" s="38"/>
      <c r="I131" s="111"/>
    </row>
    <row r="132" spans="1:10" ht="10.5" customHeight="1">
      <c r="A132" s="14" t="s">
        <v>54</v>
      </c>
      <c r="C132" s="14" t="s">
        <v>337</v>
      </c>
      <c r="D132" s="18"/>
      <c r="E132" s="18"/>
      <c r="F132" s="14"/>
      <c r="G132" s="109">
        <v>9</v>
      </c>
      <c r="H132" s="38">
        <f>PRODUCT(G132*100,1/26220)</f>
        <v>0.034324942791762014</v>
      </c>
      <c r="I132" s="111">
        <f>PRODUCT(G132*100000,1/2382421)</f>
        <v>0.3777669857678387</v>
      </c>
      <c r="J132" s="38">
        <v>49.2</v>
      </c>
    </row>
    <row r="133" spans="1:10" ht="10.5" customHeight="1">
      <c r="A133" s="14" t="s">
        <v>55</v>
      </c>
      <c r="C133" s="14" t="s">
        <v>388</v>
      </c>
      <c r="D133" s="14"/>
      <c r="E133" s="14"/>
      <c r="F133" s="14"/>
      <c r="G133" s="109"/>
      <c r="H133" s="38"/>
      <c r="I133" s="111"/>
      <c r="J133" s="38"/>
    </row>
    <row r="134" spans="1:10" ht="10.5" customHeight="1">
      <c r="A134" s="14" t="s">
        <v>81</v>
      </c>
      <c r="D134" s="14" t="s">
        <v>389</v>
      </c>
      <c r="E134" s="14"/>
      <c r="F134" s="14"/>
      <c r="G134" s="109">
        <v>63</v>
      </c>
      <c r="H134" s="38">
        <f>PRODUCT(G134*100,1/26220)</f>
        <v>0.2402745995423341</v>
      </c>
      <c r="I134" s="111">
        <f>PRODUCT(G134*100000,1/2382421)</f>
        <v>2.6443689003748707</v>
      </c>
      <c r="J134" s="38">
        <v>48.2</v>
      </c>
    </row>
    <row r="135" spans="1:10" ht="10.5" customHeight="1">
      <c r="A135" s="18"/>
      <c r="B135" s="18"/>
      <c r="C135" s="18"/>
      <c r="D135" s="18"/>
      <c r="E135" s="18"/>
      <c r="F135" s="18"/>
      <c r="G135" s="37"/>
      <c r="H135" s="38"/>
      <c r="I135" s="38"/>
      <c r="J135" s="38"/>
    </row>
    <row r="136" spans="1:10" ht="10.5" customHeight="1">
      <c r="A136" s="18"/>
      <c r="B136" s="18"/>
      <c r="C136" s="18"/>
      <c r="D136" s="18"/>
      <c r="E136" s="18"/>
      <c r="F136" s="18"/>
      <c r="G136" s="37"/>
      <c r="H136" s="38"/>
      <c r="I136" s="38"/>
      <c r="J136" s="38"/>
    </row>
    <row r="137" spans="2:10" ht="10.5" customHeight="1">
      <c r="B137" s="18"/>
      <c r="C137" s="18"/>
      <c r="D137" s="18"/>
      <c r="E137" s="18"/>
      <c r="F137" s="18"/>
      <c r="G137" s="45"/>
      <c r="H137" s="38"/>
      <c r="I137" s="38"/>
      <c r="J137" s="38"/>
    </row>
    <row r="138" spans="1:10" ht="10.5" customHeight="1">
      <c r="A138" s="41"/>
      <c r="B138" s="18"/>
      <c r="C138" s="18"/>
      <c r="D138" s="18"/>
      <c r="E138" s="18"/>
      <c r="F138" s="18"/>
      <c r="G138" s="45"/>
      <c r="H138" s="38"/>
      <c r="I138" s="38"/>
      <c r="J138" s="38"/>
    </row>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sheetData>
  <mergeCells count="12">
    <mergeCell ref="A4:A6"/>
    <mergeCell ref="B4:F6"/>
    <mergeCell ref="A78:A80"/>
    <mergeCell ref="B78:F80"/>
    <mergeCell ref="G4:G6"/>
    <mergeCell ref="H4:H6"/>
    <mergeCell ref="I4:I6"/>
    <mergeCell ref="J4:J6"/>
    <mergeCell ref="G78:G80"/>
    <mergeCell ref="H78:H80"/>
    <mergeCell ref="I78:I80"/>
    <mergeCell ref="J78:J8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-&amp;R
</oddHeader>
  </headerFooter>
</worksheet>
</file>

<file path=xl/worksheets/sheet6.xml><?xml version="1.0" encoding="utf-8"?>
<worksheet xmlns="http://schemas.openxmlformats.org/spreadsheetml/2006/main" xmlns:r="http://schemas.openxmlformats.org/officeDocument/2006/relationships">
  <dimension ref="A1:J137"/>
  <sheetViews>
    <sheetView workbookViewId="0" topLeftCell="A1">
      <selection activeCell="A4" sqref="A4:A7"/>
    </sheetView>
  </sheetViews>
  <sheetFormatPr defaultColWidth="11.421875" defaultRowHeight="12.75"/>
  <cols>
    <col min="1" max="1" width="11.00390625" style="21" customWidth="1"/>
    <col min="2" max="5" width="1.57421875" style="21" customWidth="1"/>
    <col min="6" max="6" width="33.7109375" style="21" customWidth="1"/>
    <col min="7" max="10" width="11.28125" style="21" customWidth="1"/>
    <col min="11" max="16384" width="11.421875" style="21" customWidth="1"/>
  </cols>
  <sheetData>
    <row r="1" spans="1:10" ht="12.75" customHeight="1">
      <c r="A1" s="15" t="s">
        <v>187</v>
      </c>
      <c r="B1" s="15"/>
      <c r="C1" s="15"/>
      <c r="D1" s="15"/>
      <c r="E1" s="15"/>
      <c r="F1" s="15"/>
      <c r="G1" s="30"/>
      <c r="H1" s="30"/>
      <c r="I1" s="30"/>
      <c r="J1" s="30"/>
    </row>
    <row r="2" spans="1:10" ht="12.75" customHeight="1">
      <c r="A2" s="12" t="s">
        <v>82</v>
      </c>
      <c r="B2" s="12"/>
      <c r="C2" s="12"/>
      <c r="D2" s="12"/>
      <c r="E2" s="12"/>
      <c r="F2" s="12"/>
      <c r="G2" s="13"/>
      <c r="H2" s="13"/>
      <c r="I2" s="13"/>
      <c r="J2" s="13"/>
    </row>
    <row r="3" spans="1:6" ht="12.75" customHeight="1">
      <c r="A3" s="18"/>
      <c r="B3" s="18"/>
      <c r="C3" s="18"/>
      <c r="D3" s="18"/>
      <c r="E3" s="18"/>
      <c r="F3" s="18"/>
    </row>
    <row r="4" spans="1:10" ht="12.75" customHeight="1">
      <c r="A4" s="171" t="s">
        <v>0</v>
      </c>
      <c r="B4" s="182" t="s">
        <v>1</v>
      </c>
      <c r="C4" s="160"/>
      <c r="D4" s="160"/>
      <c r="E4" s="160"/>
      <c r="F4" s="184"/>
      <c r="G4" s="157" t="s">
        <v>182</v>
      </c>
      <c r="H4" s="157" t="s">
        <v>183</v>
      </c>
      <c r="I4" s="180" t="s">
        <v>58</v>
      </c>
      <c r="J4" s="159" t="s">
        <v>179</v>
      </c>
    </row>
    <row r="5" spans="1:10" ht="12.75" customHeight="1">
      <c r="A5" s="172"/>
      <c r="B5" s="185"/>
      <c r="C5" s="186"/>
      <c r="D5" s="186"/>
      <c r="E5" s="186"/>
      <c r="F5" s="187"/>
      <c r="G5" s="158"/>
      <c r="H5" s="158"/>
      <c r="I5" s="158"/>
      <c r="J5" s="163"/>
    </row>
    <row r="6" spans="1:10" ht="12.75" customHeight="1">
      <c r="A6" s="173"/>
      <c r="B6" s="188"/>
      <c r="C6" s="189"/>
      <c r="D6" s="189"/>
      <c r="E6" s="189"/>
      <c r="F6" s="190"/>
      <c r="G6" s="156"/>
      <c r="H6" s="156"/>
      <c r="I6" s="156"/>
      <c r="J6" s="165"/>
    </row>
    <row r="7" spans="1:10" ht="10.5" customHeight="1">
      <c r="A7" s="9"/>
      <c r="B7" s="18"/>
      <c r="C7" s="18"/>
      <c r="D7" s="18"/>
      <c r="E7" s="18"/>
      <c r="F7" s="14"/>
      <c r="G7" s="18"/>
      <c r="H7" s="18"/>
      <c r="I7" s="18"/>
      <c r="J7" s="27"/>
    </row>
    <row r="8" spans="1:10" ht="10.5" customHeight="1">
      <c r="A8" s="76" t="s">
        <v>2</v>
      </c>
      <c r="B8" s="21" t="s">
        <v>277</v>
      </c>
      <c r="F8" s="14"/>
      <c r="G8" s="109">
        <v>106</v>
      </c>
      <c r="H8" s="38">
        <f>PRODUCT(G8*100,1/12378)</f>
        <v>0.8563580546130231</v>
      </c>
      <c r="I8" s="111">
        <f>PRODUCT(G8*100000,1/1170153)</f>
        <v>9.058644467860185</v>
      </c>
      <c r="J8" s="38">
        <v>69.5</v>
      </c>
    </row>
    <row r="9" spans="1:10" ht="10.5" customHeight="1">
      <c r="A9" s="76"/>
      <c r="B9" s="18"/>
      <c r="C9" s="21" t="s">
        <v>340</v>
      </c>
      <c r="F9" s="14"/>
      <c r="G9" s="109"/>
      <c r="H9" s="38"/>
      <c r="I9" s="111"/>
      <c r="J9" s="38"/>
    </row>
    <row r="10" spans="1:10" ht="10.5" customHeight="1">
      <c r="A10" s="76" t="s">
        <v>4</v>
      </c>
      <c r="B10" s="18"/>
      <c r="C10" s="18" t="s">
        <v>280</v>
      </c>
      <c r="D10" s="18"/>
      <c r="E10" s="18"/>
      <c r="F10" s="14"/>
      <c r="G10" s="109">
        <v>6</v>
      </c>
      <c r="H10" s="38">
        <f aca="true" t="shared" si="0" ref="H10:H61">PRODUCT(G10*100,1/12378)</f>
        <v>0.048473097430925836</v>
      </c>
      <c r="I10" s="111">
        <f aca="true" t="shared" si="1" ref="I10:I61">PRODUCT(G10*100000,1/1170153)</f>
        <v>0.5127534604449162</v>
      </c>
      <c r="J10" s="38">
        <v>71</v>
      </c>
    </row>
    <row r="11" spans="1:10" ht="10.5" customHeight="1">
      <c r="A11" s="76"/>
      <c r="B11" s="18"/>
      <c r="C11" s="18"/>
      <c r="D11" s="18"/>
      <c r="E11" s="18"/>
      <c r="F11" s="14"/>
      <c r="G11" s="109"/>
      <c r="H11" s="38"/>
      <c r="I11" s="111"/>
      <c r="J11" s="38"/>
    </row>
    <row r="12" spans="1:10" ht="10.5" customHeight="1">
      <c r="A12" s="76" t="s">
        <v>5</v>
      </c>
      <c r="B12" s="18" t="s">
        <v>341</v>
      </c>
      <c r="C12" s="18"/>
      <c r="D12" s="18"/>
      <c r="E12" s="18"/>
      <c r="F12" s="14"/>
      <c r="G12" s="109">
        <v>3294</v>
      </c>
      <c r="H12" s="38">
        <f t="shared" si="0"/>
        <v>26.611730489578285</v>
      </c>
      <c r="I12" s="111">
        <f t="shared" si="1"/>
        <v>281.501649784259</v>
      </c>
      <c r="J12" s="38">
        <v>69.7</v>
      </c>
    </row>
    <row r="13" spans="1:10" ht="10.5" customHeight="1">
      <c r="A13" s="76"/>
      <c r="B13" s="18"/>
      <c r="C13" s="18" t="s">
        <v>279</v>
      </c>
      <c r="D13" s="18"/>
      <c r="E13" s="18"/>
      <c r="F13" s="14"/>
      <c r="G13" s="109"/>
      <c r="H13" s="38"/>
      <c r="I13" s="111"/>
      <c r="J13" s="38"/>
    </row>
    <row r="14" spans="1:10" ht="10.5" customHeight="1">
      <c r="A14" s="76" t="s">
        <v>6</v>
      </c>
      <c r="B14" s="18"/>
      <c r="C14" s="18" t="s">
        <v>282</v>
      </c>
      <c r="D14" s="18"/>
      <c r="E14" s="18"/>
      <c r="F14" s="14"/>
      <c r="G14" s="109">
        <v>3228</v>
      </c>
      <c r="H14" s="38">
        <f t="shared" si="0"/>
        <v>26.0785264178381</v>
      </c>
      <c r="I14" s="111">
        <f t="shared" si="1"/>
        <v>275.8613617193649</v>
      </c>
      <c r="J14" s="38">
        <v>69.7</v>
      </c>
    </row>
    <row r="15" spans="1:10" ht="10.5" customHeight="1">
      <c r="A15" s="76"/>
      <c r="B15" s="18"/>
      <c r="C15" s="18"/>
      <c r="D15" s="14" t="s">
        <v>279</v>
      </c>
      <c r="E15" s="14"/>
      <c r="F15" s="14"/>
      <c r="G15" s="109"/>
      <c r="H15" s="38"/>
      <c r="I15" s="111"/>
      <c r="J15" s="38"/>
    </row>
    <row r="16" spans="1:10" ht="10.5" customHeight="1">
      <c r="A16" s="76" t="s">
        <v>59</v>
      </c>
      <c r="B16" s="18"/>
      <c r="C16" s="18"/>
      <c r="D16" s="14" t="s">
        <v>342</v>
      </c>
      <c r="E16" s="14"/>
      <c r="F16" s="14"/>
      <c r="G16" s="109">
        <v>1114</v>
      </c>
      <c r="H16" s="38">
        <f t="shared" si="0"/>
        <v>8.999838423008564</v>
      </c>
      <c r="I16" s="111">
        <f t="shared" si="1"/>
        <v>95.2012258226061</v>
      </c>
      <c r="J16" s="38">
        <v>69.8</v>
      </c>
    </row>
    <row r="17" spans="1:10" ht="10.5" customHeight="1">
      <c r="A17" s="76" t="s">
        <v>60</v>
      </c>
      <c r="B17" s="18"/>
      <c r="C17" s="18"/>
      <c r="D17" s="14" t="s">
        <v>343</v>
      </c>
      <c r="E17" s="14"/>
      <c r="F17" s="14"/>
      <c r="G17" s="109"/>
      <c r="H17" s="38"/>
      <c r="I17" s="111"/>
      <c r="J17" s="38"/>
    </row>
    <row r="18" spans="1:10" ht="10.5" customHeight="1">
      <c r="A18" s="76"/>
      <c r="B18" s="18"/>
      <c r="C18" s="18"/>
      <c r="D18" s="18"/>
      <c r="E18" s="18"/>
      <c r="F18" s="14" t="s">
        <v>344</v>
      </c>
      <c r="G18" s="109">
        <v>879</v>
      </c>
      <c r="H18" s="38">
        <f t="shared" si="0"/>
        <v>7.101308773630635</v>
      </c>
      <c r="I18" s="111">
        <f t="shared" si="1"/>
        <v>75.11838195518021</v>
      </c>
      <c r="J18" s="38">
        <v>68.6</v>
      </c>
    </row>
    <row r="19" spans="1:10" ht="10.5" customHeight="1">
      <c r="A19" s="76" t="s">
        <v>61</v>
      </c>
      <c r="B19" s="18"/>
      <c r="C19" s="18"/>
      <c r="D19" s="14" t="s">
        <v>345</v>
      </c>
      <c r="E19" s="14"/>
      <c r="F19" s="14"/>
      <c r="G19" s="109"/>
      <c r="H19" s="38"/>
      <c r="I19" s="111"/>
      <c r="J19" s="38"/>
    </row>
    <row r="20" spans="1:10" ht="10.5" customHeight="1">
      <c r="A20" s="76"/>
      <c r="B20" s="18"/>
      <c r="C20" s="18"/>
      <c r="D20" s="18"/>
      <c r="E20" s="18"/>
      <c r="F20" s="14" t="s">
        <v>346</v>
      </c>
      <c r="G20" s="109">
        <v>44</v>
      </c>
      <c r="H20" s="38">
        <f t="shared" si="0"/>
        <v>0.3554693811601228</v>
      </c>
      <c r="I20" s="111">
        <f t="shared" si="1"/>
        <v>3.7601920432627187</v>
      </c>
      <c r="J20" s="38">
        <v>68.3</v>
      </c>
    </row>
    <row r="21" spans="1:10" ht="10.5" customHeight="1">
      <c r="A21" s="76" t="s">
        <v>13</v>
      </c>
      <c r="B21" s="18"/>
      <c r="C21" s="18"/>
      <c r="D21" s="14" t="s">
        <v>289</v>
      </c>
      <c r="E21" s="14"/>
      <c r="F21" s="14"/>
      <c r="G21" s="109">
        <v>4</v>
      </c>
      <c r="H21" s="38">
        <f t="shared" si="0"/>
        <v>0.03231539828728389</v>
      </c>
      <c r="I21" s="111">
        <f t="shared" si="1"/>
        <v>0.3418356402966108</v>
      </c>
      <c r="J21" s="38">
        <v>70</v>
      </c>
    </row>
    <row r="22" spans="1:10" ht="10.5" customHeight="1">
      <c r="A22" s="76" t="s">
        <v>62</v>
      </c>
      <c r="B22" s="18"/>
      <c r="C22" s="18"/>
      <c r="D22" s="14" t="s">
        <v>347</v>
      </c>
      <c r="E22" s="14"/>
      <c r="F22" s="14"/>
      <c r="G22" s="115">
        <v>0</v>
      </c>
      <c r="H22" s="116">
        <f t="shared" si="0"/>
        <v>0</v>
      </c>
      <c r="I22" s="115">
        <f t="shared" si="1"/>
        <v>0</v>
      </c>
      <c r="J22" s="113">
        <v>0</v>
      </c>
    </row>
    <row r="23" spans="1:10" ht="10.5" customHeight="1">
      <c r="A23" s="76" t="s">
        <v>63</v>
      </c>
      <c r="B23" s="18"/>
      <c r="C23" s="18"/>
      <c r="D23" s="14" t="s">
        <v>348</v>
      </c>
      <c r="E23" s="14"/>
      <c r="F23" s="14"/>
      <c r="G23" s="109">
        <v>301</v>
      </c>
      <c r="H23" s="38">
        <f t="shared" si="0"/>
        <v>2.4317337211181127</v>
      </c>
      <c r="I23" s="111">
        <f t="shared" si="1"/>
        <v>25.723131932319962</v>
      </c>
      <c r="J23" s="38">
        <v>77.4</v>
      </c>
    </row>
    <row r="24" spans="1:10" ht="10.5" customHeight="1">
      <c r="A24" s="76" t="s">
        <v>64</v>
      </c>
      <c r="B24" s="18"/>
      <c r="C24" s="18"/>
      <c r="D24" s="14" t="s">
        <v>349</v>
      </c>
      <c r="E24" s="14"/>
      <c r="F24" s="14"/>
      <c r="G24" s="109">
        <v>246</v>
      </c>
      <c r="H24" s="38">
        <f t="shared" si="0"/>
        <v>1.9873969946679593</v>
      </c>
      <c r="I24" s="111">
        <f t="shared" si="1"/>
        <v>21.022891878241563</v>
      </c>
      <c r="J24" s="38">
        <v>71.7</v>
      </c>
    </row>
    <row r="25" spans="1:10" ht="10.5" customHeight="1">
      <c r="A25" s="76" t="s">
        <v>15</v>
      </c>
      <c r="B25" s="18"/>
      <c r="C25" s="18"/>
      <c r="D25" s="14" t="s">
        <v>291</v>
      </c>
      <c r="E25" s="14"/>
      <c r="F25" s="14"/>
      <c r="G25" s="109"/>
      <c r="H25" s="38"/>
      <c r="I25" s="111"/>
      <c r="J25" s="38"/>
    </row>
    <row r="26" spans="1:10" ht="10.5" customHeight="1">
      <c r="A26" s="76"/>
      <c r="B26" s="18"/>
      <c r="C26" s="18"/>
      <c r="F26" s="14" t="s">
        <v>350</v>
      </c>
      <c r="G26" s="109">
        <v>246</v>
      </c>
      <c r="H26" s="38">
        <f t="shared" si="0"/>
        <v>1.9873969946679593</v>
      </c>
      <c r="I26" s="111">
        <f t="shared" si="1"/>
        <v>21.022891878241563</v>
      </c>
      <c r="J26" s="38">
        <v>69.1</v>
      </c>
    </row>
    <row r="27" spans="1:10" ht="10.5" customHeight="1">
      <c r="A27" s="76"/>
      <c r="B27" s="18"/>
      <c r="C27" s="18"/>
      <c r="D27" s="18"/>
      <c r="E27" s="18"/>
      <c r="F27" s="14"/>
      <c r="G27" s="109"/>
      <c r="H27" s="38"/>
      <c r="I27" s="111"/>
      <c r="J27" s="38"/>
    </row>
    <row r="28" spans="1:10" ht="10.5" customHeight="1">
      <c r="A28" s="76" t="s">
        <v>16</v>
      </c>
      <c r="B28" s="18" t="s">
        <v>293</v>
      </c>
      <c r="C28" s="18"/>
      <c r="D28" s="18"/>
      <c r="E28" s="18"/>
      <c r="F28" s="14"/>
      <c r="G28" s="109"/>
      <c r="H28" s="38"/>
      <c r="I28" s="111"/>
      <c r="J28" s="38"/>
    </row>
    <row r="29" spans="1:10" ht="10.5" customHeight="1">
      <c r="A29" s="76"/>
      <c r="B29" s="18"/>
      <c r="C29" s="18" t="s">
        <v>294</v>
      </c>
      <c r="D29" s="18"/>
      <c r="E29" s="18"/>
      <c r="F29" s="14"/>
      <c r="G29" s="109"/>
      <c r="H29" s="38"/>
      <c r="I29" s="111"/>
      <c r="J29" s="38"/>
    </row>
    <row r="30" spans="1:10" ht="10.5" customHeight="1">
      <c r="A30" s="76"/>
      <c r="B30" s="18"/>
      <c r="C30" s="18" t="s">
        <v>351</v>
      </c>
      <c r="D30" s="18"/>
      <c r="E30" s="18"/>
      <c r="F30" s="14"/>
      <c r="G30" s="109">
        <v>28</v>
      </c>
      <c r="H30" s="38">
        <f t="shared" si="0"/>
        <v>0.22620778801098723</v>
      </c>
      <c r="I30" s="111">
        <f t="shared" si="1"/>
        <v>2.3928494820762753</v>
      </c>
      <c r="J30" s="38">
        <v>73.9</v>
      </c>
    </row>
    <row r="31" spans="1:10" ht="10.5" customHeight="1">
      <c r="A31" s="76"/>
      <c r="B31" s="18"/>
      <c r="C31" s="18"/>
      <c r="D31" s="18"/>
      <c r="E31" s="18"/>
      <c r="F31" s="14"/>
      <c r="G31" s="109"/>
      <c r="H31" s="38"/>
      <c r="I31" s="111"/>
      <c r="J31" s="38"/>
    </row>
    <row r="32" spans="1:10" ht="10.5" customHeight="1">
      <c r="A32" s="76" t="s">
        <v>17</v>
      </c>
      <c r="B32" s="18" t="s">
        <v>296</v>
      </c>
      <c r="C32" s="18"/>
      <c r="D32" s="18"/>
      <c r="E32" s="18"/>
      <c r="F32" s="14"/>
      <c r="G32" s="109"/>
      <c r="H32" s="38"/>
      <c r="I32" s="111"/>
      <c r="J32" s="38"/>
    </row>
    <row r="33" spans="1:10" ht="10.5" customHeight="1">
      <c r="A33" s="76"/>
      <c r="B33" s="18"/>
      <c r="C33" s="18" t="s">
        <v>352</v>
      </c>
      <c r="D33" s="18"/>
      <c r="E33" s="18"/>
      <c r="F33" s="14"/>
      <c r="G33" s="109">
        <v>433</v>
      </c>
      <c r="H33" s="38">
        <f t="shared" si="0"/>
        <v>3.498141864598481</v>
      </c>
      <c r="I33" s="111">
        <f t="shared" si="1"/>
        <v>37.00370806210812</v>
      </c>
      <c r="J33" s="38">
        <v>73.3</v>
      </c>
    </row>
    <row r="34" spans="1:10" ht="10.5" customHeight="1">
      <c r="A34" s="76"/>
      <c r="B34" s="18"/>
      <c r="C34" s="18" t="s">
        <v>279</v>
      </c>
      <c r="D34" s="18"/>
      <c r="E34" s="18"/>
      <c r="F34" s="14"/>
      <c r="G34" s="109"/>
      <c r="H34" s="38"/>
      <c r="I34" s="111"/>
      <c r="J34" s="38"/>
    </row>
    <row r="35" spans="1:10" ht="10.5" customHeight="1">
      <c r="A35" s="76" t="s">
        <v>18</v>
      </c>
      <c r="B35" s="18"/>
      <c r="C35" s="18" t="s">
        <v>298</v>
      </c>
      <c r="D35" s="18"/>
      <c r="E35" s="18"/>
      <c r="F35" s="14"/>
      <c r="G35" s="109">
        <v>414</v>
      </c>
      <c r="H35" s="38">
        <f t="shared" si="0"/>
        <v>3.3446437227338826</v>
      </c>
      <c r="I35" s="111">
        <f t="shared" si="1"/>
        <v>35.379988770699214</v>
      </c>
      <c r="J35" s="38">
        <v>73.9</v>
      </c>
    </row>
    <row r="36" spans="1:10" ht="10.5" customHeight="1">
      <c r="A36" s="76"/>
      <c r="B36" s="18"/>
      <c r="C36" s="18"/>
      <c r="D36" s="18"/>
      <c r="E36" s="18"/>
      <c r="F36" s="14"/>
      <c r="G36" s="109"/>
      <c r="H36" s="38"/>
      <c r="I36" s="111"/>
      <c r="J36" s="38"/>
    </row>
    <row r="37" spans="1:10" ht="10.5" customHeight="1">
      <c r="A37" s="76" t="s">
        <v>19</v>
      </c>
      <c r="B37" s="18" t="s">
        <v>353</v>
      </c>
      <c r="C37" s="18"/>
      <c r="D37" s="18"/>
      <c r="E37" s="18"/>
      <c r="F37" s="14"/>
      <c r="G37" s="109">
        <v>142</v>
      </c>
      <c r="H37" s="38">
        <f t="shared" si="0"/>
        <v>1.1471966391985782</v>
      </c>
      <c r="I37" s="111">
        <f t="shared" si="1"/>
        <v>12.135165230529683</v>
      </c>
      <c r="J37" s="38">
        <v>59.4</v>
      </c>
    </row>
    <row r="38" spans="1:10" ht="10.5" customHeight="1">
      <c r="A38" s="76"/>
      <c r="B38" s="18"/>
      <c r="C38" s="18" t="s">
        <v>279</v>
      </c>
      <c r="D38" s="18"/>
      <c r="E38" s="18"/>
      <c r="F38" s="14"/>
      <c r="G38" s="109"/>
      <c r="H38" s="38"/>
      <c r="I38" s="111"/>
      <c r="J38" s="38"/>
    </row>
    <row r="39" spans="1:10" ht="10.5" customHeight="1">
      <c r="A39" s="76" t="s">
        <v>20</v>
      </c>
      <c r="B39" s="18"/>
      <c r="C39" s="18" t="s">
        <v>300</v>
      </c>
      <c r="D39" s="18"/>
      <c r="E39" s="18"/>
      <c r="F39" s="14"/>
      <c r="G39" s="109">
        <v>114</v>
      </c>
      <c r="H39" s="38">
        <f t="shared" si="0"/>
        <v>0.9209888511875909</v>
      </c>
      <c r="I39" s="111">
        <f t="shared" si="1"/>
        <v>9.742315748453407</v>
      </c>
      <c r="J39" s="38">
        <v>54.8</v>
      </c>
    </row>
    <row r="40" spans="1:10" ht="10.5" customHeight="1">
      <c r="A40" s="76"/>
      <c r="B40" s="18"/>
      <c r="C40" s="18"/>
      <c r="D40" s="18"/>
      <c r="E40" s="18"/>
      <c r="F40" s="14"/>
      <c r="G40" s="109"/>
      <c r="H40" s="38"/>
      <c r="I40" s="111"/>
      <c r="J40" s="38"/>
    </row>
    <row r="41" spans="1:10" ht="10.5" customHeight="1">
      <c r="A41" s="76" t="s">
        <v>65</v>
      </c>
      <c r="B41" s="18" t="s">
        <v>354</v>
      </c>
      <c r="C41" s="18"/>
      <c r="D41" s="18"/>
      <c r="E41" s="18"/>
      <c r="F41" s="14"/>
      <c r="G41" s="109">
        <v>200</v>
      </c>
      <c r="H41" s="38">
        <f t="shared" si="0"/>
        <v>1.6157699143641946</v>
      </c>
      <c r="I41" s="111">
        <f t="shared" si="1"/>
        <v>17.09178201483054</v>
      </c>
      <c r="J41" s="38">
        <v>68.8</v>
      </c>
    </row>
    <row r="42" spans="1:10" ht="10.5" customHeight="1">
      <c r="A42" s="76"/>
      <c r="B42" s="18"/>
      <c r="C42" s="18"/>
      <c r="D42" s="18"/>
      <c r="E42" s="18"/>
      <c r="F42" s="14"/>
      <c r="G42" s="109"/>
      <c r="H42" s="38"/>
      <c r="I42" s="111"/>
      <c r="J42" s="38"/>
    </row>
    <row r="43" spans="1:10" ht="10.5" customHeight="1">
      <c r="A43" s="76" t="s">
        <v>21</v>
      </c>
      <c r="B43" s="18" t="s">
        <v>355</v>
      </c>
      <c r="C43" s="18"/>
      <c r="D43" s="18"/>
      <c r="E43" s="18"/>
      <c r="F43" s="14"/>
      <c r="G43" s="109">
        <v>5436</v>
      </c>
      <c r="H43" s="38">
        <f t="shared" si="0"/>
        <v>43.91662627241881</v>
      </c>
      <c r="I43" s="111">
        <f t="shared" si="1"/>
        <v>464.554635163094</v>
      </c>
      <c r="J43" s="38">
        <v>75.2</v>
      </c>
    </row>
    <row r="44" spans="1:10" ht="10.5" customHeight="1">
      <c r="A44" s="76"/>
      <c r="B44" s="18"/>
      <c r="C44" s="18" t="s">
        <v>279</v>
      </c>
      <c r="D44" s="18"/>
      <c r="E44" s="18"/>
      <c r="F44" s="14"/>
      <c r="G44" s="109"/>
      <c r="H44" s="38"/>
      <c r="I44" s="111"/>
      <c r="J44" s="38"/>
    </row>
    <row r="45" spans="1:10" ht="10.5" customHeight="1">
      <c r="A45" s="76" t="s">
        <v>66</v>
      </c>
      <c r="B45" s="18"/>
      <c r="C45" s="18" t="s">
        <v>356</v>
      </c>
      <c r="D45" s="18"/>
      <c r="E45" s="18"/>
      <c r="F45" s="14"/>
      <c r="G45" s="109">
        <v>327</v>
      </c>
      <c r="H45" s="38">
        <f t="shared" si="0"/>
        <v>2.641783809985458</v>
      </c>
      <c r="I45" s="111">
        <f t="shared" si="1"/>
        <v>27.94506359424793</v>
      </c>
      <c r="J45" s="38">
        <v>77.7</v>
      </c>
    </row>
    <row r="46" spans="1:10" ht="10.5" customHeight="1">
      <c r="A46" s="76" t="s">
        <v>22</v>
      </c>
      <c r="B46" s="18"/>
      <c r="C46" s="18" t="s">
        <v>303</v>
      </c>
      <c r="D46" s="18"/>
      <c r="E46" s="18"/>
      <c r="F46" s="14"/>
      <c r="G46" s="109">
        <v>2919</v>
      </c>
      <c r="H46" s="38">
        <f t="shared" si="0"/>
        <v>23.58216190014542</v>
      </c>
      <c r="I46" s="111">
        <f t="shared" si="1"/>
        <v>249.45455850645172</v>
      </c>
      <c r="J46" s="38">
        <v>74.8</v>
      </c>
    </row>
    <row r="47" spans="1:10" ht="10.5" customHeight="1">
      <c r="A47" s="76"/>
      <c r="B47" s="18"/>
      <c r="C47" s="18"/>
      <c r="D47" s="14" t="s">
        <v>279</v>
      </c>
      <c r="E47" s="14"/>
      <c r="F47" s="14"/>
      <c r="G47" s="109"/>
      <c r="H47" s="38"/>
      <c r="I47" s="111"/>
      <c r="J47" s="38"/>
    </row>
    <row r="48" spans="1:10" ht="10.5" customHeight="1">
      <c r="A48" s="76" t="s">
        <v>67</v>
      </c>
      <c r="B48" s="18"/>
      <c r="C48" s="18"/>
      <c r="D48" s="14" t="s">
        <v>357</v>
      </c>
      <c r="E48" s="14"/>
      <c r="F48" s="14"/>
      <c r="G48" s="109">
        <v>1208</v>
      </c>
      <c r="H48" s="38">
        <f t="shared" si="0"/>
        <v>9.759250282759735</v>
      </c>
      <c r="I48" s="111">
        <f t="shared" si="1"/>
        <v>103.23436336957646</v>
      </c>
      <c r="J48" s="38">
        <v>70.9</v>
      </c>
    </row>
    <row r="49" spans="1:10" ht="10.5" customHeight="1">
      <c r="A49" s="76" t="s">
        <v>68</v>
      </c>
      <c r="B49" s="18"/>
      <c r="C49" s="18"/>
      <c r="D49" s="14" t="s">
        <v>358</v>
      </c>
      <c r="E49" s="14"/>
      <c r="F49" s="14"/>
      <c r="G49" s="109">
        <v>125</v>
      </c>
      <c r="H49" s="38">
        <f t="shared" si="0"/>
        <v>1.0098561964776216</v>
      </c>
      <c r="I49" s="111">
        <f t="shared" si="1"/>
        <v>10.682363759269087</v>
      </c>
      <c r="J49" s="38">
        <v>71.6</v>
      </c>
    </row>
    <row r="50" spans="1:10" ht="10.5" customHeight="1">
      <c r="A50" s="76" t="s">
        <v>69</v>
      </c>
      <c r="B50" s="18"/>
      <c r="C50" s="18" t="s">
        <v>304</v>
      </c>
      <c r="D50" s="18"/>
      <c r="E50" s="18"/>
      <c r="F50" s="14"/>
      <c r="G50" s="109">
        <v>726</v>
      </c>
      <c r="H50" s="38">
        <f t="shared" si="0"/>
        <v>5.865244789142026</v>
      </c>
      <c r="I50" s="111">
        <f t="shared" si="1"/>
        <v>62.04316871383486</v>
      </c>
      <c r="J50" s="38">
        <v>72.9</v>
      </c>
    </row>
    <row r="51" spans="1:10" ht="10.5" customHeight="1">
      <c r="A51" s="76" t="s">
        <v>24</v>
      </c>
      <c r="B51" s="18"/>
      <c r="C51" s="18" t="s">
        <v>306</v>
      </c>
      <c r="D51" s="18"/>
      <c r="E51" s="18"/>
      <c r="F51" s="14"/>
      <c r="G51" s="109">
        <v>974</v>
      </c>
      <c r="H51" s="38">
        <f t="shared" si="0"/>
        <v>7.868799482953627</v>
      </c>
      <c r="I51" s="111">
        <f t="shared" si="1"/>
        <v>83.23697841222473</v>
      </c>
      <c r="J51" s="38">
        <v>77.8</v>
      </c>
    </row>
    <row r="52" spans="1:10" ht="10.5" customHeight="1">
      <c r="A52" s="76"/>
      <c r="B52" s="18"/>
      <c r="C52" s="18"/>
      <c r="D52" s="14" t="s">
        <v>279</v>
      </c>
      <c r="E52" s="14"/>
      <c r="F52" s="14"/>
      <c r="G52" s="109"/>
      <c r="H52" s="38"/>
      <c r="I52" s="111"/>
      <c r="J52" s="38"/>
    </row>
    <row r="53" spans="1:10" ht="10.5" customHeight="1">
      <c r="A53" s="76" t="s">
        <v>70</v>
      </c>
      <c r="B53" s="18"/>
      <c r="C53" s="18"/>
      <c r="D53" s="14" t="s">
        <v>359</v>
      </c>
      <c r="E53" s="14"/>
      <c r="F53" s="14"/>
      <c r="G53" s="109"/>
      <c r="H53" s="38"/>
      <c r="I53" s="111"/>
      <c r="J53" s="38"/>
    </row>
    <row r="54" spans="1:10" ht="10.5" customHeight="1">
      <c r="A54" s="76"/>
      <c r="B54" s="18"/>
      <c r="C54" s="18"/>
      <c r="F54" s="14" t="s">
        <v>360</v>
      </c>
      <c r="G54" s="109">
        <v>321</v>
      </c>
      <c r="H54" s="38">
        <f t="shared" si="0"/>
        <v>2.593310712554532</v>
      </c>
      <c r="I54" s="111">
        <f t="shared" si="1"/>
        <v>27.432310133803014</v>
      </c>
      <c r="J54" s="38">
        <v>78.8</v>
      </c>
    </row>
    <row r="55" spans="1:10" ht="10.5" customHeight="1">
      <c r="A55" s="76" t="s">
        <v>71</v>
      </c>
      <c r="B55" s="18"/>
      <c r="C55" s="18" t="s">
        <v>361</v>
      </c>
      <c r="D55" s="18"/>
      <c r="E55" s="18"/>
      <c r="F55" s="14"/>
      <c r="G55" s="109"/>
      <c r="H55" s="38"/>
      <c r="I55" s="111"/>
      <c r="J55" s="38"/>
    </row>
    <row r="56" spans="1:10" ht="10.5" customHeight="1">
      <c r="A56" s="76"/>
      <c r="B56" s="18"/>
      <c r="C56" s="18"/>
      <c r="D56" s="14" t="s">
        <v>362</v>
      </c>
      <c r="E56" s="14"/>
      <c r="F56" s="14"/>
      <c r="G56" s="109">
        <v>296</v>
      </c>
      <c r="H56" s="38">
        <f t="shared" si="0"/>
        <v>2.391339473259008</v>
      </c>
      <c r="I56" s="111">
        <f t="shared" si="1"/>
        <v>25.295837381949198</v>
      </c>
      <c r="J56" s="38">
        <v>77.3</v>
      </c>
    </row>
    <row r="57" spans="1:10" ht="10.5" customHeight="1">
      <c r="A57" s="76"/>
      <c r="B57" s="18"/>
      <c r="C57" s="18"/>
      <c r="D57" s="18"/>
      <c r="E57" s="18"/>
      <c r="F57" s="14"/>
      <c r="G57" s="109"/>
      <c r="H57" s="38"/>
      <c r="I57" s="111"/>
      <c r="J57" s="38"/>
    </row>
    <row r="58" spans="1:10" ht="10.5" customHeight="1">
      <c r="A58" s="76" t="s">
        <v>26</v>
      </c>
      <c r="B58" s="18" t="s">
        <v>363</v>
      </c>
      <c r="C58" s="18"/>
      <c r="D58" s="18"/>
      <c r="E58" s="18"/>
      <c r="F58" s="14"/>
      <c r="G58" s="109">
        <v>765</v>
      </c>
      <c r="H58" s="38">
        <f t="shared" si="0"/>
        <v>6.180319922443044</v>
      </c>
      <c r="I58" s="111">
        <f t="shared" si="1"/>
        <v>65.3760662067268</v>
      </c>
      <c r="J58" s="38">
        <v>75.5</v>
      </c>
    </row>
    <row r="59" spans="1:10" ht="10.5" customHeight="1">
      <c r="A59" s="76"/>
      <c r="B59" s="18"/>
      <c r="C59" s="18" t="s">
        <v>279</v>
      </c>
      <c r="D59" s="18"/>
      <c r="E59" s="18"/>
      <c r="F59" s="14"/>
      <c r="G59" s="109"/>
      <c r="H59" s="38"/>
      <c r="I59" s="111"/>
      <c r="J59" s="38"/>
    </row>
    <row r="60" spans="1:10" ht="10.5" customHeight="1">
      <c r="A60" s="76" t="s">
        <v>27</v>
      </c>
      <c r="B60" s="18"/>
      <c r="C60" s="18" t="s">
        <v>308</v>
      </c>
      <c r="D60" s="18"/>
      <c r="E60" s="18"/>
      <c r="F60" s="14"/>
      <c r="G60" s="109">
        <v>213</v>
      </c>
      <c r="H60" s="38">
        <f t="shared" si="0"/>
        <v>1.7207949587978673</v>
      </c>
      <c r="I60" s="111">
        <f t="shared" si="1"/>
        <v>18.202747845794523</v>
      </c>
      <c r="J60" s="38">
        <v>76.9</v>
      </c>
    </row>
    <row r="61" spans="1:10" ht="10.5" customHeight="1">
      <c r="A61" s="76" t="s">
        <v>28</v>
      </c>
      <c r="B61" s="18"/>
      <c r="C61" s="18" t="s">
        <v>364</v>
      </c>
      <c r="D61" s="18"/>
      <c r="E61" s="18"/>
      <c r="F61" s="14"/>
      <c r="G61" s="109">
        <v>454</v>
      </c>
      <c r="H61" s="38">
        <f t="shared" si="0"/>
        <v>3.6677977056067217</v>
      </c>
      <c r="I61" s="111">
        <f t="shared" si="1"/>
        <v>38.798345173665325</v>
      </c>
      <c r="J61" s="38">
        <v>75.4</v>
      </c>
    </row>
    <row r="62" spans="1:7" ht="10.5" customHeight="1">
      <c r="A62" s="11"/>
      <c r="B62" s="18"/>
      <c r="C62" s="18"/>
      <c r="D62" s="18"/>
      <c r="E62" s="18"/>
      <c r="F62" s="18"/>
      <c r="G62" s="36"/>
    </row>
    <row r="63" spans="1:7" ht="10.5" customHeight="1">
      <c r="A63" s="11"/>
      <c r="B63" s="18"/>
      <c r="C63" s="18"/>
      <c r="D63" s="18"/>
      <c r="E63" s="18"/>
      <c r="F63" s="18"/>
      <c r="G63" s="36"/>
    </row>
    <row r="64" spans="1:7" ht="10.5" customHeight="1">
      <c r="A64" s="11"/>
      <c r="B64" s="18"/>
      <c r="C64" s="18"/>
      <c r="D64" s="18"/>
      <c r="E64" s="18"/>
      <c r="F64" s="18"/>
      <c r="G64" s="36"/>
    </row>
    <row r="65" spans="1:7" ht="10.5" customHeight="1">
      <c r="A65" s="11"/>
      <c r="B65" s="18"/>
      <c r="C65" s="18"/>
      <c r="D65" s="18"/>
      <c r="E65" s="18"/>
      <c r="F65" s="18"/>
      <c r="G65" s="36"/>
    </row>
    <row r="66" spans="1:7" ht="10.5" customHeight="1">
      <c r="A66" s="11"/>
      <c r="B66" s="18"/>
      <c r="C66" s="18"/>
      <c r="D66" s="18"/>
      <c r="E66" s="18"/>
      <c r="F66" s="18"/>
      <c r="G66" s="36"/>
    </row>
    <row r="67" spans="1:7" ht="10.5" customHeight="1">
      <c r="A67" s="11"/>
      <c r="B67" s="18"/>
      <c r="C67" s="18"/>
      <c r="D67" s="18"/>
      <c r="E67" s="18"/>
      <c r="F67" s="18"/>
      <c r="G67" s="36"/>
    </row>
    <row r="68" spans="1:7" ht="10.5" customHeight="1">
      <c r="A68" s="11"/>
      <c r="B68" s="18"/>
      <c r="C68" s="18"/>
      <c r="D68" s="18"/>
      <c r="E68" s="18"/>
      <c r="F68" s="18"/>
      <c r="G68" s="36"/>
    </row>
    <row r="69" spans="1:7" ht="10.5" customHeight="1">
      <c r="A69" s="11"/>
      <c r="B69" s="18"/>
      <c r="C69" s="18"/>
      <c r="D69" s="18"/>
      <c r="E69" s="18"/>
      <c r="F69" s="18"/>
      <c r="G69" s="36"/>
    </row>
    <row r="70" spans="1:7" ht="10.5" customHeight="1">
      <c r="A70" s="11"/>
      <c r="B70" s="18"/>
      <c r="C70" s="18"/>
      <c r="D70" s="18"/>
      <c r="E70" s="18"/>
      <c r="F70" s="18"/>
      <c r="G70" s="36"/>
    </row>
    <row r="71" spans="1:7" ht="10.5" customHeight="1">
      <c r="A71" s="11"/>
      <c r="B71" s="18"/>
      <c r="C71" s="18"/>
      <c r="D71" s="18"/>
      <c r="E71" s="18"/>
      <c r="F71" s="18"/>
      <c r="G71" s="36"/>
    </row>
    <row r="72" spans="1:7" ht="10.5" customHeight="1">
      <c r="A72" s="11"/>
      <c r="B72" s="18"/>
      <c r="C72" s="18"/>
      <c r="D72" s="18"/>
      <c r="E72" s="18"/>
      <c r="F72" s="18"/>
      <c r="G72" s="36"/>
    </row>
    <row r="73" spans="1:7" ht="10.5" customHeight="1">
      <c r="A73" s="11"/>
      <c r="B73" s="18"/>
      <c r="C73" s="18"/>
      <c r="D73" s="18"/>
      <c r="E73" s="18"/>
      <c r="F73" s="18"/>
      <c r="G73" s="36"/>
    </row>
    <row r="74" spans="1:7" ht="10.5" customHeight="1">
      <c r="A74" s="11"/>
      <c r="B74" s="18"/>
      <c r="C74" s="18"/>
      <c r="D74" s="18"/>
      <c r="E74" s="18"/>
      <c r="F74" s="18"/>
      <c r="G74" s="36"/>
    </row>
    <row r="75" spans="1:10" ht="12.75" customHeight="1">
      <c r="A75" s="12" t="s">
        <v>186</v>
      </c>
      <c r="B75" s="12"/>
      <c r="C75" s="12"/>
      <c r="D75" s="12"/>
      <c r="E75" s="12"/>
      <c r="F75" s="12"/>
      <c r="G75" s="39"/>
      <c r="H75" s="13"/>
      <c r="I75" s="13"/>
      <c r="J75" s="13"/>
    </row>
    <row r="76" spans="1:10" ht="12.75" customHeight="1">
      <c r="A76" s="12" t="s">
        <v>82</v>
      </c>
      <c r="B76" s="12"/>
      <c r="C76" s="12"/>
      <c r="D76" s="12"/>
      <c r="E76" s="12"/>
      <c r="F76" s="12"/>
      <c r="G76" s="39"/>
      <c r="H76" s="13"/>
      <c r="I76" s="13"/>
      <c r="J76" s="13"/>
    </row>
    <row r="77" spans="1:7" ht="12.75" customHeight="1">
      <c r="A77" s="18"/>
      <c r="B77" s="18"/>
      <c r="C77" s="18"/>
      <c r="D77" s="18"/>
      <c r="E77" s="18"/>
      <c r="F77" s="18"/>
      <c r="G77" s="36"/>
    </row>
    <row r="78" spans="1:10" ht="12.75" customHeight="1">
      <c r="A78" s="171" t="s">
        <v>0</v>
      </c>
      <c r="B78" s="182" t="s">
        <v>1</v>
      </c>
      <c r="C78" s="160"/>
      <c r="D78" s="160"/>
      <c r="E78" s="160"/>
      <c r="F78" s="184"/>
      <c r="G78" s="157" t="s">
        <v>182</v>
      </c>
      <c r="H78" s="157" t="s">
        <v>183</v>
      </c>
      <c r="I78" s="180" t="s">
        <v>58</v>
      </c>
      <c r="J78" s="159" t="s">
        <v>179</v>
      </c>
    </row>
    <row r="79" spans="1:10" ht="12.75" customHeight="1">
      <c r="A79" s="172"/>
      <c r="B79" s="185"/>
      <c r="C79" s="186"/>
      <c r="D79" s="186"/>
      <c r="E79" s="186"/>
      <c r="F79" s="187"/>
      <c r="G79" s="158"/>
      <c r="H79" s="158"/>
      <c r="I79" s="158"/>
      <c r="J79" s="163"/>
    </row>
    <row r="80" spans="1:10" ht="12.75" customHeight="1">
      <c r="A80" s="173"/>
      <c r="B80" s="188"/>
      <c r="C80" s="189"/>
      <c r="D80" s="189"/>
      <c r="E80" s="189"/>
      <c r="F80" s="190"/>
      <c r="G80" s="156"/>
      <c r="H80" s="156"/>
      <c r="I80" s="156"/>
      <c r="J80" s="165"/>
    </row>
    <row r="81" spans="1:10" ht="10.5" customHeight="1">
      <c r="A81" s="87"/>
      <c r="B81" s="18"/>
      <c r="C81" s="18"/>
      <c r="D81" s="18"/>
      <c r="E81" s="18"/>
      <c r="F81" s="14"/>
      <c r="G81" s="36"/>
      <c r="H81" s="37"/>
      <c r="I81" s="37"/>
      <c r="J81" s="37"/>
    </row>
    <row r="82" spans="1:10" ht="10.5" customHeight="1">
      <c r="A82" s="76" t="s">
        <v>29</v>
      </c>
      <c r="B82" s="18" t="s">
        <v>365</v>
      </c>
      <c r="C82" s="18"/>
      <c r="D82" s="18"/>
      <c r="E82" s="18"/>
      <c r="F82" s="14"/>
      <c r="G82" s="109">
        <v>796</v>
      </c>
      <c r="H82" s="38">
        <f>PRODUCT(G82*100,1/12378)</f>
        <v>6.430764259169494</v>
      </c>
      <c r="I82" s="111">
        <f>PRODUCT(G82*100000,1/1170153)</f>
        <v>68.02529241902555</v>
      </c>
      <c r="J82" s="38">
        <v>63.7</v>
      </c>
    </row>
    <row r="83" spans="1:10" ht="10.5" customHeight="1">
      <c r="A83" s="76"/>
      <c r="B83" s="18"/>
      <c r="C83" s="18" t="s">
        <v>279</v>
      </c>
      <c r="D83" s="18"/>
      <c r="E83" s="18"/>
      <c r="F83" s="14"/>
      <c r="G83" s="109"/>
      <c r="H83" s="38"/>
      <c r="I83" s="111"/>
      <c r="J83" s="38"/>
    </row>
    <row r="84" spans="1:10" ht="10.5" customHeight="1">
      <c r="A84" s="76" t="s">
        <v>73</v>
      </c>
      <c r="B84" s="18"/>
      <c r="C84" s="18" t="s">
        <v>366</v>
      </c>
      <c r="D84" s="18"/>
      <c r="E84" s="18"/>
      <c r="F84" s="14"/>
      <c r="G84" s="109">
        <v>476</v>
      </c>
      <c r="H84" s="38">
        <f>PRODUCT(G84*100,1/12378)</f>
        <v>3.845532396186783</v>
      </c>
      <c r="I84" s="111">
        <f>PRODUCT(G84*100000,1/1170153)</f>
        <v>40.678441195296685</v>
      </c>
      <c r="J84" s="38">
        <v>59.3</v>
      </c>
    </row>
    <row r="85" spans="1:10" ht="10.5" customHeight="1">
      <c r="A85" s="14"/>
      <c r="D85" s="14" t="s">
        <v>279</v>
      </c>
      <c r="E85" s="14"/>
      <c r="F85" s="14"/>
      <c r="G85" s="109"/>
      <c r="H85" s="38"/>
      <c r="I85" s="111"/>
      <c r="J85" s="38"/>
    </row>
    <row r="86" spans="1:10" ht="10.5" customHeight="1">
      <c r="A86" s="88" t="s">
        <v>30</v>
      </c>
      <c r="B86" s="18"/>
      <c r="C86" s="18"/>
      <c r="D86" s="14" t="s">
        <v>312</v>
      </c>
      <c r="E86" s="14"/>
      <c r="F86" s="14"/>
      <c r="G86" s="109">
        <v>324</v>
      </c>
      <c r="H86" s="38">
        <f>PRODUCT(G86*100,1/12378)</f>
        <v>2.617547261269995</v>
      </c>
      <c r="I86" s="111">
        <f>PRODUCT(G86*100000,1/1170153)</f>
        <v>27.688686864025474</v>
      </c>
      <c r="J86" s="38">
        <v>56.9</v>
      </c>
    </row>
    <row r="87" spans="1:10" ht="10.5" customHeight="1">
      <c r="A87" s="89"/>
      <c r="B87" s="18"/>
      <c r="C87" s="18"/>
      <c r="D87" s="18"/>
      <c r="E87" s="18"/>
      <c r="F87" s="14"/>
      <c r="G87" s="109"/>
      <c r="H87" s="38"/>
      <c r="I87" s="111"/>
      <c r="J87" s="38"/>
    </row>
    <row r="88" spans="1:10" ht="10.5" customHeight="1">
      <c r="A88" s="88" t="s">
        <v>31</v>
      </c>
      <c r="B88" s="18" t="s">
        <v>313</v>
      </c>
      <c r="C88" s="18"/>
      <c r="D88" s="18"/>
      <c r="E88" s="18"/>
      <c r="F88" s="14"/>
      <c r="G88" s="109"/>
      <c r="H88" s="38"/>
      <c r="I88" s="111"/>
      <c r="J88" s="38"/>
    </row>
    <row r="89" spans="1:10" ht="10.5" customHeight="1">
      <c r="A89" s="14"/>
      <c r="C89" s="21" t="s">
        <v>367</v>
      </c>
      <c r="F89" s="14"/>
      <c r="G89" s="109">
        <v>10</v>
      </c>
      <c r="H89" s="38">
        <f>PRODUCT(G89*100,1/12378)</f>
        <v>0.08078849571820973</v>
      </c>
      <c r="I89" s="111">
        <f>PRODUCT(G89*100000,1/1170153)</f>
        <v>0.8545891007415269</v>
      </c>
      <c r="J89" s="38">
        <v>68.6</v>
      </c>
    </row>
    <row r="90" spans="1:10" ht="10.5" customHeight="1">
      <c r="A90" s="14"/>
      <c r="F90" s="14"/>
      <c r="G90" s="109"/>
      <c r="H90" s="38"/>
      <c r="I90" s="111"/>
      <c r="J90" s="38"/>
    </row>
    <row r="91" spans="1:10" ht="10.5" customHeight="1">
      <c r="A91" s="14" t="s">
        <v>32</v>
      </c>
      <c r="B91" s="21" t="s">
        <v>368</v>
      </c>
      <c r="F91" s="14"/>
      <c r="G91" s="109">
        <v>111</v>
      </c>
      <c r="H91" s="38">
        <f>PRODUCT(G91*100,1/12378)</f>
        <v>0.896752302472128</v>
      </c>
      <c r="I91" s="111">
        <f>PRODUCT(G91*100000,1/1170153)</f>
        <v>9.48593901823095</v>
      </c>
      <c r="J91" s="38">
        <v>76.4</v>
      </c>
    </row>
    <row r="92" spans="1:10" ht="10.5" customHeight="1">
      <c r="A92" s="14"/>
      <c r="F92" s="14"/>
      <c r="G92" s="109"/>
      <c r="H92" s="38"/>
      <c r="I92" s="111"/>
      <c r="J92" s="38"/>
    </row>
    <row r="93" spans="1:10" ht="10.5" customHeight="1">
      <c r="A93" s="14" t="s">
        <v>34</v>
      </c>
      <c r="B93" s="21" t="s">
        <v>369</v>
      </c>
      <c r="F93" s="14"/>
      <c r="G93" s="109"/>
      <c r="H93" s="38"/>
      <c r="I93" s="111"/>
      <c r="J93" s="38"/>
    </row>
    <row r="94" spans="1:10" ht="10.5" customHeight="1">
      <c r="A94" s="14"/>
      <c r="C94" s="21" t="s">
        <v>370</v>
      </c>
      <c r="F94" s="14"/>
      <c r="G94" s="109">
        <v>22</v>
      </c>
      <c r="H94" s="38">
        <f>PRODUCT(G94*100,1/12378)</f>
        <v>0.1777346905800614</v>
      </c>
      <c r="I94" s="111">
        <f>PRODUCT(G94*100000,1/1170153)</f>
        <v>1.8800960216313594</v>
      </c>
      <c r="J94" s="38">
        <v>0.2</v>
      </c>
    </row>
    <row r="95" spans="1:10" ht="10.5" customHeight="1">
      <c r="A95" s="14"/>
      <c r="F95" s="14"/>
      <c r="G95" s="109"/>
      <c r="H95" s="38"/>
      <c r="I95" s="111"/>
      <c r="J95" s="38"/>
    </row>
    <row r="96" spans="1:10" ht="10.5" customHeight="1">
      <c r="A96" s="14" t="s">
        <v>36</v>
      </c>
      <c r="B96" s="21" t="s">
        <v>371</v>
      </c>
      <c r="F96" s="14"/>
      <c r="G96" s="109"/>
      <c r="H96" s="38"/>
      <c r="I96" s="111"/>
      <c r="J96" s="38"/>
    </row>
    <row r="97" spans="1:10" ht="10.5" customHeight="1">
      <c r="A97" s="14"/>
      <c r="C97" s="21" t="s">
        <v>372</v>
      </c>
      <c r="F97" s="14"/>
      <c r="G97" s="109">
        <v>18</v>
      </c>
      <c r="H97" s="38">
        <f>PRODUCT(G97*100,1/12378)</f>
        <v>0.1454192922927775</v>
      </c>
      <c r="I97" s="111">
        <f>PRODUCT(G97*100000,1/1170153)</f>
        <v>1.5382603813347484</v>
      </c>
      <c r="J97" s="38">
        <v>10.8</v>
      </c>
    </row>
    <row r="98" spans="1:10" ht="10.5" customHeight="1">
      <c r="A98" s="14"/>
      <c r="F98" s="14"/>
      <c r="G98" s="109"/>
      <c r="H98" s="38"/>
      <c r="I98" s="111"/>
      <c r="J98" s="38"/>
    </row>
    <row r="99" spans="1:10" ht="10.5" customHeight="1">
      <c r="A99" s="14" t="s">
        <v>37</v>
      </c>
      <c r="B99" s="21" t="s">
        <v>373</v>
      </c>
      <c r="F99" s="14"/>
      <c r="G99" s="109"/>
      <c r="H99" s="38"/>
      <c r="I99" s="111"/>
      <c r="J99" s="38"/>
    </row>
    <row r="100" spans="1:10" ht="10.5" customHeight="1">
      <c r="A100" s="14"/>
      <c r="C100" s="58" t="s">
        <v>374</v>
      </c>
      <c r="F100" s="14"/>
      <c r="G100" s="109"/>
      <c r="H100" s="38"/>
      <c r="I100" s="111"/>
      <c r="J100" s="38"/>
    </row>
    <row r="101" spans="1:10" ht="10.5" customHeight="1">
      <c r="A101" s="14"/>
      <c r="C101" s="21" t="s">
        <v>375</v>
      </c>
      <c r="D101" s="58"/>
      <c r="F101" s="14"/>
      <c r="G101" s="109">
        <v>152</v>
      </c>
      <c r="H101" s="38">
        <f>PRODUCT(G101*100,1/12378)</f>
        <v>1.2279851349167878</v>
      </c>
      <c r="I101" s="111">
        <f>PRODUCT(G101*100000,1/1170153)</f>
        <v>12.98975433127121</v>
      </c>
      <c r="J101" s="38">
        <v>56.7</v>
      </c>
    </row>
    <row r="102" spans="1:10" ht="10.5" customHeight="1">
      <c r="A102" s="14"/>
      <c r="F102" s="14"/>
      <c r="G102" s="109"/>
      <c r="H102" s="38"/>
      <c r="I102" s="111"/>
      <c r="J102" s="38"/>
    </row>
    <row r="103" spans="1:10" ht="10.5" customHeight="1">
      <c r="A103" s="14" t="s">
        <v>39</v>
      </c>
      <c r="B103" s="21" t="s">
        <v>376</v>
      </c>
      <c r="F103" s="14"/>
      <c r="G103" s="109"/>
      <c r="H103" s="38"/>
      <c r="I103" s="111"/>
      <c r="J103" s="38"/>
    </row>
    <row r="104" spans="1:10" ht="10.5" customHeight="1">
      <c r="A104" s="14"/>
      <c r="C104" s="21" t="s">
        <v>377</v>
      </c>
      <c r="F104" s="14"/>
      <c r="G104" s="109">
        <v>858</v>
      </c>
      <c r="H104" s="38">
        <f>PRODUCT(G104*100,1/12378)</f>
        <v>6.931652932622394</v>
      </c>
      <c r="I104" s="111">
        <f>PRODUCT(G104*100000,1/1170153)</f>
        <v>73.32374484362302</v>
      </c>
      <c r="J104" s="38">
        <v>51.4</v>
      </c>
    </row>
    <row r="105" spans="1:10" ht="10.5" customHeight="1">
      <c r="A105" s="14"/>
      <c r="C105" s="21" t="s">
        <v>279</v>
      </c>
      <c r="F105" s="14"/>
      <c r="G105" s="109"/>
      <c r="H105" s="38"/>
      <c r="I105" s="111"/>
      <c r="J105" s="38"/>
    </row>
    <row r="106" spans="1:10" ht="10.5" customHeight="1">
      <c r="A106" s="14" t="s">
        <v>75</v>
      </c>
      <c r="C106" s="21" t="s">
        <v>378</v>
      </c>
      <c r="F106" s="14"/>
      <c r="G106" s="109">
        <v>199</v>
      </c>
      <c r="H106" s="38">
        <f>PRODUCT(G106*100,1/12378)</f>
        <v>1.6076910647923734</v>
      </c>
      <c r="I106" s="111">
        <f>PRODUCT(G106*100000,1/1170153)</f>
        <v>17.006323104756387</v>
      </c>
      <c r="J106" s="38">
        <v>47.5</v>
      </c>
    </row>
    <row r="107" spans="1:10" ht="10.5" customHeight="1">
      <c r="A107" s="14" t="s">
        <v>76</v>
      </c>
      <c r="C107" s="21" t="s">
        <v>379</v>
      </c>
      <c r="F107" s="14"/>
      <c r="G107" s="109">
        <v>47</v>
      </c>
      <c r="H107" s="38">
        <f>PRODUCT(G107*100,1/12378)</f>
        <v>0.3797059298755857</v>
      </c>
      <c r="I107" s="111">
        <f>PRODUCT(G107*100000,1/1170153)</f>
        <v>4.016568773485177</v>
      </c>
      <c r="J107" s="38">
        <v>80.5</v>
      </c>
    </row>
    <row r="108" spans="1:10" ht="10.5" customHeight="1">
      <c r="A108" s="14" t="s">
        <v>77</v>
      </c>
      <c r="C108" s="21" t="s">
        <v>380</v>
      </c>
      <c r="F108" s="14"/>
      <c r="G108" s="109"/>
      <c r="H108" s="38"/>
      <c r="I108" s="111"/>
      <c r="J108" s="38"/>
    </row>
    <row r="109" spans="1:10" ht="10.5" customHeight="1">
      <c r="A109" s="14"/>
      <c r="D109" s="14" t="s">
        <v>381</v>
      </c>
      <c r="E109" s="14"/>
      <c r="F109" s="14"/>
      <c r="G109" s="109">
        <v>112</v>
      </c>
      <c r="H109" s="38">
        <f>PRODUCT(G109*100,1/12378)</f>
        <v>0.9048311520439489</v>
      </c>
      <c r="I109" s="111">
        <f>PRODUCT(G109*100000,1/1170153)</f>
        <v>9.571397928305101</v>
      </c>
      <c r="J109" s="38">
        <v>40.9</v>
      </c>
    </row>
    <row r="110" spans="1:10" ht="10.5" customHeight="1">
      <c r="A110" s="14" t="s">
        <v>78</v>
      </c>
      <c r="C110" s="21" t="s">
        <v>382</v>
      </c>
      <c r="F110" s="14"/>
      <c r="G110" s="109"/>
      <c r="H110" s="38"/>
      <c r="I110" s="111"/>
      <c r="J110" s="38"/>
    </row>
    <row r="111" spans="1:10" ht="10.5" customHeight="1">
      <c r="A111" s="14"/>
      <c r="D111" s="14" t="s">
        <v>383</v>
      </c>
      <c r="E111" s="14"/>
      <c r="F111" s="14"/>
      <c r="G111" s="109">
        <v>36</v>
      </c>
      <c r="H111" s="38">
        <f>PRODUCT(G111*100,1/12378)</f>
        <v>0.290838584585555</v>
      </c>
      <c r="I111" s="111">
        <f>PRODUCT(G111*100000,1/1170153)</f>
        <v>3.076520762669497</v>
      </c>
      <c r="J111" s="38">
        <v>47.5</v>
      </c>
    </row>
    <row r="112" spans="1:10" ht="10.5" customHeight="1">
      <c r="A112" s="14" t="s">
        <v>79</v>
      </c>
      <c r="C112" s="21" t="s">
        <v>390</v>
      </c>
      <c r="F112" s="14"/>
      <c r="G112" s="109"/>
      <c r="H112" s="38"/>
      <c r="I112" s="111"/>
      <c r="J112" s="38"/>
    </row>
    <row r="113" spans="1:10" ht="10.5" customHeight="1">
      <c r="A113" s="14"/>
      <c r="D113" s="14" t="s">
        <v>384</v>
      </c>
      <c r="E113" s="14"/>
      <c r="F113" s="14"/>
      <c r="G113" s="109">
        <v>247</v>
      </c>
      <c r="H113" s="38">
        <f>PRODUCT(G113*100,1/12378)</f>
        <v>1.9954758442397802</v>
      </c>
      <c r="I113" s="111">
        <f>PRODUCT(G113*100000,1/1170153)</f>
        <v>21.108350788315715</v>
      </c>
      <c r="J113" s="38">
        <v>55.3</v>
      </c>
    </row>
    <row r="114" spans="1:10" ht="10.5" customHeight="1">
      <c r="A114" s="14"/>
      <c r="F114" s="14"/>
      <c r="G114" s="109"/>
      <c r="H114" s="38"/>
      <c r="I114" s="111"/>
      <c r="J114" s="38"/>
    </row>
    <row r="115" spans="1:10" ht="10.5" customHeight="1">
      <c r="A115" s="14"/>
      <c r="B115" s="21" t="s">
        <v>326</v>
      </c>
      <c r="F115" s="14"/>
      <c r="G115" s="109">
        <v>7</v>
      </c>
      <c r="H115" s="38">
        <f>PRODUCT(G115*100,1/12378)</f>
        <v>0.05655194700274681</v>
      </c>
      <c r="I115" s="111">
        <f>PRODUCT(G115*100000,1/1170153)</f>
        <v>0.5982123705190688</v>
      </c>
      <c r="J115" s="38">
        <v>69.8</v>
      </c>
    </row>
    <row r="116" spans="1:10" ht="10.5" customHeight="1">
      <c r="A116" s="14"/>
      <c r="F116" s="14"/>
      <c r="G116" s="109"/>
      <c r="H116" s="38"/>
      <c r="I116" s="111"/>
      <c r="J116" s="38"/>
    </row>
    <row r="117" spans="1:10" ht="10.5" customHeight="1">
      <c r="A117" s="42" t="s">
        <v>41</v>
      </c>
      <c r="B117" s="41" t="s">
        <v>327</v>
      </c>
      <c r="C117" s="41"/>
      <c r="D117" s="41"/>
      <c r="E117" s="41"/>
      <c r="F117" s="42"/>
      <c r="G117" s="110">
        <v>12378</v>
      </c>
      <c r="H117" s="128">
        <v>100</v>
      </c>
      <c r="I117" s="127">
        <f>PRODUCT(G117*100000,1/1170153)</f>
        <v>1057.8103888978621</v>
      </c>
      <c r="J117" s="44">
        <v>70.5</v>
      </c>
    </row>
    <row r="118" spans="1:10" ht="10.5" customHeight="1">
      <c r="A118" s="14"/>
      <c r="F118" s="14"/>
      <c r="G118" s="109"/>
      <c r="H118" s="38"/>
      <c r="I118" s="111"/>
      <c r="J118" s="38"/>
    </row>
    <row r="119" spans="1:10" ht="10.5" customHeight="1">
      <c r="A119" s="14" t="s">
        <v>43</v>
      </c>
      <c r="B119" s="21" t="s">
        <v>385</v>
      </c>
      <c r="F119" s="14"/>
      <c r="G119" s="109"/>
      <c r="H119" s="38"/>
      <c r="I119" s="111"/>
      <c r="J119" s="38"/>
    </row>
    <row r="120" spans="1:10" ht="10.5" customHeight="1">
      <c r="A120" s="14"/>
      <c r="C120" s="21" t="s">
        <v>386</v>
      </c>
      <c r="F120" s="14"/>
      <c r="G120" s="109">
        <v>858</v>
      </c>
      <c r="H120" s="38">
        <f>PRODUCT(G120*100,1/12378)</f>
        <v>6.931652932622394</v>
      </c>
      <c r="I120" s="111">
        <f>PRODUCT(G120*100000,1/1170153)</f>
        <v>73.32374484362302</v>
      </c>
      <c r="J120" s="38">
        <v>51.4</v>
      </c>
    </row>
    <row r="121" spans="1:10" ht="10.5" customHeight="1">
      <c r="A121" s="14"/>
      <c r="C121" s="21" t="s">
        <v>279</v>
      </c>
      <c r="F121" s="14"/>
      <c r="G121" s="109"/>
      <c r="H121" s="38"/>
      <c r="I121" s="111"/>
      <c r="J121" s="38"/>
    </row>
    <row r="122" spans="1:10" ht="10.5" customHeight="1">
      <c r="A122" s="14" t="s">
        <v>44</v>
      </c>
      <c r="F122" s="14"/>
      <c r="G122" s="109"/>
      <c r="H122" s="38"/>
      <c r="I122" s="111"/>
      <c r="J122" s="38"/>
    </row>
    <row r="123" spans="1:9" ht="10.5" customHeight="1">
      <c r="A123" s="14" t="s">
        <v>45</v>
      </c>
      <c r="F123" s="14"/>
      <c r="G123" s="109"/>
      <c r="H123" s="38"/>
      <c r="I123" s="111"/>
    </row>
    <row r="124" spans="1:10" ht="10.5" customHeight="1">
      <c r="A124" s="14" t="s">
        <v>46</v>
      </c>
      <c r="C124" s="21" t="s">
        <v>331</v>
      </c>
      <c r="F124" s="14"/>
      <c r="G124" s="109">
        <v>505</v>
      </c>
      <c r="H124" s="38">
        <f>PRODUCT(G124*100,1/12378)</f>
        <v>4.079819033769591</v>
      </c>
      <c r="I124" s="111">
        <f>PRODUCT(G124*100000,1/1170153)</f>
        <v>43.15674958744711</v>
      </c>
      <c r="J124" s="38">
        <v>49.5</v>
      </c>
    </row>
    <row r="125" spans="1:10" ht="10.5" customHeight="1">
      <c r="A125" s="14"/>
      <c r="D125" s="14" t="s">
        <v>279</v>
      </c>
      <c r="E125" s="14"/>
      <c r="F125" s="14"/>
      <c r="G125" s="109"/>
      <c r="H125" s="38"/>
      <c r="I125" s="111"/>
      <c r="J125" s="38"/>
    </row>
    <row r="126" spans="1:10" ht="10.5" customHeight="1">
      <c r="A126" s="14" t="s">
        <v>47</v>
      </c>
      <c r="D126" s="14" t="s">
        <v>332</v>
      </c>
      <c r="E126" s="14"/>
      <c r="F126" s="14"/>
      <c r="G126" s="109">
        <v>230</v>
      </c>
      <c r="H126" s="38">
        <f>PRODUCT(G126*100,1/12378)</f>
        <v>1.8581354015188236</v>
      </c>
      <c r="I126" s="111">
        <f>PRODUCT(G126*100000,1/1170153)</f>
        <v>19.65554931705512</v>
      </c>
      <c r="J126" s="38">
        <v>37.6</v>
      </c>
    </row>
    <row r="127" spans="1:10" ht="10.5" customHeight="1">
      <c r="A127" s="14" t="s">
        <v>49</v>
      </c>
      <c r="D127" s="14" t="s">
        <v>333</v>
      </c>
      <c r="E127" s="14"/>
      <c r="F127" s="14"/>
      <c r="G127" s="109">
        <v>101</v>
      </c>
      <c r="H127" s="38">
        <f>PRODUCT(G127*100,1/12378)</f>
        <v>0.8159638067539182</v>
      </c>
      <c r="I127" s="111">
        <f>PRODUCT(G127*100000,1/1170153)</f>
        <v>8.631349917489421</v>
      </c>
      <c r="J127" s="38">
        <v>59.6</v>
      </c>
    </row>
    <row r="128" spans="1:10" ht="10.5" customHeight="1">
      <c r="A128" s="14" t="s">
        <v>80</v>
      </c>
      <c r="D128" s="14" t="s">
        <v>387</v>
      </c>
      <c r="E128" s="14"/>
      <c r="F128" s="14"/>
      <c r="G128" s="109">
        <v>9</v>
      </c>
      <c r="H128" s="38">
        <f>PRODUCT(G128*100,1/12378)</f>
        <v>0.07270964614638875</v>
      </c>
      <c r="I128" s="111">
        <f>PRODUCT(G128*100000,1/1170153)</f>
        <v>0.7691301906673742</v>
      </c>
      <c r="J128" s="38">
        <v>40.3</v>
      </c>
    </row>
    <row r="129" spans="1:9" ht="10.5" customHeight="1">
      <c r="A129" s="14" t="s">
        <v>51</v>
      </c>
      <c r="C129" s="18"/>
      <c r="D129" s="18"/>
      <c r="E129" s="18"/>
      <c r="F129" s="14"/>
      <c r="G129" s="109"/>
      <c r="H129" s="38"/>
      <c r="I129" s="111"/>
    </row>
    <row r="130" spans="1:10" ht="10.5" customHeight="1">
      <c r="A130" s="14" t="s">
        <v>52</v>
      </c>
      <c r="C130" s="14" t="s">
        <v>336</v>
      </c>
      <c r="D130" s="18"/>
      <c r="E130" s="18"/>
      <c r="F130" s="14"/>
      <c r="G130" s="109">
        <v>304</v>
      </c>
      <c r="H130" s="38">
        <f>PRODUCT(G130*100,1/12378)</f>
        <v>2.4559702698335757</v>
      </c>
      <c r="I130" s="111">
        <f>PRODUCT(G130*100000,1/1170153)</f>
        <v>25.97950866254242</v>
      </c>
      <c r="J130" s="38">
        <v>55.4</v>
      </c>
    </row>
    <row r="131" spans="1:9" ht="10.5" customHeight="1">
      <c r="A131" s="14" t="s">
        <v>53</v>
      </c>
      <c r="D131" s="18"/>
      <c r="E131" s="18"/>
      <c r="F131" s="14"/>
      <c r="G131" s="109"/>
      <c r="H131" s="38"/>
      <c r="I131" s="111"/>
    </row>
    <row r="132" spans="1:10" ht="10.5" customHeight="1">
      <c r="A132" s="14" t="s">
        <v>54</v>
      </c>
      <c r="C132" s="14" t="s">
        <v>337</v>
      </c>
      <c r="D132" s="18"/>
      <c r="E132" s="18"/>
      <c r="F132" s="14"/>
      <c r="G132" s="109">
        <v>7</v>
      </c>
      <c r="H132" s="38">
        <f>PRODUCT(G132*100,1/12378)</f>
        <v>0.05655194700274681</v>
      </c>
      <c r="I132" s="111">
        <f>PRODUCT(G132*100000,1/1170153)</f>
        <v>0.5982123705190688</v>
      </c>
      <c r="J132" s="38">
        <v>51.1</v>
      </c>
    </row>
    <row r="133" spans="1:10" ht="10.5" customHeight="1">
      <c r="A133" s="14" t="s">
        <v>55</v>
      </c>
      <c r="C133" s="14" t="s">
        <v>388</v>
      </c>
      <c r="D133" s="14"/>
      <c r="E133" s="14"/>
      <c r="F133" s="14"/>
      <c r="G133" s="109"/>
      <c r="H133" s="38"/>
      <c r="I133" s="111"/>
      <c r="J133" s="38"/>
    </row>
    <row r="134" spans="1:10" ht="10.5" customHeight="1">
      <c r="A134" s="14" t="s">
        <v>56</v>
      </c>
      <c r="D134" s="14" t="s">
        <v>389</v>
      </c>
      <c r="E134" s="14"/>
      <c r="F134" s="14"/>
      <c r="G134" s="109">
        <v>42</v>
      </c>
      <c r="H134" s="38">
        <f>PRODUCT(G134*100,1/12378)</f>
        <v>0.3393116820164809</v>
      </c>
      <c r="I134" s="111">
        <f>PRODUCT(G134*100000,1/1170153)</f>
        <v>3.5892742231144132</v>
      </c>
      <c r="J134" s="38">
        <v>46.2</v>
      </c>
    </row>
    <row r="135" spans="1:10" ht="10.5" customHeight="1">
      <c r="A135" s="18"/>
      <c r="B135" s="18"/>
      <c r="C135" s="18"/>
      <c r="D135" s="18"/>
      <c r="E135" s="18"/>
      <c r="F135" s="18"/>
      <c r="G135" s="37"/>
      <c r="H135" s="38"/>
      <c r="I135" s="111"/>
      <c r="J135" s="38"/>
    </row>
    <row r="136" spans="1:10" ht="10.5" customHeight="1">
      <c r="A136" s="18"/>
      <c r="B136" s="18"/>
      <c r="C136" s="18"/>
      <c r="D136" s="18"/>
      <c r="E136" s="18"/>
      <c r="F136" s="18"/>
      <c r="G136" s="37"/>
      <c r="H136" s="38"/>
      <c r="I136" s="38"/>
      <c r="J136" s="38"/>
    </row>
    <row r="137" ht="10.5" customHeight="1">
      <c r="I137" s="48"/>
    </row>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sheetData>
  <mergeCells count="12">
    <mergeCell ref="J4:J6"/>
    <mergeCell ref="A78:A80"/>
    <mergeCell ref="B78:F80"/>
    <mergeCell ref="G78:G80"/>
    <mergeCell ref="H78:H80"/>
    <mergeCell ref="I78:I80"/>
    <mergeCell ref="J78:J80"/>
    <mergeCell ref="A4:A6"/>
    <mergeCell ref="B4:F6"/>
    <mergeCell ref="G4:G6"/>
    <mergeCell ref="H4:H6"/>
    <mergeCell ref="I4:I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K136"/>
  <sheetViews>
    <sheetView workbookViewId="0" topLeftCell="A1">
      <selection activeCell="A4" sqref="A4:A7"/>
    </sheetView>
  </sheetViews>
  <sheetFormatPr defaultColWidth="11.421875" defaultRowHeight="12.75"/>
  <cols>
    <col min="1" max="1" width="11.00390625" style="21" customWidth="1"/>
    <col min="2" max="5" width="1.57421875" style="21" customWidth="1"/>
    <col min="6" max="6" width="33.7109375" style="21" customWidth="1"/>
    <col min="7" max="10" width="11.28125" style="21" customWidth="1"/>
    <col min="11" max="16384" width="11.421875" style="21" customWidth="1"/>
  </cols>
  <sheetData>
    <row r="1" spans="1:10" ht="12.75" customHeight="1">
      <c r="A1" s="15" t="s">
        <v>181</v>
      </c>
      <c r="B1" s="15"/>
      <c r="C1" s="15"/>
      <c r="D1" s="15"/>
      <c r="E1" s="15"/>
      <c r="F1" s="15"/>
      <c r="G1" s="30"/>
      <c r="H1" s="30"/>
      <c r="I1" s="30"/>
      <c r="J1" s="30"/>
    </row>
    <row r="2" spans="1:10" ht="12.75" customHeight="1">
      <c r="A2" s="12" t="s">
        <v>83</v>
      </c>
      <c r="B2" s="12"/>
      <c r="C2" s="12"/>
      <c r="D2" s="12"/>
      <c r="E2" s="12"/>
      <c r="F2" s="12"/>
      <c r="G2" s="13"/>
      <c r="H2" s="13"/>
      <c r="I2" s="13"/>
      <c r="J2" s="13"/>
    </row>
    <row r="3" spans="1:6" ht="12.75" customHeight="1">
      <c r="A3" s="18"/>
      <c r="B3" s="18"/>
      <c r="C3" s="18"/>
      <c r="D3" s="18"/>
      <c r="E3" s="18"/>
      <c r="F3" s="18"/>
    </row>
    <row r="4" spans="1:10" ht="12.75" customHeight="1">
      <c r="A4" s="171" t="s">
        <v>0</v>
      </c>
      <c r="B4" s="182" t="s">
        <v>1</v>
      </c>
      <c r="C4" s="162"/>
      <c r="D4" s="162"/>
      <c r="E4" s="162"/>
      <c r="F4" s="171"/>
      <c r="G4" s="157" t="s">
        <v>182</v>
      </c>
      <c r="H4" s="157" t="s">
        <v>183</v>
      </c>
      <c r="I4" s="180" t="s">
        <v>58</v>
      </c>
      <c r="J4" s="159" t="s">
        <v>179</v>
      </c>
    </row>
    <row r="5" spans="1:10" ht="12.75" customHeight="1">
      <c r="A5" s="172"/>
      <c r="B5" s="163"/>
      <c r="C5" s="164"/>
      <c r="D5" s="164"/>
      <c r="E5" s="164"/>
      <c r="F5" s="172"/>
      <c r="G5" s="158"/>
      <c r="H5" s="158"/>
      <c r="I5" s="158"/>
      <c r="J5" s="163"/>
    </row>
    <row r="6" spans="1:10" ht="12.75" customHeight="1">
      <c r="A6" s="173"/>
      <c r="B6" s="165"/>
      <c r="C6" s="166"/>
      <c r="D6" s="166"/>
      <c r="E6" s="166"/>
      <c r="F6" s="173"/>
      <c r="G6" s="156"/>
      <c r="H6" s="156"/>
      <c r="I6" s="156"/>
      <c r="J6" s="165"/>
    </row>
    <row r="7" spans="1:10" ht="10.5" customHeight="1">
      <c r="A7" s="9"/>
      <c r="B7" s="18"/>
      <c r="C7" s="18"/>
      <c r="D7" s="18"/>
      <c r="E7" s="18"/>
      <c r="F7" s="14"/>
      <c r="G7" s="18"/>
      <c r="H7" s="38"/>
      <c r="I7" s="18"/>
      <c r="J7" s="27"/>
    </row>
    <row r="8" spans="1:10" ht="10.5" customHeight="1">
      <c r="A8" s="76" t="s">
        <v>2</v>
      </c>
      <c r="B8" s="21" t="s">
        <v>277</v>
      </c>
      <c r="F8" s="14"/>
      <c r="G8" s="109">
        <f>SUM(Tab2!G8,-Tab3!G8)</f>
        <v>98</v>
      </c>
      <c r="H8" s="38">
        <f>PRODUCT(G8*100,1/13842)</f>
        <v>0.7079901748302267</v>
      </c>
      <c r="I8" s="111">
        <f>PRODUCT(G8*100000,1/1212268)</f>
        <v>8.084021025053866</v>
      </c>
      <c r="J8" s="38">
        <v>73.4</v>
      </c>
    </row>
    <row r="9" spans="1:10" ht="10.5" customHeight="1">
      <c r="A9" s="78"/>
      <c r="B9" s="18"/>
      <c r="C9" s="21" t="s">
        <v>340</v>
      </c>
      <c r="F9" s="14"/>
      <c r="G9" s="109">
        <f>SUM(Tab2!G9,-Tab3!G9)</f>
        <v>0</v>
      </c>
      <c r="H9" s="38"/>
      <c r="I9" s="111"/>
      <c r="J9" s="38"/>
    </row>
    <row r="10" spans="1:10" ht="10.5" customHeight="1">
      <c r="A10" s="76" t="s">
        <v>4</v>
      </c>
      <c r="B10" s="18"/>
      <c r="C10" s="18" t="s">
        <v>280</v>
      </c>
      <c r="D10" s="18"/>
      <c r="E10" s="18"/>
      <c r="F10" s="14"/>
      <c r="G10" s="109">
        <f>SUM(Tab2!G10,-Tab3!G10)</f>
        <v>4</v>
      </c>
      <c r="H10" s="38">
        <f aca="true" t="shared" si="0" ref="H10:H61">PRODUCT(G10*100,1/13842)</f>
        <v>0.02889755815633579</v>
      </c>
      <c r="I10" s="111">
        <f aca="true" t="shared" si="1" ref="I10:I61">PRODUCT(G10*100000,1/1212268)</f>
        <v>0.3299600418389333</v>
      </c>
      <c r="J10" s="38">
        <v>81.3</v>
      </c>
    </row>
    <row r="11" spans="1:10" ht="10.5" customHeight="1">
      <c r="A11" s="78"/>
      <c r="B11" s="18"/>
      <c r="C11" s="18"/>
      <c r="D11" s="18"/>
      <c r="E11" s="18"/>
      <c r="F11" s="14"/>
      <c r="G11" s="109">
        <f>SUM(Tab2!G11,-Tab3!G11)</f>
        <v>0</v>
      </c>
      <c r="H11" s="38"/>
      <c r="I11" s="111"/>
      <c r="J11" s="38"/>
    </row>
    <row r="12" spans="1:10" ht="10.5" customHeight="1">
      <c r="A12" s="76" t="s">
        <v>5</v>
      </c>
      <c r="B12" s="18" t="s">
        <v>341</v>
      </c>
      <c r="C12" s="18"/>
      <c r="D12" s="18"/>
      <c r="E12" s="18"/>
      <c r="F12" s="14"/>
      <c r="G12" s="109">
        <f>SUM(Tab2!G12,-Tab3!G12)</f>
        <v>2760</v>
      </c>
      <c r="H12" s="38">
        <f t="shared" si="0"/>
        <v>19.939315127871694</v>
      </c>
      <c r="I12" s="111">
        <f t="shared" si="1"/>
        <v>227.67242886886396</v>
      </c>
      <c r="J12" s="38">
        <v>72.7</v>
      </c>
    </row>
    <row r="13" spans="1:10" ht="10.5" customHeight="1">
      <c r="A13" s="78"/>
      <c r="B13" s="18"/>
      <c r="C13" s="18" t="s">
        <v>279</v>
      </c>
      <c r="D13" s="18"/>
      <c r="E13" s="18"/>
      <c r="F13" s="14"/>
      <c r="G13" s="109">
        <f>SUM(Tab2!G13,-Tab3!G13)</f>
        <v>0</v>
      </c>
      <c r="H13" s="38"/>
      <c r="I13" s="111"/>
      <c r="J13" s="38"/>
    </row>
    <row r="14" spans="1:10" ht="10.5" customHeight="1">
      <c r="A14" s="76" t="s">
        <v>6</v>
      </c>
      <c r="B14" s="18"/>
      <c r="C14" s="18" t="s">
        <v>282</v>
      </c>
      <c r="D14" s="18"/>
      <c r="E14" s="18"/>
      <c r="F14" s="14"/>
      <c r="G14" s="109">
        <f>SUM(Tab2!G14,-Tab3!G14)</f>
        <v>2673</v>
      </c>
      <c r="H14" s="38">
        <f t="shared" si="0"/>
        <v>19.31079323797139</v>
      </c>
      <c r="I14" s="111">
        <f t="shared" si="1"/>
        <v>220.49579795886717</v>
      </c>
      <c r="J14" s="38">
        <v>72.4</v>
      </c>
    </row>
    <row r="15" spans="1:10" ht="10.5" customHeight="1">
      <c r="A15" s="78"/>
      <c r="B15" s="18"/>
      <c r="C15" s="18"/>
      <c r="D15" s="14" t="s">
        <v>279</v>
      </c>
      <c r="E15" s="14"/>
      <c r="F15" s="14"/>
      <c r="G15" s="109">
        <f>SUM(Tab2!G15,-Tab3!G15)</f>
        <v>0</v>
      </c>
      <c r="H15" s="38"/>
      <c r="I15" s="111"/>
      <c r="J15" s="38"/>
    </row>
    <row r="16" spans="1:10" ht="10.5" customHeight="1">
      <c r="A16" s="76" t="s">
        <v>59</v>
      </c>
      <c r="B16" s="18"/>
      <c r="C16" s="18"/>
      <c r="D16" s="14" t="s">
        <v>342</v>
      </c>
      <c r="E16" s="14"/>
      <c r="F16" s="14"/>
      <c r="G16" s="109">
        <f>SUM(Tab2!G16,-Tab3!G16)</f>
        <v>1016</v>
      </c>
      <c r="H16" s="38">
        <f t="shared" si="0"/>
        <v>7.33997977170929</v>
      </c>
      <c r="I16" s="111">
        <f t="shared" si="1"/>
        <v>83.80985062708906</v>
      </c>
      <c r="J16" s="38">
        <v>74.6</v>
      </c>
    </row>
    <row r="17" spans="1:10" ht="10.5" customHeight="1">
      <c r="A17" s="76" t="s">
        <v>60</v>
      </c>
      <c r="B17" s="18"/>
      <c r="C17" s="18"/>
      <c r="D17" s="14" t="s">
        <v>343</v>
      </c>
      <c r="E17" s="14"/>
      <c r="F17" s="14"/>
      <c r="G17" s="109">
        <f>SUM(Tab2!G17,-Tab3!G17)</f>
        <v>0</v>
      </c>
      <c r="H17" s="38">
        <f t="shared" si="0"/>
        <v>0</v>
      </c>
      <c r="I17" s="111"/>
      <c r="J17" s="38"/>
    </row>
    <row r="18" spans="1:10" ht="10.5" customHeight="1">
      <c r="A18" s="78"/>
      <c r="B18" s="18"/>
      <c r="C18" s="18"/>
      <c r="D18" s="18"/>
      <c r="E18" s="18"/>
      <c r="F18" s="14" t="s">
        <v>344</v>
      </c>
      <c r="G18" s="109">
        <f>SUM(Tab2!G18,-Tab3!G18)</f>
        <v>202</v>
      </c>
      <c r="H18" s="38">
        <f t="shared" si="0"/>
        <v>1.4593266868949573</v>
      </c>
      <c r="I18" s="111">
        <f t="shared" si="1"/>
        <v>16.662982112866132</v>
      </c>
      <c r="J18" s="38">
        <v>70.4</v>
      </c>
    </row>
    <row r="19" spans="1:10" ht="10.5" customHeight="1">
      <c r="A19" s="76" t="s">
        <v>61</v>
      </c>
      <c r="B19" s="18"/>
      <c r="C19" s="18"/>
      <c r="D19" s="14" t="s">
        <v>345</v>
      </c>
      <c r="E19" s="14"/>
      <c r="F19" s="14"/>
      <c r="G19" s="109">
        <f>SUM(Tab2!G19,-Tab3!G19)</f>
        <v>0</v>
      </c>
      <c r="H19" s="38"/>
      <c r="I19" s="111"/>
      <c r="J19" s="38"/>
    </row>
    <row r="20" spans="1:10" ht="10.5" customHeight="1">
      <c r="A20" s="78"/>
      <c r="B20" s="18"/>
      <c r="C20" s="18"/>
      <c r="D20" s="18"/>
      <c r="E20" s="18"/>
      <c r="F20" s="14" t="s">
        <v>346</v>
      </c>
      <c r="G20" s="109">
        <f>SUM(Tab2!G20,-Tab3!G20)</f>
        <v>36</v>
      </c>
      <c r="H20" s="38">
        <f t="shared" si="0"/>
        <v>0.2600780234070221</v>
      </c>
      <c r="I20" s="111">
        <f t="shared" si="1"/>
        <v>2.9696403765504</v>
      </c>
      <c r="J20" s="38">
        <v>73.9</v>
      </c>
    </row>
    <row r="21" spans="1:10" ht="10.5" customHeight="1">
      <c r="A21" s="76" t="s">
        <v>13</v>
      </c>
      <c r="B21" s="18"/>
      <c r="C21" s="18"/>
      <c r="D21" s="14" t="s">
        <v>289</v>
      </c>
      <c r="E21" s="14"/>
      <c r="F21" s="14"/>
      <c r="G21" s="109">
        <f>SUM(Tab2!G21,-Tab3!G21)</f>
        <v>415</v>
      </c>
      <c r="H21" s="38">
        <f t="shared" si="0"/>
        <v>2.998121658719838</v>
      </c>
      <c r="I21" s="111">
        <f t="shared" si="1"/>
        <v>34.233354340789326</v>
      </c>
      <c r="J21" s="38">
        <v>70.8</v>
      </c>
    </row>
    <row r="22" spans="1:10" ht="10.5" customHeight="1">
      <c r="A22" s="76" t="s">
        <v>62</v>
      </c>
      <c r="B22" s="18"/>
      <c r="C22" s="18"/>
      <c r="D22" s="14" t="s">
        <v>347</v>
      </c>
      <c r="E22" s="14"/>
      <c r="F22" s="14"/>
      <c r="G22" s="109">
        <f>SUM(Tab2!G22,-Tab3!G22)</f>
        <v>331</v>
      </c>
      <c r="H22" s="38">
        <f t="shared" si="0"/>
        <v>2.3912729374367863</v>
      </c>
      <c r="I22" s="111">
        <f t="shared" si="1"/>
        <v>27.30419346217173</v>
      </c>
      <c r="J22" s="38">
        <v>70.6</v>
      </c>
    </row>
    <row r="23" spans="1:10" ht="10.5" customHeight="1">
      <c r="A23" s="76" t="s">
        <v>63</v>
      </c>
      <c r="B23" s="18"/>
      <c r="C23" s="18"/>
      <c r="D23" s="14" t="s">
        <v>348</v>
      </c>
      <c r="E23" s="14"/>
      <c r="F23" s="14"/>
      <c r="G23" s="109">
        <f>SUM(Tab2!G23,-Tab3!G23)</f>
        <v>0</v>
      </c>
      <c r="H23" s="130">
        <f t="shared" si="0"/>
        <v>0</v>
      </c>
      <c r="I23" s="115">
        <f t="shared" si="1"/>
        <v>0</v>
      </c>
      <c r="J23" s="113">
        <v>0</v>
      </c>
    </row>
    <row r="24" spans="1:10" ht="10.5" customHeight="1">
      <c r="A24" s="76" t="s">
        <v>64</v>
      </c>
      <c r="B24" s="18"/>
      <c r="C24" s="18"/>
      <c r="D24" s="14" t="s">
        <v>349</v>
      </c>
      <c r="E24" s="14"/>
      <c r="F24" s="14"/>
      <c r="G24" s="109">
        <f>SUM(Tab2!G24,-Tab3!G24)</f>
        <v>138</v>
      </c>
      <c r="H24" s="38">
        <f t="shared" si="0"/>
        <v>0.9969657563935846</v>
      </c>
      <c r="I24" s="111">
        <f t="shared" si="1"/>
        <v>11.383621443443198</v>
      </c>
      <c r="J24" s="38">
        <v>72.9</v>
      </c>
    </row>
    <row r="25" spans="1:10" ht="10.5" customHeight="1">
      <c r="A25" s="76" t="s">
        <v>15</v>
      </c>
      <c r="B25" s="18"/>
      <c r="C25" s="18"/>
      <c r="D25" s="14" t="s">
        <v>291</v>
      </c>
      <c r="E25" s="14"/>
      <c r="F25" s="14"/>
      <c r="G25" s="109">
        <f>SUM(Tab2!G25,-Tab3!G25)</f>
        <v>0</v>
      </c>
      <c r="H25" s="38"/>
      <c r="I25" s="111"/>
      <c r="J25" s="38"/>
    </row>
    <row r="26" spans="1:10" ht="10.5" customHeight="1">
      <c r="A26" s="78"/>
      <c r="B26" s="18"/>
      <c r="C26" s="18"/>
      <c r="F26" s="14" t="s">
        <v>350</v>
      </c>
      <c r="G26" s="109">
        <f>SUM(Tab2!G26,-Tab3!G26)</f>
        <v>246</v>
      </c>
      <c r="H26" s="38">
        <f t="shared" si="0"/>
        <v>1.777199826614651</v>
      </c>
      <c r="I26" s="111">
        <f t="shared" si="1"/>
        <v>20.292542573094398</v>
      </c>
      <c r="J26" s="38">
        <v>71.1</v>
      </c>
    </row>
    <row r="27" spans="1:10" ht="10.5" customHeight="1">
      <c r="A27" s="78"/>
      <c r="B27" s="18"/>
      <c r="C27" s="18"/>
      <c r="D27" s="18"/>
      <c r="E27" s="18"/>
      <c r="F27" s="14"/>
      <c r="G27" s="109">
        <f>SUM(Tab2!G27,-Tab3!G27)</f>
        <v>0</v>
      </c>
      <c r="H27" s="38"/>
      <c r="I27" s="111"/>
      <c r="J27" s="38"/>
    </row>
    <row r="28" spans="1:10" ht="10.5" customHeight="1">
      <c r="A28" s="76" t="s">
        <v>16</v>
      </c>
      <c r="B28" s="18" t="s">
        <v>293</v>
      </c>
      <c r="C28" s="18"/>
      <c r="D28" s="18"/>
      <c r="E28" s="18"/>
      <c r="F28" s="14"/>
      <c r="G28" s="109">
        <f>SUM(Tab2!G28,-Tab3!G28)</f>
        <v>0</v>
      </c>
      <c r="H28" s="38"/>
      <c r="I28" s="111"/>
      <c r="J28" s="38"/>
    </row>
    <row r="29" spans="1:10" ht="10.5" customHeight="1">
      <c r="A29" s="78"/>
      <c r="B29" s="18"/>
      <c r="C29" s="18" t="s">
        <v>294</v>
      </c>
      <c r="D29" s="18"/>
      <c r="E29" s="18"/>
      <c r="F29" s="14"/>
      <c r="G29" s="109">
        <f>SUM(Tab2!G29,-Tab3!G29)</f>
        <v>0</v>
      </c>
      <c r="H29" s="38"/>
      <c r="I29" s="111"/>
      <c r="J29" s="38"/>
    </row>
    <row r="30" spans="1:10" ht="10.5" customHeight="1">
      <c r="A30" s="78"/>
      <c r="B30" s="18"/>
      <c r="C30" s="18" t="s">
        <v>351</v>
      </c>
      <c r="D30" s="18"/>
      <c r="E30" s="18"/>
      <c r="F30" s="14"/>
      <c r="G30" s="109">
        <f>SUM(Tab2!G30,-Tab3!G30)</f>
        <v>72</v>
      </c>
      <c r="H30" s="38">
        <f t="shared" si="0"/>
        <v>0.5201560468140441</v>
      </c>
      <c r="I30" s="111">
        <f t="shared" si="1"/>
        <v>5.9392807531008</v>
      </c>
      <c r="J30" s="38">
        <v>77.4</v>
      </c>
    </row>
    <row r="31" spans="1:10" ht="10.5" customHeight="1">
      <c r="A31" s="78"/>
      <c r="B31" s="18"/>
      <c r="C31" s="18"/>
      <c r="D31" s="18"/>
      <c r="E31" s="18"/>
      <c r="F31" s="14"/>
      <c r="G31" s="109">
        <f>SUM(Tab2!G31,-Tab3!G31)</f>
        <v>0</v>
      </c>
      <c r="H31" s="38"/>
      <c r="I31" s="111"/>
      <c r="J31" s="38"/>
    </row>
    <row r="32" spans="1:10" ht="10.5" customHeight="1">
      <c r="A32" s="76" t="s">
        <v>17</v>
      </c>
      <c r="B32" s="18" t="s">
        <v>296</v>
      </c>
      <c r="C32" s="18"/>
      <c r="D32" s="18"/>
      <c r="E32" s="18"/>
      <c r="F32" s="14"/>
      <c r="G32" s="109">
        <f>SUM(Tab2!G32,-Tab3!G32)</f>
        <v>0</v>
      </c>
      <c r="H32" s="38"/>
      <c r="I32" s="111"/>
      <c r="J32" s="38"/>
    </row>
    <row r="33" spans="1:10" ht="10.5" customHeight="1">
      <c r="A33" s="78"/>
      <c r="B33" s="18"/>
      <c r="C33" s="18" t="s">
        <v>352</v>
      </c>
      <c r="D33" s="18"/>
      <c r="E33" s="18"/>
      <c r="F33" s="14"/>
      <c r="G33" s="109">
        <f>SUM(Tab2!G33,-Tab3!G33)</f>
        <v>791</v>
      </c>
      <c r="H33" s="38">
        <f t="shared" si="0"/>
        <v>5.7144921254154015</v>
      </c>
      <c r="I33" s="111">
        <f t="shared" si="1"/>
        <v>65.24959827364906</v>
      </c>
      <c r="J33" s="38">
        <v>80.9</v>
      </c>
    </row>
    <row r="34" spans="1:10" ht="10.5" customHeight="1">
      <c r="A34" s="78"/>
      <c r="B34" s="18"/>
      <c r="C34" s="18" t="s">
        <v>279</v>
      </c>
      <c r="D34" s="18"/>
      <c r="E34" s="18"/>
      <c r="F34" s="14"/>
      <c r="G34" s="109">
        <f>SUM(Tab2!G34,-Tab3!G34)</f>
        <v>0</v>
      </c>
      <c r="H34" s="38"/>
      <c r="I34" s="111"/>
      <c r="J34" s="38"/>
    </row>
    <row r="35" spans="1:10" ht="10.5" customHeight="1">
      <c r="A35" s="76" t="s">
        <v>18</v>
      </c>
      <c r="B35" s="18"/>
      <c r="C35" s="18" t="s">
        <v>298</v>
      </c>
      <c r="D35" s="18"/>
      <c r="E35" s="18"/>
      <c r="F35" s="14"/>
      <c r="G35" s="109">
        <f>SUM(Tab2!G35,-Tab3!G35)</f>
        <v>748</v>
      </c>
      <c r="H35" s="38">
        <f t="shared" si="0"/>
        <v>5.403843375234792</v>
      </c>
      <c r="I35" s="111">
        <f t="shared" si="1"/>
        <v>61.70252782388052</v>
      </c>
      <c r="J35" s="38">
        <v>81.2</v>
      </c>
    </row>
    <row r="36" spans="1:10" ht="10.5" customHeight="1">
      <c r="A36" s="78"/>
      <c r="B36" s="18"/>
      <c r="C36" s="18"/>
      <c r="D36" s="18"/>
      <c r="E36" s="18"/>
      <c r="F36" s="14"/>
      <c r="G36" s="109">
        <f>SUM(Tab2!G36,-Tab3!G36)</f>
        <v>0</v>
      </c>
      <c r="H36" s="38"/>
      <c r="I36" s="111"/>
      <c r="J36" s="38"/>
    </row>
    <row r="37" spans="1:10" ht="10.5" customHeight="1">
      <c r="A37" s="76" t="s">
        <v>19</v>
      </c>
      <c r="B37" s="18" t="s">
        <v>353</v>
      </c>
      <c r="C37" s="18"/>
      <c r="D37" s="18"/>
      <c r="E37" s="18"/>
      <c r="F37" s="14"/>
      <c r="G37" s="109">
        <f>SUM(Tab2!G37,-Tab3!G37)</f>
        <v>63</v>
      </c>
      <c r="H37" s="38">
        <f t="shared" si="0"/>
        <v>0.45513654096228867</v>
      </c>
      <c r="I37" s="111">
        <f t="shared" si="1"/>
        <v>5.196870658963199</v>
      </c>
      <c r="J37" s="38">
        <v>76.3</v>
      </c>
    </row>
    <row r="38" spans="1:10" ht="10.5" customHeight="1">
      <c r="A38" s="78"/>
      <c r="B38" s="18"/>
      <c r="C38" s="18" t="s">
        <v>279</v>
      </c>
      <c r="D38" s="18"/>
      <c r="E38" s="18"/>
      <c r="F38" s="14"/>
      <c r="G38" s="109">
        <f>SUM(Tab2!G38,-Tab3!G38)</f>
        <v>0</v>
      </c>
      <c r="H38" s="38"/>
      <c r="I38" s="111"/>
      <c r="J38" s="38"/>
    </row>
    <row r="39" spans="1:10" ht="10.5" customHeight="1">
      <c r="A39" s="76" t="s">
        <v>20</v>
      </c>
      <c r="B39" s="18"/>
      <c r="C39" s="18" t="s">
        <v>300</v>
      </c>
      <c r="D39" s="18"/>
      <c r="E39" s="18"/>
      <c r="F39" s="14"/>
      <c r="G39" s="109">
        <f>SUM(Tab2!G39,-Tab3!G39)</f>
        <v>17</v>
      </c>
      <c r="H39" s="38">
        <f t="shared" si="0"/>
        <v>0.1228146221644271</v>
      </c>
      <c r="I39" s="111">
        <f t="shared" si="1"/>
        <v>1.4023301778154664</v>
      </c>
      <c r="J39" s="38">
        <v>55.7</v>
      </c>
    </row>
    <row r="40" spans="1:10" ht="10.5" customHeight="1">
      <c r="A40" s="78"/>
      <c r="B40" s="18"/>
      <c r="C40" s="18"/>
      <c r="D40" s="18"/>
      <c r="E40" s="18"/>
      <c r="F40" s="14"/>
      <c r="G40" s="109">
        <f>SUM(Tab2!G40,-Tab3!G40)</f>
        <v>0</v>
      </c>
      <c r="H40" s="38"/>
      <c r="I40" s="111"/>
      <c r="J40" s="38"/>
    </row>
    <row r="41" spans="1:10" ht="10.5" customHeight="1">
      <c r="A41" s="76" t="s">
        <v>65</v>
      </c>
      <c r="B41" s="18" t="s">
        <v>354</v>
      </c>
      <c r="C41" s="18"/>
      <c r="D41" s="18"/>
      <c r="E41" s="18"/>
      <c r="F41" s="14"/>
      <c r="G41" s="109">
        <f>SUM(Tab2!G41,-Tab3!G41)</f>
        <v>233</v>
      </c>
      <c r="H41" s="38">
        <f t="shared" si="0"/>
        <v>1.6832827626065596</v>
      </c>
      <c r="I41" s="111">
        <f t="shared" si="1"/>
        <v>19.220172437117863</v>
      </c>
      <c r="J41" s="38">
        <v>76.2</v>
      </c>
    </row>
    <row r="42" spans="1:10" ht="10.5" customHeight="1">
      <c r="A42" s="78"/>
      <c r="B42" s="18"/>
      <c r="C42" s="18"/>
      <c r="D42" s="18"/>
      <c r="E42" s="18"/>
      <c r="F42" s="14"/>
      <c r="G42" s="109">
        <f>SUM(Tab2!G42,-Tab3!G42)</f>
        <v>0</v>
      </c>
      <c r="H42" s="38"/>
      <c r="I42" s="111"/>
      <c r="J42" s="38"/>
    </row>
    <row r="43" spans="1:10" ht="10.5" customHeight="1">
      <c r="A43" s="76" t="s">
        <v>21</v>
      </c>
      <c r="B43" s="18" t="s">
        <v>355</v>
      </c>
      <c r="C43" s="18"/>
      <c r="D43" s="18"/>
      <c r="E43" s="18"/>
      <c r="F43" s="14"/>
      <c r="G43" s="109">
        <f>SUM(Tab2!G43,-Tab3!G43)</f>
        <v>7838</v>
      </c>
      <c r="H43" s="38">
        <f t="shared" si="0"/>
        <v>56.624765207339976</v>
      </c>
      <c r="I43" s="111">
        <f t="shared" si="1"/>
        <v>646.5567019833898</v>
      </c>
      <c r="J43" s="38">
        <v>83</v>
      </c>
    </row>
    <row r="44" spans="1:10" ht="10.5" customHeight="1">
      <c r="A44" s="78"/>
      <c r="B44" s="18"/>
      <c r="C44" s="18" t="s">
        <v>279</v>
      </c>
      <c r="D44" s="18"/>
      <c r="E44" s="18"/>
      <c r="F44" s="14"/>
      <c r="G44" s="109">
        <f>SUM(Tab2!G44,-Tab3!G44)</f>
        <v>0</v>
      </c>
      <c r="H44" s="38"/>
      <c r="I44" s="111"/>
      <c r="J44" s="38"/>
    </row>
    <row r="45" spans="1:10" ht="10.5" customHeight="1">
      <c r="A45" s="76" t="s">
        <v>66</v>
      </c>
      <c r="B45" s="18"/>
      <c r="C45" s="18" t="s">
        <v>356</v>
      </c>
      <c r="D45" s="18"/>
      <c r="E45" s="18"/>
      <c r="F45" s="14"/>
      <c r="G45" s="109">
        <f>SUM(Tab2!G45,-Tab3!G45)</f>
        <v>720</v>
      </c>
      <c r="H45" s="38">
        <f t="shared" si="0"/>
        <v>5.201560468140442</v>
      </c>
      <c r="I45" s="111">
        <f t="shared" si="1"/>
        <v>59.392807531007996</v>
      </c>
      <c r="J45" s="38">
        <v>83.8</v>
      </c>
    </row>
    <row r="46" spans="1:10" ht="10.5" customHeight="1">
      <c r="A46" s="76" t="s">
        <v>22</v>
      </c>
      <c r="B46" s="18"/>
      <c r="C46" s="18" t="s">
        <v>303</v>
      </c>
      <c r="D46" s="18"/>
      <c r="E46" s="18"/>
      <c r="F46" s="14"/>
      <c r="G46" s="109">
        <f>SUM(Tab2!G46,-Tab3!G46)</f>
        <v>3321</v>
      </c>
      <c r="H46" s="38">
        <f t="shared" si="0"/>
        <v>23.992197659297787</v>
      </c>
      <c r="I46" s="111">
        <f t="shared" si="1"/>
        <v>273.9493247367744</v>
      </c>
      <c r="J46" s="38">
        <v>82.6</v>
      </c>
    </row>
    <row r="47" spans="1:10" ht="10.5" customHeight="1">
      <c r="A47" s="78"/>
      <c r="B47" s="18"/>
      <c r="C47" s="18"/>
      <c r="D47" s="14" t="s">
        <v>279</v>
      </c>
      <c r="E47" s="14"/>
      <c r="F47" s="14"/>
      <c r="G47" s="109">
        <f>SUM(Tab2!G47,-Tab3!G47)</f>
        <v>0</v>
      </c>
      <c r="H47" s="38"/>
      <c r="I47" s="111"/>
      <c r="J47" s="38"/>
    </row>
    <row r="48" spans="1:10" ht="10.5" customHeight="1">
      <c r="A48" s="76" t="s">
        <v>67</v>
      </c>
      <c r="B48" s="18"/>
      <c r="C48" s="18"/>
      <c r="D48" s="14" t="s">
        <v>357</v>
      </c>
      <c r="E48" s="14"/>
      <c r="F48" s="14"/>
      <c r="G48" s="109">
        <f>SUM(Tab2!G48,-Tab3!G48)</f>
        <v>949</v>
      </c>
      <c r="H48" s="38">
        <f t="shared" si="0"/>
        <v>6.855945672590665</v>
      </c>
      <c r="I48" s="111">
        <f t="shared" si="1"/>
        <v>78.28301992628693</v>
      </c>
      <c r="J48" s="38">
        <v>78.5</v>
      </c>
    </row>
    <row r="49" spans="1:10" ht="10.5" customHeight="1">
      <c r="A49" s="76" t="s">
        <v>68</v>
      </c>
      <c r="B49" s="18"/>
      <c r="C49" s="18"/>
      <c r="D49" s="14" t="s">
        <v>358</v>
      </c>
      <c r="E49" s="14"/>
      <c r="F49" s="14"/>
      <c r="G49" s="109">
        <f>SUM(Tab2!G49,-Tab3!G49)</f>
        <v>62</v>
      </c>
      <c r="H49" s="38">
        <f t="shared" si="0"/>
        <v>0.44791215142320473</v>
      </c>
      <c r="I49" s="111">
        <f t="shared" si="1"/>
        <v>5.114380648503466</v>
      </c>
      <c r="J49" s="38">
        <v>80.5</v>
      </c>
    </row>
    <row r="50" spans="1:10" ht="10.5" customHeight="1">
      <c r="A50" s="76" t="s">
        <v>69</v>
      </c>
      <c r="B50" s="18"/>
      <c r="C50" s="18" t="s">
        <v>304</v>
      </c>
      <c r="D50" s="18"/>
      <c r="E50" s="18"/>
      <c r="F50" s="14"/>
      <c r="G50" s="109">
        <f>SUM(Tab2!G50,-Tab3!G50)</f>
        <v>1136</v>
      </c>
      <c r="H50" s="38">
        <f t="shared" si="0"/>
        <v>8.206906516399364</v>
      </c>
      <c r="I50" s="111">
        <f t="shared" si="1"/>
        <v>93.70865188225706</v>
      </c>
      <c r="J50" s="38">
        <v>83.8</v>
      </c>
    </row>
    <row r="51" spans="1:10" ht="10.5" customHeight="1">
      <c r="A51" s="76" t="s">
        <v>24</v>
      </c>
      <c r="B51" s="18"/>
      <c r="C51" s="18" t="s">
        <v>306</v>
      </c>
      <c r="D51" s="18"/>
      <c r="E51" s="18"/>
      <c r="F51" s="14"/>
      <c r="G51" s="109">
        <f>SUM(Tab2!G51,-Tab3!G51)</f>
        <v>1862</v>
      </c>
      <c r="H51" s="38">
        <f t="shared" si="0"/>
        <v>13.451813321774308</v>
      </c>
      <c r="I51" s="111">
        <f t="shared" si="1"/>
        <v>153.59639947602344</v>
      </c>
      <c r="J51" s="38">
        <v>83.2</v>
      </c>
    </row>
    <row r="52" spans="1:10" ht="10.5" customHeight="1">
      <c r="A52" s="78"/>
      <c r="B52" s="18"/>
      <c r="C52" s="18"/>
      <c r="D52" s="14" t="s">
        <v>279</v>
      </c>
      <c r="E52" s="14"/>
      <c r="F52" s="14"/>
      <c r="G52" s="109">
        <f>SUM(Tab2!G52,-Tab3!G52)</f>
        <v>0</v>
      </c>
      <c r="H52" s="38"/>
      <c r="I52" s="111"/>
      <c r="J52" s="38"/>
    </row>
    <row r="53" spans="1:10" ht="10.5" customHeight="1">
      <c r="A53" s="76" t="s">
        <v>70</v>
      </c>
      <c r="B53" s="18"/>
      <c r="C53" s="18"/>
      <c r="D53" s="14" t="s">
        <v>359</v>
      </c>
      <c r="E53" s="14"/>
      <c r="F53" s="14"/>
      <c r="G53" s="109">
        <f>SUM(Tab2!G53,-Tab3!G53)</f>
        <v>0</v>
      </c>
      <c r="H53" s="38"/>
      <c r="I53" s="111"/>
      <c r="J53" s="38"/>
    </row>
    <row r="54" spans="1:10" ht="10.5" customHeight="1">
      <c r="A54" s="78"/>
      <c r="B54" s="18"/>
      <c r="C54" s="18"/>
      <c r="F54" s="14" t="s">
        <v>360</v>
      </c>
      <c r="G54" s="109">
        <f>SUM(Tab2!G54,-Tab3!G54)</f>
        <v>639</v>
      </c>
      <c r="H54" s="38">
        <f t="shared" si="0"/>
        <v>4.616384915474642</v>
      </c>
      <c r="I54" s="111">
        <f t="shared" si="1"/>
        <v>52.711116683769596</v>
      </c>
      <c r="J54" s="38">
        <v>84.2</v>
      </c>
    </row>
    <row r="55" spans="1:10" ht="10.5" customHeight="1">
      <c r="A55" s="76" t="s">
        <v>71</v>
      </c>
      <c r="B55" s="18"/>
      <c r="C55" s="18" t="s">
        <v>361</v>
      </c>
      <c r="D55" s="18"/>
      <c r="E55" s="18"/>
      <c r="F55" s="14"/>
      <c r="G55" s="109">
        <f>SUM(Tab2!G55,-Tab3!G55)</f>
        <v>0</v>
      </c>
      <c r="H55" s="38"/>
      <c r="I55" s="111"/>
      <c r="J55" s="38"/>
    </row>
    <row r="56" spans="1:10" ht="10.5" customHeight="1">
      <c r="A56" s="78"/>
      <c r="B56" s="18"/>
      <c r="C56" s="18"/>
      <c r="D56" s="14" t="s">
        <v>362</v>
      </c>
      <c r="E56" s="14"/>
      <c r="F56" s="14"/>
      <c r="G56" s="109">
        <f>SUM(Tab2!G56,-Tab3!G56)</f>
        <v>546</v>
      </c>
      <c r="H56" s="38">
        <f t="shared" si="0"/>
        <v>3.944516688339835</v>
      </c>
      <c r="I56" s="111">
        <f t="shared" si="1"/>
        <v>45.0395457110144</v>
      </c>
      <c r="J56" s="38">
        <v>85.7</v>
      </c>
    </row>
    <row r="57" spans="1:10" ht="10.5" customHeight="1">
      <c r="A57" s="78"/>
      <c r="B57" s="18"/>
      <c r="C57" s="18"/>
      <c r="D57" s="18"/>
      <c r="E57" s="18"/>
      <c r="F57" s="14"/>
      <c r="G57" s="109">
        <f>SUM(Tab2!G57,-Tab3!G57)</f>
        <v>0</v>
      </c>
      <c r="H57" s="38"/>
      <c r="I57" s="111"/>
      <c r="J57" s="38"/>
    </row>
    <row r="58" spans="1:10" ht="10.5" customHeight="1">
      <c r="A58" s="76" t="s">
        <v>26</v>
      </c>
      <c r="B58" s="18" t="s">
        <v>363</v>
      </c>
      <c r="C58" s="18"/>
      <c r="D58" s="18"/>
      <c r="E58" s="18"/>
      <c r="F58" s="14"/>
      <c r="G58" s="109">
        <f>SUM(Tab2!G58,-Tab3!G58)</f>
        <v>587</v>
      </c>
      <c r="H58" s="38">
        <f t="shared" si="0"/>
        <v>4.240716659442277</v>
      </c>
      <c r="I58" s="111">
        <f t="shared" si="1"/>
        <v>48.42163613986346</v>
      </c>
      <c r="J58" s="38">
        <v>81.3</v>
      </c>
    </row>
    <row r="59" spans="1:10" ht="10.5" customHeight="1">
      <c r="A59" s="78"/>
      <c r="B59" s="18"/>
      <c r="C59" s="18" t="s">
        <v>279</v>
      </c>
      <c r="D59" s="18"/>
      <c r="E59" s="18"/>
      <c r="F59" s="14"/>
      <c r="G59" s="109">
        <f>SUM(Tab2!G59,-Tab3!G59)</f>
        <v>0</v>
      </c>
      <c r="H59" s="38"/>
      <c r="I59" s="111"/>
      <c r="J59" s="38"/>
    </row>
    <row r="60" spans="1:10" ht="10.5" customHeight="1">
      <c r="A60" s="76" t="s">
        <v>27</v>
      </c>
      <c r="B60" s="18"/>
      <c r="C60" s="18" t="s">
        <v>308</v>
      </c>
      <c r="D60" s="18"/>
      <c r="E60" s="18"/>
      <c r="F60" s="14"/>
      <c r="G60" s="109">
        <f>SUM(Tab2!G60,-Tab3!G60)</f>
        <v>228</v>
      </c>
      <c r="H60" s="38">
        <f t="shared" si="0"/>
        <v>1.6471608149111399</v>
      </c>
      <c r="I60" s="111">
        <f t="shared" si="1"/>
        <v>18.807722384819197</v>
      </c>
      <c r="J60" s="38">
        <v>84.3</v>
      </c>
    </row>
    <row r="61" spans="1:10" ht="10.5" customHeight="1">
      <c r="A61" s="76" t="s">
        <v>28</v>
      </c>
      <c r="B61" s="18"/>
      <c r="C61" s="18" t="s">
        <v>364</v>
      </c>
      <c r="D61" s="18"/>
      <c r="E61" s="18"/>
      <c r="F61" s="14"/>
      <c r="G61" s="109">
        <f>SUM(Tab2!G61,-Tab3!G61)</f>
        <v>272</v>
      </c>
      <c r="H61" s="38">
        <f t="shared" si="0"/>
        <v>1.9650339546308335</v>
      </c>
      <c r="I61" s="111">
        <f t="shared" si="1"/>
        <v>22.437282845047463</v>
      </c>
      <c r="J61" s="38">
        <v>79.7</v>
      </c>
    </row>
    <row r="62" spans="1:8" ht="10.5" customHeight="1">
      <c r="A62" s="23"/>
      <c r="B62" s="18"/>
      <c r="C62" s="18"/>
      <c r="D62" s="18"/>
      <c r="E62" s="18"/>
      <c r="F62" s="18"/>
      <c r="H62" s="38"/>
    </row>
    <row r="63" spans="1:8" ht="10.5" customHeight="1">
      <c r="A63" s="23"/>
      <c r="B63" s="18"/>
      <c r="C63" s="18"/>
      <c r="D63" s="18"/>
      <c r="E63" s="18"/>
      <c r="F63" s="18"/>
      <c r="H63" s="38"/>
    </row>
    <row r="64" spans="1:8" ht="10.5" customHeight="1">
      <c r="A64" s="23"/>
      <c r="B64" s="18"/>
      <c r="C64" s="18"/>
      <c r="D64" s="18"/>
      <c r="E64" s="18"/>
      <c r="F64" s="18"/>
      <c r="H64" s="38"/>
    </row>
    <row r="65" spans="1:8" ht="10.5" customHeight="1">
      <c r="A65" s="23"/>
      <c r="B65" s="18"/>
      <c r="C65" s="18"/>
      <c r="D65" s="18"/>
      <c r="E65" s="18"/>
      <c r="F65" s="18"/>
      <c r="H65" s="38"/>
    </row>
    <row r="66" spans="1:8" ht="10.5" customHeight="1">
      <c r="A66" s="23"/>
      <c r="B66" s="18"/>
      <c r="C66" s="18"/>
      <c r="D66" s="18"/>
      <c r="E66" s="18"/>
      <c r="F66" s="18"/>
      <c r="H66" s="38"/>
    </row>
    <row r="67" spans="1:8" ht="10.5" customHeight="1">
      <c r="A67" s="23"/>
      <c r="B67" s="18"/>
      <c r="C67" s="18"/>
      <c r="D67" s="18"/>
      <c r="E67" s="18"/>
      <c r="F67" s="18"/>
      <c r="H67" s="38"/>
    </row>
    <row r="68" spans="1:8" ht="10.5" customHeight="1">
      <c r="A68" s="23"/>
      <c r="B68" s="18"/>
      <c r="C68" s="18"/>
      <c r="D68" s="18"/>
      <c r="E68" s="18"/>
      <c r="F68" s="18"/>
      <c r="H68" s="38"/>
    </row>
    <row r="69" spans="1:8" ht="10.5" customHeight="1">
      <c r="A69" s="23"/>
      <c r="B69" s="18"/>
      <c r="C69" s="18"/>
      <c r="D69" s="18"/>
      <c r="E69" s="18"/>
      <c r="F69" s="18"/>
      <c r="H69" s="38"/>
    </row>
    <row r="70" spans="1:8" ht="10.5" customHeight="1">
      <c r="A70" s="23"/>
      <c r="B70" s="18"/>
      <c r="C70" s="18"/>
      <c r="D70" s="18"/>
      <c r="E70" s="18"/>
      <c r="F70" s="18"/>
      <c r="H70" s="38"/>
    </row>
    <row r="71" spans="1:8" ht="10.5" customHeight="1">
      <c r="A71" s="23"/>
      <c r="B71" s="18"/>
      <c r="C71" s="18"/>
      <c r="D71" s="18"/>
      <c r="E71" s="18"/>
      <c r="F71" s="18"/>
      <c r="H71" s="38"/>
    </row>
    <row r="72" spans="1:8" ht="10.5" customHeight="1">
      <c r="A72" s="23"/>
      <c r="B72" s="18"/>
      <c r="C72" s="18"/>
      <c r="D72" s="18"/>
      <c r="E72" s="18"/>
      <c r="F72" s="18"/>
      <c r="H72" s="38"/>
    </row>
    <row r="73" spans="1:8" ht="10.5" customHeight="1">
      <c r="A73" s="23"/>
      <c r="B73" s="18"/>
      <c r="C73" s="18"/>
      <c r="D73" s="18"/>
      <c r="E73" s="18"/>
      <c r="F73" s="18"/>
      <c r="H73" s="38"/>
    </row>
    <row r="74" spans="1:8" ht="10.5" customHeight="1">
      <c r="A74" s="23"/>
      <c r="B74" s="18"/>
      <c r="C74" s="18"/>
      <c r="D74" s="18"/>
      <c r="E74" s="18"/>
      <c r="F74" s="18"/>
      <c r="H74" s="38"/>
    </row>
    <row r="75" spans="1:10" ht="12.75" customHeight="1">
      <c r="A75" s="191" t="s">
        <v>184</v>
      </c>
      <c r="B75" s="191"/>
      <c r="C75" s="191"/>
      <c r="D75" s="191"/>
      <c r="E75" s="191"/>
      <c r="F75" s="191"/>
      <c r="G75" s="191"/>
      <c r="H75" s="191"/>
      <c r="I75" s="191"/>
      <c r="J75" s="191"/>
    </row>
    <row r="76" spans="1:10" ht="12.75" customHeight="1">
      <c r="A76" s="191" t="s">
        <v>83</v>
      </c>
      <c r="B76" s="191"/>
      <c r="C76" s="191"/>
      <c r="D76" s="191"/>
      <c r="E76" s="191"/>
      <c r="F76" s="191"/>
      <c r="G76" s="191"/>
      <c r="H76" s="191"/>
      <c r="I76" s="191"/>
      <c r="J76" s="191"/>
    </row>
    <row r="77" spans="1:8" ht="12.75" customHeight="1">
      <c r="A77" s="18"/>
      <c r="B77" s="18"/>
      <c r="C77" s="18"/>
      <c r="D77" s="18"/>
      <c r="E77" s="18"/>
      <c r="F77" s="18"/>
      <c r="H77" s="38"/>
    </row>
    <row r="78" spans="1:10" ht="12.75" customHeight="1">
      <c r="A78" s="171" t="s">
        <v>0</v>
      </c>
      <c r="B78" s="182" t="s">
        <v>1</v>
      </c>
      <c r="C78" s="162"/>
      <c r="D78" s="162"/>
      <c r="E78" s="162"/>
      <c r="F78" s="171"/>
      <c r="G78" s="157" t="s">
        <v>182</v>
      </c>
      <c r="H78" s="157" t="s">
        <v>183</v>
      </c>
      <c r="I78" s="180" t="s">
        <v>58</v>
      </c>
      <c r="J78" s="159" t="s">
        <v>179</v>
      </c>
    </row>
    <row r="79" spans="1:10" ht="12.75" customHeight="1">
      <c r="A79" s="172"/>
      <c r="B79" s="163"/>
      <c r="C79" s="164"/>
      <c r="D79" s="164"/>
      <c r="E79" s="164"/>
      <c r="F79" s="172"/>
      <c r="G79" s="158"/>
      <c r="H79" s="158"/>
      <c r="I79" s="158"/>
      <c r="J79" s="163"/>
    </row>
    <row r="80" spans="1:10" ht="12.75" customHeight="1">
      <c r="A80" s="173"/>
      <c r="B80" s="165"/>
      <c r="C80" s="166"/>
      <c r="D80" s="166"/>
      <c r="E80" s="166"/>
      <c r="F80" s="173"/>
      <c r="G80" s="156"/>
      <c r="H80" s="156"/>
      <c r="I80" s="156"/>
      <c r="J80" s="165"/>
    </row>
    <row r="81" spans="1:10" ht="10.5" customHeight="1">
      <c r="A81" s="90"/>
      <c r="B81" s="18"/>
      <c r="C81" s="18"/>
      <c r="D81" s="18"/>
      <c r="E81" s="18"/>
      <c r="F81" s="14"/>
      <c r="G81" s="37"/>
      <c r="H81" s="38"/>
      <c r="I81" s="37"/>
      <c r="J81" s="37"/>
    </row>
    <row r="82" spans="1:10" ht="10.5" customHeight="1">
      <c r="A82" s="76" t="s">
        <v>29</v>
      </c>
      <c r="B82" s="18" t="s">
        <v>365</v>
      </c>
      <c r="C82" s="18"/>
      <c r="D82" s="18"/>
      <c r="E82" s="18"/>
      <c r="F82" s="14"/>
      <c r="G82" s="109">
        <f>SUM(Tab2!G82,-Tab3!G82)</f>
        <v>626</v>
      </c>
      <c r="H82" s="38">
        <f>PRODUCT(G82*100,1/13842)</f>
        <v>4.52246785146655</v>
      </c>
      <c r="I82" s="111">
        <f>PRODUCT(G82*100000,1/1212268)</f>
        <v>51.63874654779306</v>
      </c>
      <c r="J82" s="38">
        <v>74.5</v>
      </c>
    </row>
    <row r="83" spans="1:10" ht="10.5" customHeight="1">
      <c r="A83" s="78"/>
      <c r="B83" s="18"/>
      <c r="C83" s="18" t="s">
        <v>279</v>
      </c>
      <c r="D83" s="18"/>
      <c r="E83" s="18"/>
      <c r="F83" s="14"/>
      <c r="G83" s="109">
        <f>SUM(Tab2!G83,-Tab3!G83)</f>
        <v>0</v>
      </c>
      <c r="H83" s="38"/>
      <c r="I83" s="111"/>
      <c r="J83" s="38"/>
    </row>
    <row r="84" spans="1:10" ht="10.5" customHeight="1">
      <c r="A84" s="76" t="s">
        <v>73</v>
      </c>
      <c r="B84" s="18"/>
      <c r="C84" s="18" t="s">
        <v>366</v>
      </c>
      <c r="D84" s="18"/>
      <c r="E84" s="18"/>
      <c r="F84" s="14"/>
      <c r="G84" s="109">
        <f>SUM(Tab2!G84,-Tab3!G84)</f>
        <v>199</v>
      </c>
      <c r="H84" s="38">
        <f>PRODUCT(G84*100,1/13842)</f>
        <v>1.4376535182777055</v>
      </c>
      <c r="I84" s="111">
        <f>PRODUCT(G84*100000,1/1212268)</f>
        <v>16.41551208148693</v>
      </c>
      <c r="J84" s="38">
        <v>63.4</v>
      </c>
    </row>
    <row r="85" spans="1:10" ht="10.5" customHeight="1">
      <c r="A85" s="42"/>
      <c r="D85" s="14" t="s">
        <v>279</v>
      </c>
      <c r="E85" s="14"/>
      <c r="F85" s="14"/>
      <c r="G85" s="109">
        <f>SUM(Tab2!G85,-Tab3!G85)</f>
        <v>0</v>
      </c>
      <c r="H85" s="38"/>
      <c r="I85" s="111"/>
      <c r="J85" s="38"/>
    </row>
    <row r="86" spans="1:10" ht="10.5" customHeight="1">
      <c r="A86" s="88" t="s">
        <v>30</v>
      </c>
      <c r="B86" s="18"/>
      <c r="C86" s="18"/>
      <c r="D86" s="14" t="s">
        <v>312</v>
      </c>
      <c r="E86" s="14"/>
      <c r="F86" s="14"/>
      <c r="G86" s="109">
        <f>SUM(Tab2!G86,-Tab3!G86)</f>
        <v>108</v>
      </c>
      <c r="H86" s="38">
        <f>PRODUCT(G86*100,1/13842)</f>
        <v>0.7802340702210663</v>
      </c>
      <c r="I86" s="111">
        <f>PRODUCT(G86*100000,1/1212268)</f>
        <v>8.9089211296512</v>
      </c>
      <c r="J86" s="38">
        <v>56.4</v>
      </c>
    </row>
    <row r="87" spans="1:10" ht="10.5" customHeight="1">
      <c r="A87" s="80"/>
      <c r="B87" s="18"/>
      <c r="C87" s="18"/>
      <c r="D87" s="18"/>
      <c r="E87" s="18"/>
      <c r="F87" s="14"/>
      <c r="G87" s="109">
        <f>SUM(Tab2!G87,-Tab3!G87)</f>
        <v>0</v>
      </c>
      <c r="H87" s="38"/>
      <c r="I87" s="111"/>
      <c r="J87" s="38"/>
    </row>
    <row r="88" spans="1:10" ht="10.5" customHeight="1">
      <c r="A88" s="88" t="s">
        <v>31</v>
      </c>
      <c r="B88" s="18" t="s">
        <v>313</v>
      </c>
      <c r="C88" s="18"/>
      <c r="D88" s="18"/>
      <c r="E88" s="18"/>
      <c r="F88" s="14"/>
      <c r="G88" s="109">
        <f>SUM(Tab2!G88,-Tab3!G88)</f>
        <v>0</v>
      </c>
      <c r="H88" s="38"/>
      <c r="I88" s="111"/>
      <c r="J88" s="38"/>
    </row>
    <row r="89" spans="1:10" ht="10.5" customHeight="1">
      <c r="A89" s="42"/>
      <c r="C89" s="21" t="s">
        <v>367</v>
      </c>
      <c r="F89" s="14"/>
      <c r="G89" s="109">
        <f>SUM(Tab2!G89,-Tab3!G89)</f>
        <v>32</v>
      </c>
      <c r="H89" s="38">
        <f>PRODUCT(G89*100,1/13842)</f>
        <v>0.2311804652506863</v>
      </c>
      <c r="I89" s="111">
        <f>PRODUCT(G89*100000,1/1212268)</f>
        <v>2.6396803347114663</v>
      </c>
      <c r="J89" s="38">
        <v>72.2</v>
      </c>
    </row>
    <row r="90" spans="1:10" ht="10.5" customHeight="1">
      <c r="A90" s="42"/>
      <c r="F90" s="14"/>
      <c r="G90" s="109">
        <f>SUM(Tab2!G90,-Tab3!G90)</f>
        <v>0</v>
      </c>
      <c r="H90" s="38"/>
      <c r="I90" s="111"/>
      <c r="J90" s="38"/>
    </row>
    <row r="91" spans="1:10" ht="10.5" customHeight="1">
      <c r="A91" s="14" t="s">
        <v>32</v>
      </c>
      <c r="B91" s="21" t="s">
        <v>368</v>
      </c>
      <c r="F91" s="14"/>
      <c r="G91" s="109">
        <f>SUM(Tab2!G91,-Tab3!G91)</f>
        <v>135</v>
      </c>
      <c r="H91" s="38">
        <f>PRODUCT(G91*100,1/13842)</f>
        <v>0.9752925877763328</v>
      </c>
      <c r="I91" s="111">
        <f>PRODUCT(G91*100000,1/1212268)</f>
        <v>11.136151412063999</v>
      </c>
      <c r="J91" s="38">
        <v>80.6</v>
      </c>
    </row>
    <row r="92" spans="1:10" ht="10.5" customHeight="1">
      <c r="A92" s="42"/>
      <c r="F92" s="14"/>
      <c r="G92" s="109">
        <f>SUM(Tab2!G92,-Tab3!G92)</f>
        <v>0</v>
      </c>
      <c r="H92" s="38"/>
      <c r="I92" s="111"/>
      <c r="J92" s="38"/>
    </row>
    <row r="93" spans="1:10" ht="10.5" customHeight="1">
      <c r="A93" s="14" t="s">
        <v>34</v>
      </c>
      <c r="B93" s="21" t="s">
        <v>369</v>
      </c>
      <c r="F93" s="14"/>
      <c r="G93" s="109">
        <f>SUM(Tab2!G93,-Tab3!G93)</f>
        <v>0</v>
      </c>
      <c r="H93" s="38"/>
      <c r="I93" s="111"/>
      <c r="J93" s="38"/>
    </row>
    <row r="94" spans="1:10" ht="10.5" customHeight="1">
      <c r="A94" s="42"/>
      <c r="C94" s="21" t="s">
        <v>370</v>
      </c>
      <c r="F94" s="14"/>
      <c r="G94" s="109">
        <f>SUM(Tab2!G94,-Tab3!G94)</f>
        <v>21</v>
      </c>
      <c r="H94" s="38">
        <f>PRODUCT(G94*100,1/13842)</f>
        <v>0.1517121803207629</v>
      </c>
      <c r="I94" s="111">
        <f>PRODUCT(G94*100000,1/1212268)</f>
        <v>1.7322902196543999</v>
      </c>
      <c r="J94" s="38">
        <v>0.2</v>
      </c>
    </row>
    <row r="95" spans="1:10" ht="10.5" customHeight="1">
      <c r="A95" s="42"/>
      <c r="F95" s="14"/>
      <c r="G95" s="109">
        <f>SUM(Tab2!G95,-Tab3!G95)</f>
        <v>0</v>
      </c>
      <c r="H95" s="38"/>
      <c r="I95" s="111"/>
      <c r="J95" s="38"/>
    </row>
    <row r="96" spans="1:10" ht="10.5" customHeight="1">
      <c r="A96" s="14" t="s">
        <v>36</v>
      </c>
      <c r="B96" s="21" t="s">
        <v>371</v>
      </c>
      <c r="F96" s="14"/>
      <c r="G96" s="109">
        <f>SUM(Tab2!G96,-Tab3!G96)</f>
        <v>0</v>
      </c>
      <c r="H96" s="38"/>
      <c r="I96" s="111"/>
      <c r="J96" s="38"/>
    </row>
    <row r="97" spans="1:10" ht="10.5" customHeight="1">
      <c r="A97" s="42"/>
      <c r="C97" s="21" t="s">
        <v>372</v>
      </c>
      <c r="F97" s="14"/>
      <c r="G97" s="109">
        <f>SUM(Tab2!G97,-Tab3!G97)</f>
        <v>20</v>
      </c>
      <c r="H97" s="38">
        <f>PRODUCT(G97*100,1/13842)</f>
        <v>0.14448779078167895</v>
      </c>
      <c r="I97" s="111">
        <f>PRODUCT(G97*100000,1/1212268)</f>
        <v>1.6498002091946664</v>
      </c>
      <c r="J97" s="38">
        <v>35.5</v>
      </c>
    </row>
    <row r="98" spans="1:10" ht="10.5" customHeight="1">
      <c r="A98" s="42"/>
      <c r="F98" s="14"/>
      <c r="G98" s="109">
        <f>SUM(Tab2!G98,-Tab3!G98)</f>
        <v>0</v>
      </c>
      <c r="H98" s="38"/>
      <c r="I98" s="111"/>
      <c r="J98" s="38"/>
    </row>
    <row r="99" spans="1:10" ht="10.5" customHeight="1">
      <c r="A99" s="14" t="s">
        <v>37</v>
      </c>
      <c r="B99" s="21" t="s">
        <v>373</v>
      </c>
      <c r="F99" s="14"/>
      <c r="G99" s="109">
        <f>SUM(Tab2!G99,-Tab3!G99)</f>
        <v>0</v>
      </c>
      <c r="H99" s="38"/>
      <c r="I99" s="111"/>
      <c r="J99" s="38"/>
    </row>
    <row r="100" spans="1:10" ht="10.5" customHeight="1">
      <c r="A100" s="42"/>
      <c r="C100" s="58" t="s">
        <v>374</v>
      </c>
      <c r="F100" s="14"/>
      <c r="G100" s="109">
        <f>SUM(Tab2!G100,-Tab3!G100)</f>
        <v>0</v>
      </c>
      <c r="H100" s="38"/>
      <c r="I100" s="111"/>
      <c r="J100" s="38"/>
    </row>
    <row r="101" spans="1:10" ht="10.5" customHeight="1">
      <c r="A101" s="42"/>
      <c r="C101" s="21" t="s">
        <v>375</v>
      </c>
      <c r="D101" s="58"/>
      <c r="F101" s="14"/>
      <c r="G101" s="109">
        <f>SUM(Tab2!G101,-Tab3!G101)</f>
        <v>94</v>
      </c>
      <c r="H101" s="38">
        <f>PRODUCT(G101*100,1/13842)</f>
        <v>0.679092616673891</v>
      </c>
      <c r="I101" s="111">
        <f>PRODUCT(G101*100000,1/1212268)</f>
        <v>7.7540609832149325</v>
      </c>
      <c r="J101" s="38">
        <v>73</v>
      </c>
    </row>
    <row r="102" spans="1:10" ht="10.5" customHeight="1">
      <c r="A102" s="42"/>
      <c r="F102" s="14"/>
      <c r="G102" s="109">
        <f>SUM(Tab2!G102,-Tab3!G102)</f>
        <v>0</v>
      </c>
      <c r="H102" s="38"/>
      <c r="I102" s="111"/>
      <c r="J102" s="38"/>
    </row>
    <row r="103" spans="1:10" ht="10.5" customHeight="1">
      <c r="A103" s="14" t="s">
        <v>39</v>
      </c>
      <c r="B103" s="21" t="s">
        <v>376</v>
      </c>
      <c r="F103" s="14"/>
      <c r="G103" s="109">
        <f>SUM(Tab2!G103,-Tab3!G103)</f>
        <v>0</v>
      </c>
      <c r="H103" s="38"/>
      <c r="I103" s="111"/>
      <c r="J103" s="38"/>
    </row>
    <row r="104" spans="1:10" ht="10.5" customHeight="1">
      <c r="A104" s="42"/>
      <c r="C104" s="21" t="s">
        <v>377</v>
      </c>
      <c r="F104" s="14"/>
      <c r="G104" s="109">
        <f>SUM(Tab2!G104,-Tab3!G104)</f>
        <v>462</v>
      </c>
      <c r="H104" s="38">
        <f>PRODUCT(G104*100,1/13842)</f>
        <v>3.3376679670567833</v>
      </c>
      <c r="I104" s="111">
        <f>PRODUCT(G104*100000,1/1212268)</f>
        <v>38.1103848323968</v>
      </c>
      <c r="J104" s="38">
        <v>69</v>
      </c>
    </row>
    <row r="105" spans="1:10" ht="10.5" customHeight="1">
      <c r="A105" s="42"/>
      <c r="C105" s="21" t="s">
        <v>279</v>
      </c>
      <c r="F105" s="14"/>
      <c r="G105" s="109">
        <f>SUM(Tab2!G105,-Tab3!G105)</f>
        <v>0</v>
      </c>
      <c r="H105" s="38"/>
      <c r="I105" s="111"/>
      <c r="J105" s="38"/>
    </row>
    <row r="106" spans="1:10" ht="10.5" customHeight="1">
      <c r="A106" s="14" t="s">
        <v>75</v>
      </c>
      <c r="C106" s="21" t="s">
        <v>378</v>
      </c>
      <c r="F106" s="14"/>
      <c r="G106" s="109">
        <f>SUM(Tab2!G106,-Tab3!G106)</f>
        <v>86</v>
      </c>
      <c r="H106" s="38">
        <f>PRODUCT(G106*100,1/13842)</f>
        <v>0.6212975003612194</v>
      </c>
      <c r="I106" s="111">
        <f>PRODUCT(G106*100000,1/1212268)</f>
        <v>7.094140899537066</v>
      </c>
      <c r="J106" s="38">
        <v>66.8</v>
      </c>
    </row>
    <row r="107" spans="1:10" ht="10.5" customHeight="1">
      <c r="A107" s="14" t="s">
        <v>76</v>
      </c>
      <c r="C107" s="21" t="s">
        <v>379</v>
      </c>
      <c r="F107" s="14"/>
      <c r="G107" s="109">
        <f>SUM(Tab2!G107,-Tab3!G107)</f>
        <v>118</v>
      </c>
      <c r="H107" s="38">
        <f>PRODUCT(G107*100,1/13842)</f>
        <v>0.8524779656119057</v>
      </c>
      <c r="I107" s="111">
        <f>PRODUCT(G107*100000,1/1212268)</f>
        <v>9.733821234248532</v>
      </c>
      <c r="J107" s="38">
        <v>86.6</v>
      </c>
    </row>
    <row r="108" spans="1:10" ht="10.5" customHeight="1">
      <c r="A108" s="14" t="s">
        <v>77</v>
      </c>
      <c r="C108" s="21" t="s">
        <v>380</v>
      </c>
      <c r="F108" s="14"/>
      <c r="G108" s="109">
        <f>SUM(Tab2!G108,-Tab3!G108)</f>
        <v>0</v>
      </c>
      <c r="H108" s="38"/>
      <c r="I108" s="111"/>
      <c r="J108" s="38"/>
    </row>
    <row r="109" spans="1:10" ht="10.5" customHeight="1">
      <c r="A109" s="42"/>
      <c r="D109" s="14" t="s">
        <v>381</v>
      </c>
      <c r="E109" s="14"/>
      <c r="F109" s="14"/>
      <c r="G109" s="109">
        <f>SUM(Tab2!G109,-Tab3!G109)</f>
        <v>48</v>
      </c>
      <c r="H109" s="38">
        <f>PRODUCT(G109*100,1/13842)</f>
        <v>0.34677069787602943</v>
      </c>
      <c r="I109" s="111">
        <f>PRODUCT(G109*100000,1/1212268)</f>
        <v>3.9595205020671997</v>
      </c>
      <c r="J109" s="38">
        <v>49.9</v>
      </c>
    </row>
    <row r="110" spans="1:10" ht="10.5" customHeight="1">
      <c r="A110" s="14" t="s">
        <v>78</v>
      </c>
      <c r="C110" s="21" t="s">
        <v>382</v>
      </c>
      <c r="F110" s="14"/>
      <c r="G110" s="109">
        <f>SUM(Tab2!G110,-Tab3!G110)</f>
        <v>0</v>
      </c>
      <c r="H110" s="38"/>
      <c r="I110" s="111"/>
      <c r="J110" s="38"/>
    </row>
    <row r="111" spans="1:10" ht="10.5" customHeight="1">
      <c r="A111" s="42"/>
      <c r="D111" s="14" t="s">
        <v>383</v>
      </c>
      <c r="E111" s="14"/>
      <c r="F111" s="14"/>
      <c r="G111" s="109">
        <f>SUM(Tab2!G111,-Tab3!G111)</f>
        <v>11</v>
      </c>
      <c r="H111" s="38">
        <f>PRODUCT(G111*100,1/13842)</f>
        <v>0.07946828492992342</v>
      </c>
      <c r="I111" s="111">
        <f>PRODUCT(G111*100000,1/1212268)</f>
        <v>0.9073901150570666</v>
      </c>
      <c r="J111" s="38">
        <v>55.2</v>
      </c>
    </row>
    <row r="112" spans="1:10" ht="10.5" customHeight="1">
      <c r="A112" s="14" t="s">
        <v>79</v>
      </c>
      <c r="C112" s="21" t="s">
        <v>390</v>
      </c>
      <c r="F112" s="14"/>
      <c r="G112" s="109">
        <f>SUM(Tab2!G112,-Tab3!G112)</f>
        <v>0</v>
      </c>
      <c r="H112" s="38"/>
      <c r="I112" s="111"/>
      <c r="J112" s="38"/>
    </row>
    <row r="113" spans="1:10" ht="10.5" customHeight="1">
      <c r="A113" s="42"/>
      <c r="D113" s="14" t="s">
        <v>384</v>
      </c>
      <c r="E113" s="14"/>
      <c r="F113" s="14"/>
      <c r="G113" s="109">
        <f>SUM(Tab2!G113,-Tab3!G113)</f>
        <v>62</v>
      </c>
      <c r="H113" s="38">
        <f>PRODUCT(G113*100,1/13842)</f>
        <v>0.44791215142320473</v>
      </c>
      <c r="I113" s="111">
        <f>PRODUCT(G113*100000,1/1212268)</f>
        <v>5.114380648503466</v>
      </c>
      <c r="J113" s="38">
        <v>60.1</v>
      </c>
    </row>
    <row r="114" spans="1:10" ht="10.5" customHeight="1">
      <c r="A114" s="42"/>
      <c r="F114" s="14"/>
      <c r="G114" s="109">
        <f>SUM(Tab2!G114,-Tab3!G114)</f>
        <v>0</v>
      </c>
      <c r="H114" s="38"/>
      <c r="I114" s="111"/>
      <c r="J114" s="38"/>
    </row>
    <row r="115" spans="1:10" ht="10.5" customHeight="1">
      <c r="A115" s="42"/>
      <c r="B115" s="21" t="s">
        <v>326</v>
      </c>
      <c r="F115" s="14"/>
      <c r="G115" s="109">
        <f>SUM(Tab2!G115,-Tab3!G115)</f>
        <v>10</v>
      </c>
      <c r="H115" s="38">
        <f>PRODUCT(G115*100,1/13842)</f>
        <v>0.07224389539083947</v>
      </c>
      <c r="I115" s="111">
        <f>PRODUCT(G115*100000,1/1212268)</f>
        <v>0.8249001045973332</v>
      </c>
      <c r="J115" s="38">
        <v>68.7</v>
      </c>
    </row>
    <row r="116" spans="1:10" ht="10.5" customHeight="1">
      <c r="A116" s="42"/>
      <c r="F116" s="14"/>
      <c r="G116" s="109">
        <f>SUM(Tab2!G116,-Tab3!G116)</f>
        <v>0</v>
      </c>
      <c r="H116" s="38"/>
      <c r="I116" s="111"/>
      <c r="J116" s="38"/>
    </row>
    <row r="117" spans="1:10" ht="10.5" customHeight="1">
      <c r="A117" s="42" t="s">
        <v>41</v>
      </c>
      <c r="B117" s="41" t="s">
        <v>327</v>
      </c>
      <c r="C117" s="41"/>
      <c r="D117" s="41"/>
      <c r="E117" s="41"/>
      <c r="F117" s="42"/>
      <c r="G117" s="110">
        <f>SUM(Tab2!G117,-Tab3!G117)</f>
        <v>13842</v>
      </c>
      <c r="H117" s="128">
        <v>100</v>
      </c>
      <c r="I117" s="127">
        <f>PRODUCT(G117*100000,1/1212268)</f>
        <v>1141.8267247836286</v>
      </c>
      <c r="J117" s="44">
        <v>79.3</v>
      </c>
    </row>
    <row r="118" spans="1:10" ht="10.5" customHeight="1">
      <c r="A118" s="42"/>
      <c r="F118" s="14"/>
      <c r="G118" s="109">
        <f>SUM(Tab2!G118,-Tab3!G118)</f>
        <v>0</v>
      </c>
      <c r="H118" s="38"/>
      <c r="I118" s="111"/>
      <c r="J118" s="38"/>
    </row>
    <row r="119" spans="1:11" ht="10.5" customHeight="1">
      <c r="A119" s="14" t="s">
        <v>43</v>
      </c>
      <c r="B119" s="21" t="s">
        <v>385</v>
      </c>
      <c r="F119" s="14"/>
      <c r="G119" s="109">
        <f>SUM(Tab2!G119,-Tab3!G119)</f>
        <v>0</v>
      </c>
      <c r="H119" s="38"/>
      <c r="I119" s="111"/>
      <c r="J119" s="38"/>
      <c r="K119" s="129"/>
    </row>
    <row r="120" spans="1:10" ht="10.5" customHeight="1">
      <c r="A120" s="42"/>
      <c r="C120" s="21" t="s">
        <v>386</v>
      </c>
      <c r="F120" s="14"/>
      <c r="G120" s="109">
        <f>SUM(Tab2!G120,-Tab3!G120)</f>
        <v>462</v>
      </c>
      <c r="H120" s="38">
        <f>PRODUCT(G120*100,1/13842)</f>
        <v>3.3376679670567833</v>
      </c>
      <c r="I120" s="111">
        <f>PRODUCT(G120*100000,1/1212268)</f>
        <v>38.1103848323968</v>
      </c>
      <c r="J120" s="38">
        <v>69</v>
      </c>
    </row>
    <row r="121" spans="1:10" ht="10.5" customHeight="1">
      <c r="A121" s="42"/>
      <c r="C121" s="21" t="s">
        <v>279</v>
      </c>
      <c r="F121" s="14"/>
      <c r="G121" s="109">
        <f>SUM(Tab2!G121,-Tab3!G121)</f>
        <v>0</v>
      </c>
      <c r="H121" s="38"/>
      <c r="I121" s="111"/>
      <c r="J121" s="38"/>
    </row>
    <row r="122" spans="1:10" ht="10.5" customHeight="1">
      <c r="A122" s="14" t="s">
        <v>44</v>
      </c>
      <c r="F122" s="14"/>
      <c r="G122" s="109">
        <f>SUM(Tab2!G122,-Tab3!G122)</f>
        <v>0</v>
      </c>
      <c r="H122" s="38"/>
      <c r="I122" s="111"/>
      <c r="J122" s="38"/>
    </row>
    <row r="123" spans="1:9" ht="10.5" customHeight="1">
      <c r="A123" s="14" t="s">
        <v>45</v>
      </c>
      <c r="F123" s="14"/>
      <c r="G123" s="109">
        <f>SUM(Tab2!G123,-Tab3!G123)</f>
        <v>0</v>
      </c>
      <c r="H123" s="38"/>
      <c r="I123" s="111"/>
    </row>
    <row r="124" spans="1:10" ht="10.5" customHeight="1">
      <c r="A124" s="14" t="s">
        <v>46</v>
      </c>
      <c r="C124" s="21" t="s">
        <v>331</v>
      </c>
      <c r="F124" s="14"/>
      <c r="G124" s="109">
        <f>SUM(Tab2!G124,-Tab3!G124)</f>
        <v>355</v>
      </c>
      <c r="H124" s="38">
        <f>PRODUCT(G124*100,1/13842)</f>
        <v>2.5646582863748013</v>
      </c>
      <c r="I124" s="111">
        <f>PRODUCT(G124*100000,1/1212268)</f>
        <v>29.28395371320533</v>
      </c>
      <c r="J124" s="38">
        <v>72.2</v>
      </c>
    </row>
    <row r="125" spans="1:10" ht="10.5" customHeight="1">
      <c r="A125" s="42"/>
      <c r="D125" s="14" t="s">
        <v>279</v>
      </c>
      <c r="E125" s="14"/>
      <c r="F125" s="14"/>
      <c r="G125" s="109">
        <f>SUM(Tab2!G125,-Tab3!G125)</f>
        <v>0</v>
      </c>
      <c r="H125" s="38"/>
      <c r="I125" s="111"/>
      <c r="J125" s="38"/>
    </row>
    <row r="126" spans="1:10" ht="10.5" customHeight="1">
      <c r="A126" s="14" t="s">
        <v>47</v>
      </c>
      <c r="D126" s="14" t="s">
        <v>332</v>
      </c>
      <c r="E126" s="14"/>
      <c r="F126" s="14"/>
      <c r="G126" s="109">
        <f>SUM(Tab2!G126,-Tab3!G126)</f>
        <v>84</v>
      </c>
      <c r="H126" s="38">
        <f>PRODUCT(G126*100,1/13842)</f>
        <v>0.6068487212830516</v>
      </c>
      <c r="I126" s="111">
        <f>PRODUCT(G126*100000,1/1212268)</f>
        <v>6.9291608786175996</v>
      </c>
      <c r="J126" s="38">
        <v>47.9</v>
      </c>
    </row>
    <row r="127" spans="1:10" ht="10.5" customHeight="1">
      <c r="A127" s="14" t="s">
        <v>49</v>
      </c>
      <c r="D127" s="14" t="s">
        <v>333</v>
      </c>
      <c r="E127" s="14"/>
      <c r="F127" s="14"/>
      <c r="G127" s="109">
        <f>SUM(Tab2!G127,-Tab3!G127)</f>
        <v>100</v>
      </c>
      <c r="H127" s="38">
        <f>PRODUCT(G127*100,1/13842)</f>
        <v>0.7224389539083946</v>
      </c>
      <c r="I127" s="111">
        <f>PRODUCT(G127*100000,1/1212268)</f>
        <v>8.249001045973332</v>
      </c>
      <c r="J127" s="38">
        <v>80.8</v>
      </c>
    </row>
    <row r="128" spans="1:10" ht="10.5" customHeight="1">
      <c r="A128" s="14" t="s">
        <v>80</v>
      </c>
      <c r="D128" s="14" t="s">
        <v>387</v>
      </c>
      <c r="E128" s="14"/>
      <c r="F128" s="14"/>
      <c r="G128" s="109">
        <f>SUM(Tab2!G128,-Tab3!G128)</f>
        <v>6</v>
      </c>
      <c r="H128" s="38">
        <f>PRODUCT(G128*100,1/13842)</f>
        <v>0.04334633723450368</v>
      </c>
      <c r="I128" s="111">
        <f>PRODUCT(G128*100000,1/1212268)</f>
        <v>0.49494006275839997</v>
      </c>
      <c r="J128" s="38">
        <v>65.8</v>
      </c>
    </row>
    <row r="129" spans="1:9" ht="10.5" customHeight="1">
      <c r="A129" s="14" t="s">
        <v>51</v>
      </c>
      <c r="C129" s="18"/>
      <c r="D129" s="18"/>
      <c r="E129" s="18"/>
      <c r="F129" s="14"/>
      <c r="G129" s="109">
        <f>SUM(Tab2!G129,-Tab3!G129)</f>
        <v>0</v>
      </c>
      <c r="H129" s="38"/>
      <c r="I129" s="111"/>
    </row>
    <row r="130" spans="1:10" ht="10.5" customHeight="1">
      <c r="A130" s="14" t="s">
        <v>52</v>
      </c>
      <c r="C130" s="14" t="s">
        <v>336</v>
      </c>
      <c r="D130" s="18"/>
      <c r="E130" s="18"/>
      <c r="F130" s="14"/>
      <c r="G130" s="109">
        <f>SUM(Tab2!G130,-Tab3!G130)</f>
        <v>84</v>
      </c>
      <c r="H130" s="38">
        <f>PRODUCT(G130*100,1/13842)</f>
        <v>0.6068487212830516</v>
      </c>
      <c r="I130" s="111">
        <f>PRODUCT(G130*100000,1/1212268)</f>
        <v>6.9291608786175996</v>
      </c>
      <c r="J130" s="38">
        <v>60.7</v>
      </c>
    </row>
    <row r="131" spans="1:9" ht="10.5" customHeight="1">
      <c r="A131" s="14" t="s">
        <v>53</v>
      </c>
      <c r="D131" s="18"/>
      <c r="E131" s="18"/>
      <c r="F131" s="14"/>
      <c r="G131" s="109">
        <f>SUM(Tab2!G131,-Tab3!G131)</f>
        <v>0</v>
      </c>
      <c r="H131" s="38"/>
      <c r="I131" s="111"/>
    </row>
    <row r="132" spans="1:10" ht="10.5" customHeight="1">
      <c r="A132" s="14" t="s">
        <v>54</v>
      </c>
      <c r="C132" s="14" t="s">
        <v>337</v>
      </c>
      <c r="D132" s="18"/>
      <c r="E132" s="18"/>
      <c r="F132" s="14"/>
      <c r="G132" s="109">
        <f>SUM(Tab2!G132,-Tab3!G132)</f>
        <v>2</v>
      </c>
      <c r="H132" s="38">
        <f>PRODUCT(G132*100,1/13842)</f>
        <v>0.014448779078167894</v>
      </c>
      <c r="I132" s="111">
        <f>PRODUCT(G132*100000,1/1212268)</f>
        <v>0.16498002091946665</v>
      </c>
      <c r="J132" s="38">
        <v>42.5</v>
      </c>
    </row>
    <row r="133" spans="1:10" ht="10.5" customHeight="1">
      <c r="A133" s="14" t="s">
        <v>55</v>
      </c>
      <c r="C133" s="14" t="s">
        <v>388</v>
      </c>
      <c r="D133" s="14"/>
      <c r="E133" s="14"/>
      <c r="F133" s="14"/>
      <c r="G133" s="109">
        <f>SUM(Tab2!G133,-Tab3!G133)</f>
        <v>0</v>
      </c>
      <c r="H133" s="38"/>
      <c r="I133" s="111"/>
      <c r="J133" s="38"/>
    </row>
    <row r="134" spans="1:10" ht="10.5" customHeight="1">
      <c r="A134" s="14" t="s">
        <v>56</v>
      </c>
      <c r="D134" s="14" t="s">
        <v>389</v>
      </c>
      <c r="E134" s="14"/>
      <c r="F134" s="14"/>
      <c r="G134" s="109">
        <f>SUM(Tab2!G134,-Tab3!G134)</f>
        <v>21</v>
      </c>
      <c r="H134" s="38">
        <f>PRODUCT(G134*100,1/13842)</f>
        <v>0.1517121803207629</v>
      </c>
      <c r="I134" s="111">
        <f>PRODUCT(G134*100000,1/1212268)</f>
        <v>1.7322902196543999</v>
      </c>
      <c r="J134" s="38">
        <v>52.2</v>
      </c>
    </row>
    <row r="135" ht="10.5" customHeight="1">
      <c r="A135" s="41"/>
    </row>
    <row r="136" ht="10.5" customHeight="1">
      <c r="A136" s="41"/>
    </row>
    <row r="137" ht="10.5" customHeight="1"/>
    <row r="138" ht="10.5" customHeight="1"/>
    <row r="139" ht="10.5" customHeight="1"/>
    <row r="140" ht="10.5" customHeight="1"/>
    <row r="141" ht="10.5" customHeight="1"/>
  </sheetData>
  <mergeCells count="14">
    <mergeCell ref="A75:J75"/>
    <mergeCell ref="A76:J76"/>
    <mergeCell ref="G4:G6"/>
    <mergeCell ref="I4:I6"/>
    <mergeCell ref="B4:F6"/>
    <mergeCell ref="J4:J6"/>
    <mergeCell ref="H4:H6"/>
    <mergeCell ref="A4:A6"/>
    <mergeCell ref="I78:I80"/>
    <mergeCell ref="J78:J80"/>
    <mergeCell ref="A78:A80"/>
    <mergeCell ref="B78:F80"/>
    <mergeCell ref="G78:G80"/>
    <mergeCell ref="H78:H8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O68"/>
  <sheetViews>
    <sheetView workbookViewId="0" topLeftCell="A1">
      <selection activeCell="A4" sqref="A4:A7"/>
    </sheetView>
  </sheetViews>
  <sheetFormatPr defaultColWidth="11.421875" defaultRowHeight="12.75"/>
  <cols>
    <col min="1" max="1" width="10.8515625" style="21" customWidth="1"/>
    <col min="2" max="2" width="45.7109375" style="21" customWidth="1"/>
    <col min="3" max="3" width="10.8515625" style="21" customWidth="1"/>
    <col min="4" max="13" width="10.28125" style="21" customWidth="1"/>
    <col min="14" max="14" width="1.1484375" style="21" customWidth="1"/>
    <col min="15" max="15" width="10.8515625" style="21" customWidth="1"/>
    <col min="16" max="16384" width="11.421875" style="21" customWidth="1"/>
  </cols>
  <sheetData>
    <row r="1" spans="1:15" ht="12.75" customHeight="1">
      <c r="A1" s="49"/>
      <c r="B1" s="49"/>
      <c r="C1" s="49"/>
      <c r="D1" s="49"/>
      <c r="E1" s="50" t="s">
        <v>180</v>
      </c>
      <c r="F1" s="49" t="s">
        <v>138</v>
      </c>
      <c r="G1" s="51"/>
      <c r="H1" s="52"/>
      <c r="I1" s="52"/>
      <c r="J1" s="52"/>
      <c r="K1" s="52"/>
      <c r="L1" s="52"/>
      <c r="M1" s="52"/>
      <c r="N1" s="52"/>
      <c r="O1" s="52"/>
    </row>
    <row r="2" spans="1:6" ht="12.75" customHeight="1">
      <c r="A2" s="53"/>
      <c r="B2" s="53"/>
      <c r="C2" s="51"/>
      <c r="D2" s="53"/>
      <c r="E2" s="58"/>
      <c r="F2" s="41"/>
    </row>
    <row r="3" ht="12.75" customHeight="1"/>
    <row r="4" spans="1:15" ht="12.75" customHeight="1">
      <c r="A4" s="171" t="s">
        <v>0</v>
      </c>
      <c r="B4" s="180" t="s">
        <v>1</v>
      </c>
      <c r="C4" s="180" t="s">
        <v>57</v>
      </c>
      <c r="D4" s="199" t="s">
        <v>271</v>
      </c>
      <c r="E4" s="200"/>
      <c r="F4" s="200"/>
      <c r="G4" s="200"/>
      <c r="H4" s="200"/>
      <c r="I4" s="200"/>
      <c r="J4" s="200"/>
      <c r="K4" s="200"/>
      <c r="L4" s="201"/>
      <c r="M4" s="157" t="s">
        <v>179</v>
      </c>
      <c r="N4" s="182" t="s">
        <v>0</v>
      </c>
      <c r="O4" s="162"/>
    </row>
    <row r="5" spans="1:15" ht="12.75" customHeight="1">
      <c r="A5" s="197"/>
      <c r="B5" s="198"/>
      <c r="C5" s="198"/>
      <c r="D5" s="180" t="s">
        <v>84</v>
      </c>
      <c r="E5" s="202" t="str">
        <f>"10 - 20"</f>
        <v>10 - 20</v>
      </c>
      <c r="F5" s="171" t="str">
        <f>"20 - 30"</f>
        <v>20 - 30</v>
      </c>
      <c r="G5" s="192" t="str">
        <f>"30 - 40"</f>
        <v>30 - 40</v>
      </c>
      <c r="H5" s="180" t="str">
        <f>"40 - 50"</f>
        <v>40 - 50</v>
      </c>
      <c r="I5" s="180" t="str">
        <f>"50 - 60"</f>
        <v>50 - 60</v>
      </c>
      <c r="J5" s="180" t="str">
        <f>"60 - 70"</f>
        <v>60 - 70</v>
      </c>
      <c r="K5" s="180" t="str">
        <f>"70 - 80"</f>
        <v>70 - 80</v>
      </c>
      <c r="L5" s="180" t="s">
        <v>85</v>
      </c>
      <c r="M5" s="195"/>
      <c r="N5" s="163"/>
      <c r="O5" s="164"/>
    </row>
    <row r="6" spans="1:15" ht="12.75" customHeight="1">
      <c r="A6" s="197"/>
      <c r="B6" s="198"/>
      <c r="C6" s="198"/>
      <c r="D6" s="158"/>
      <c r="E6" s="203"/>
      <c r="F6" s="172"/>
      <c r="G6" s="193"/>
      <c r="H6" s="158"/>
      <c r="I6" s="158"/>
      <c r="J6" s="158"/>
      <c r="K6" s="158"/>
      <c r="L6" s="158"/>
      <c r="M6" s="195"/>
      <c r="N6" s="163"/>
      <c r="O6" s="164"/>
    </row>
    <row r="7" spans="1:15" ht="12.75" customHeight="1">
      <c r="A7" s="161"/>
      <c r="B7" s="181"/>
      <c r="C7" s="181"/>
      <c r="D7" s="156"/>
      <c r="E7" s="204"/>
      <c r="F7" s="173"/>
      <c r="G7" s="194"/>
      <c r="H7" s="156"/>
      <c r="I7" s="156"/>
      <c r="J7" s="156"/>
      <c r="K7" s="156"/>
      <c r="L7" s="156"/>
      <c r="M7" s="196"/>
      <c r="N7" s="165"/>
      <c r="O7" s="166"/>
    </row>
    <row r="8" spans="1:15" ht="11.25" customHeight="1">
      <c r="A8" s="9"/>
      <c r="B8" s="14"/>
      <c r="C8" s="100"/>
      <c r="M8" s="9"/>
      <c r="N8" s="18"/>
      <c r="O8" s="41"/>
    </row>
    <row r="9" spans="1:15" ht="11.25" customHeight="1">
      <c r="A9" s="14" t="s">
        <v>2</v>
      </c>
      <c r="B9" s="14" t="s">
        <v>3</v>
      </c>
      <c r="C9" s="100">
        <v>204</v>
      </c>
      <c r="D9" s="37">
        <v>1</v>
      </c>
      <c r="E9" s="47">
        <v>1</v>
      </c>
      <c r="F9" s="47">
        <v>0</v>
      </c>
      <c r="G9" s="37">
        <v>6</v>
      </c>
      <c r="H9" s="102">
        <v>8</v>
      </c>
      <c r="I9" s="102">
        <v>11</v>
      </c>
      <c r="J9" s="102">
        <v>49</v>
      </c>
      <c r="K9" s="102">
        <v>80</v>
      </c>
      <c r="L9" s="102">
        <v>48</v>
      </c>
      <c r="M9" s="91">
        <v>71.3</v>
      </c>
      <c r="N9" s="54"/>
      <c r="O9" s="21" t="s">
        <v>2</v>
      </c>
    </row>
    <row r="10" spans="1:14" ht="11.25" customHeight="1">
      <c r="A10" s="14"/>
      <c r="B10" s="14"/>
      <c r="C10" s="100">
        <v>0</v>
      </c>
      <c r="D10" s="37"/>
      <c r="E10" s="37"/>
      <c r="F10" s="37"/>
      <c r="G10" s="37"/>
      <c r="H10" s="102"/>
      <c r="I10" s="102"/>
      <c r="J10" s="102"/>
      <c r="K10" s="102"/>
      <c r="L10" s="102"/>
      <c r="M10" s="91"/>
      <c r="N10" s="54"/>
    </row>
    <row r="11" spans="1:15" ht="11.25" customHeight="1">
      <c r="A11" s="14" t="s">
        <v>5</v>
      </c>
      <c r="B11" s="14" t="s">
        <v>86</v>
      </c>
      <c r="C11" s="100">
        <v>6054</v>
      </c>
      <c r="D11" s="37">
        <v>4</v>
      </c>
      <c r="E11" s="37">
        <v>6</v>
      </c>
      <c r="F11" s="37">
        <v>12</v>
      </c>
      <c r="G11" s="37">
        <v>74</v>
      </c>
      <c r="H11" s="102">
        <v>254</v>
      </c>
      <c r="I11" s="102">
        <v>588</v>
      </c>
      <c r="J11" s="102">
        <v>1715</v>
      </c>
      <c r="K11" s="102">
        <v>1916</v>
      </c>
      <c r="L11" s="102">
        <v>1485</v>
      </c>
      <c r="M11" s="91">
        <v>71.1</v>
      </c>
      <c r="N11" s="54"/>
      <c r="O11" s="21" t="s">
        <v>5</v>
      </c>
    </row>
    <row r="12" spans="1:14" ht="11.25" customHeight="1">
      <c r="A12" s="14"/>
      <c r="B12" s="14"/>
      <c r="C12" s="100">
        <v>0</v>
      </c>
      <c r="D12" s="37"/>
      <c r="E12" s="37"/>
      <c r="F12" s="37"/>
      <c r="G12" s="37"/>
      <c r="H12" s="102"/>
      <c r="I12" s="102"/>
      <c r="J12" s="102"/>
      <c r="K12" s="102"/>
      <c r="L12" s="102"/>
      <c r="M12" s="91"/>
      <c r="N12" s="54"/>
    </row>
    <row r="13" spans="1:14" ht="11.25" customHeight="1">
      <c r="A13" s="14" t="s">
        <v>16</v>
      </c>
      <c r="B13" s="14" t="s">
        <v>272</v>
      </c>
      <c r="C13" s="100">
        <v>0</v>
      </c>
      <c r="D13" s="37"/>
      <c r="E13" s="37"/>
      <c r="F13" s="37"/>
      <c r="G13" s="37"/>
      <c r="H13" s="102"/>
      <c r="I13" s="102"/>
      <c r="J13" s="102"/>
      <c r="K13" s="102"/>
      <c r="L13" s="102"/>
      <c r="M13" s="91"/>
      <c r="N13" s="54"/>
    </row>
    <row r="14" spans="1:14" ht="11.25" customHeight="1">
      <c r="A14" s="14"/>
      <c r="B14" s="14" t="s">
        <v>140</v>
      </c>
      <c r="C14" s="100">
        <v>0</v>
      </c>
      <c r="D14" s="37"/>
      <c r="E14" s="37"/>
      <c r="F14" s="47"/>
      <c r="G14" s="37"/>
      <c r="H14" s="102"/>
      <c r="I14" s="102"/>
      <c r="J14" s="102"/>
      <c r="K14" s="102"/>
      <c r="L14" s="102"/>
      <c r="M14" s="91"/>
      <c r="N14" s="54"/>
    </row>
    <row r="15" spans="1:15" ht="11.25" customHeight="1">
      <c r="A15" s="14"/>
      <c r="B15" s="14" t="s">
        <v>143</v>
      </c>
      <c r="C15" s="100">
        <v>100</v>
      </c>
      <c r="D15" s="47">
        <v>0</v>
      </c>
      <c r="E15" s="47">
        <v>0</v>
      </c>
      <c r="F15" s="47">
        <v>0</v>
      </c>
      <c r="G15" s="37">
        <v>2</v>
      </c>
      <c r="H15" s="102">
        <v>7</v>
      </c>
      <c r="I15" s="102">
        <v>4</v>
      </c>
      <c r="J15" s="102">
        <v>10</v>
      </c>
      <c r="K15" s="102">
        <v>31</v>
      </c>
      <c r="L15" s="102">
        <v>46</v>
      </c>
      <c r="M15" s="91">
        <v>76.4</v>
      </c>
      <c r="N15" s="54"/>
      <c r="O15" s="21" t="s">
        <v>16</v>
      </c>
    </row>
    <row r="16" spans="1:14" ht="11.25" customHeight="1">
      <c r="A16" s="14"/>
      <c r="B16" s="14"/>
      <c r="C16" s="100">
        <v>0</v>
      </c>
      <c r="D16" s="37"/>
      <c r="E16" s="37"/>
      <c r="F16" s="37"/>
      <c r="G16" s="37"/>
      <c r="H16" s="102"/>
      <c r="I16" s="102"/>
      <c r="J16" s="102"/>
      <c r="K16" s="102"/>
      <c r="L16" s="102"/>
      <c r="M16" s="91"/>
      <c r="N16" s="54"/>
    </row>
    <row r="17" spans="1:15" ht="11.25" customHeight="1">
      <c r="A17" s="14" t="s">
        <v>17</v>
      </c>
      <c r="B17" s="14" t="s">
        <v>87</v>
      </c>
      <c r="C17" s="100">
        <v>1224</v>
      </c>
      <c r="D17" s="47">
        <v>0</v>
      </c>
      <c r="E17" s="37">
        <v>1</v>
      </c>
      <c r="F17" s="37">
        <v>2</v>
      </c>
      <c r="G17" s="37">
        <v>8</v>
      </c>
      <c r="H17" s="102">
        <v>18</v>
      </c>
      <c r="I17" s="102">
        <v>45</v>
      </c>
      <c r="J17" s="102">
        <v>159</v>
      </c>
      <c r="K17" s="102">
        <v>383</v>
      </c>
      <c r="L17" s="102">
        <v>608</v>
      </c>
      <c r="M17" s="91">
        <v>78.2</v>
      </c>
      <c r="N17" s="54"/>
      <c r="O17" s="21" t="s">
        <v>17</v>
      </c>
    </row>
    <row r="18" spans="1:14" ht="11.25" customHeight="1">
      <c r="A18" s="14"/>
      <c r="B18" s="14"/>
      <c r="C18" s="100">
        <v>0</v>
      </c>
      <c r="D18" s="47"/>
      <c r="E18" s="37"/>
      <c r="F18" s="37"/>
      <c r="G18" s="37"/>
      <c r="H18" s="102"/>
      <c r="I18" s="102"/>
      <c r="J18" s="102"/>
      <c r="K18" s="102"/>
      <c r="L18" s="102"/>
      <c r="M18" s="91"/>
      <c r="N18" s="54"/>
    </row>
    <row r="19" spans="1:15" ht="11.25" customHeight="1">
      <c r="A19" s="14" t="s">
        <v>19</v>
      </c>
      <c r="B19" s="14" t="s">
        <v>88</v>
      </c>
      <c r="C19" s="100">
        <v>205</v>
      </c>
      <c r="D19" s="47">
        <v>0</v>
      </c>
      <c r="E19" s="47">
        <v>0</v>
      </c>
      <c r="F19" s="37">
        <v>1</v>
      </c>
      <c r="G19" s="37">
        <v>10</v>
      </c>
      <c r="H19" s="102">
        <v>36</v>
      </c>
      <c r="I19" s="102">
        <v>39</v>
      </c>
      <c r="J19" s="102">
        <v>41</v>
      </c>
      <c r="K19" s="102">
        <v>29</v>
      </c>
      <c r="L19" s="102">
        <v>49</v>
      </c>
      <c r="M19" s="91">
        <v>64.6</v>
      </c>
      <c r="N19" s="54"/>
      <c r="O19" s="21" t="s">
        <v>19</v>
      </c>
    </row>
    <row r="20" spans="1:14" ht="11.25" customHeight="1">
      <c r="A20" s="14"/>
      <c r="B20" s="14"/>
      <c r="C20" s="100">
        <v>0</v>
      </c>
      <c r="D20" s="47"/>
      <c r="E20" s="37"/>
      <c r="F20" s="37"/>
      <c r="G20" s="37"/>
      <c r="H20" s="102"/>
      <c r="I20" s="102"/>
      <c r="J20" s="102"/>
      <c r="K20" s="102"/>
      <c r="L20" s="102"/>
      <c r="M20" s="91"/>
      <c r="N20" s="54"/>
    </row>
    <row r="21" spans="1:15" ht="11.25" customHeight="1">
      <c r="A21" s="14" t="s">
        <v>65</v>
      </c>
      <c r="B21" s="14" t="s">
        <v>89</v>
      </c>
      <c r="C21" s="100">
        <v>433</v>
      </c>
      <c r="D21" s="47">
        <v>4</v>
      </c>
      <c r="E21" s="47">
        <v>2</v>
      </c>
      <c r="F21" s="47">
        <v>4</v>
      </c>
      <c r="G21" s="37">
        <v>16</v>
      </c>
      <c r="H21" s="102">
        <v>14</v>
      </c>
      <c r="I21" s="102">
        <v>31</v>
      </c>
      <c r="J21" s="102">
        <v>59</v>
      </c>
      <c r="K21" s="102">
        <v>136</v>
      </c>
      <c r="L21" s="102">
        <v>167</v>
      </c>
      <c r="M21" s="91">
        <v>72.8</v>
      </c>
      <c r="N21" s="54"/>
      <c r="O21" s="21" t="s">
        <v>65</v>
      </c>
    </row>
    <row r="22" spans="1:14" ht="11.25" customHeight="1">
      <c r="A22" s="14"/>
      <c r="B22" s="14"/>
      <c r="C22" s="100">
        <v>0</v>
      </c>
      <c r="D22" s="37"/>
      <c r="E22" s="37"/>
      <c r="F22" s="37"/>
      <c r="G22" s="37"/>
      <c r="H22" s="102"/>
      <c r="I22" s="102"/>
      <c r="J22" s="102"/>
      <c r="K22" s="102"/>
      <c r="L22" s="102"/>
      <c r="M22" s="91"/>
      <c r="N22" s="54"/>
    </row>
    <row r="23" spans="1:15" ht="11.25" customHeight="1">
      <c r="A23" s="14" t="s">
        <v>21</v>
      </c>
      <c r="B23" s="14" t="s">
        <v>90</v>
      </c>
      <c r="C23" s="100">
        <v>13274</v>
      </c>
      <c r="D23" s="47">
        <v>1</v>
      </c>
      <c r="E23" s="37">
        <v>3</v>
      </c>
      <c r="F23" s="37">
        <v>13</v>
      </c>
      <c r="G23" s="37">
        <v>53</v>
      </c>
      <c r="H23" s="102">
        <v>231</v>
      </c>
      <c r="I23" s="102">
        <v>417</v>
      </c>
      <c r="J23" s="102">
        <v>1536</v>
      </c>
      <c r="K23" s="102">
        <v>3573</v>
      </c>
      <c r="L23" s="102">
        <v>7447</v>
      </c>
      <c r="M23" s="91">
        <v>79.8</v>
      </c>
      <c r="N23" s="54"/>
      <c r="O23" s="21" t="s">
        <v>21</v>
      </c>
    </row>
    <row r="24" spans="1:14" ht="11.25" customHeight="1">
      <c r="A24" s="14"/>
      <c r="B24" s="14"/>
      <c r="C24" s="100">
        <v>0</v>
      </c>
      <c r="D24" s="37"/>
      <c r="E24" s="37"/>
      <c r="F24" s="37"/>
      <c r="G24" s="37"/>
      <c r="H24" s="102"/>
      <c r="I24" s="102"/>
      <c r="J24" s="102"/>
      <c r="K24" s="102"/>
      <c r="L24" s="102"/>
      <c r="M24" s="91"/>
      <c r="N24" s="54"/>
    </row>
    <row r="25" spans="1:15" ht="11.25" customHeight="1">
      <c r="A25" s="14" t="s">
        <v>26</v>
      </c>
      <c r="B25" s="14" t="s">
        <v>91</v>
      </c>
      <c r="C25" s="100">
        <v>1352</v>
      </c>
      <c r="D25" s="47">
        <v>2</v>
      </c>
      <c r="E25" s="37">
        <v>2</v>
      </c>
      <c r="F25" s="37">
        <v>5</v>
      </c>
      <c r="G25" s="37">
        <v>2</v>
      </c>
      <c r="H25" s="102">
        <v>18</v>
      </c>
      <c r="I25" s="102">
        <v>47</v>
      </c>
      <c r="J25" s="102">
        <v>210</v>
      </c>
      <c r="K25" s="102">
        <v>415</v>
      </c>
      <c r="L25" s="102">
        <v>651</v>
      </c>
      <c r="M25" s="91">
        <v>78</v>
      </c>
      <c r="N25" s="54"/>
      <c r="O25" s="21" t="s">
        <v>26</v>
      </c>
    </row>
    <row r="26" spans="1:14" ht="11.25" customHeight="1">
      <c r="A26" s="14"/>
      <c r="B26" s="14"/>
      <c r="C26" s="100">
        <v>0</v>
      </c>
      <c r="D26" s="37"/>
      <c r="E26" s="37"/>
      <c r="F26" s="37"/>
      <c r="G26" s="37"/>
      <c r="H26" s="102"/>
      <c r="I26" s="102"/>
      <c r="J26" s="102"/>
      <c r="K26" s="102"/>
      <c r="L26" s="102"/>
      <c r="M26" s="91"/>
      <c r="N26" s="54"/>
    </row>
    <row r="27" spans="1:15" ht="11.25" customHeight="1">
      <c r="A27" s="14" t="s">
        <v>29</v>
      </c>
      <c r="B27" s="14" t="s">
        <v>72</v>
      </c>
      <c r="C27" s="100">
        <v>1422</v>
      </c>
      <c r="D27" s="47">
        <v>1</v>
      </c>
      <c r="E27" s="47">
        <v>2</v>
      </c>
      <c r="F27" s="37">
        <v>2</v>
      </c>
      <c r="G27" s="37">
        <v>38</v>
      </c>
      <c r="H27" s="102">
        <v>167</v>
      </c>
      <c r="I27" s="102">
        <v>193</v>
      </c>
      <c r="J27" s="102">
        <v>342</v>
      </c>
      <c r="K27" s="102">
        <v>302</v>
      </c>
      <c r="L27" s="102">
        <v>375</v>
      </c>
      <c r="M27" s="91">
        <v>68.5</v>
      </c>
      <c r="N27" s="54"/>
      <c r="O27" s="21" t="s">
        <v>29</v>
      </c>
    </row>
    <row r="28" spans="1:14" ht="11.25" customHeight="1">
      <c r="A28" s="14"/>
      <c r="B28" s="14"/>
      <c r="C28" s="100">
        <v>0</v>
      </c>
      <c r="D28" s="37"/>
      <c r="E28" s="37"/>
      <c r="F28" s="37"/>
      <c r="G28" s="37"/>
      <c r="H28" s="102"/>
      <c r="I28" s="102"/>
      <c r="J28" s="102"/>
      <c r="K28" s="102"/>
      <c r="L28" s="102"/>
      <c r="M28" s="91"/>
      <c r="N28" s="54"/>
    </row>
    <row r="29" spans="1:14" ht="11.25" customHeight="1">
      <c r="A29" s="14" t="s">
        <v>31</v>
      </c>
      <c r="B29" s="14" t="s">
        <v>92</v>
      </c>
      <c r="C29" s="100">
        <v>0</v>
      </c>
      <c r="D29" s="37"/>
      <c r="E29" s="37"/>
      <c r="F29" s="37"/>
      <c r="G29" s="37"/>
      <c r="H29" s="102"/>
      <c r="I29" s="102"/>
      <c r="J29" s="102"/>
      <c r="K29" s="102"/>
      <c r="L29" s="102"/>
      <c r="M29" s="91"/>
      <c r="N29" s="54"/>
    </row>
    <row r="30" spans="1:15" ht="11.25" customHeight="1">
      <c r="A30" s="14"/>
      <c r="B30" s="14" t="s">
        <v>93</v>
      </c>
      <c r="C30" s="100">
        <v>42</v>
      </c>
      <c r="D30" s="47">
        <v>0</v>
      </c>
      <c r="E30" s="47">
        <v>0</v>
      </c>
      <c r="F30" s="47">
        <v>0</v>
      </c>
      <c r="G30" s="47">
        <v>0</v>
      </c>
      <c r="H30" s="102">
        <v>3</v>
      </c>
      <c r="I30" s="102">
        <v>6</v>
      </c>
      <c r="J30" s="102">
        <v>8</v>
      </c>
      <c r="K30" s="102">
        <v>15</v>
      </c>
      <c r="L30" s="102">
        <v>10</v>
      </c>
      <c r="M30" s="91">
        <v>71.3</v>
      </c>
      <c r="N30" s="54"/>
      <c r="O30" s="21" t="s">
        <v>31</v>
      </c>
    </row>
    <row r="31" spans="1:14" ht="11.25" customHeight="1">
      <c r="A31" s="14"/>
      <c r="B31" s="14"/>
      <c r="C31" s="100">
        <v>0</v>
      </c>
      <c r="D31" s="47"/>
      <c r="E31" s="37"/>
      <c r="F31" s="47"/>
      <c r="G31" s="37"/>
      <c r="H31" s="102"/>
      <c r="I31" s="102"/>
      <c r="J31" s="102"/>
      <c r="K31" s="102"/>
      <c r="L31" s="102"/>
      <c r="M31" s="91"/>
      <c r="N31" s="54"/>
    </row>
    <row r="32" spans="1:15" ht="11.25" customHeight="1">
      <c r="A32" s="14" t="s">
        <v>32</v>
      </c>
      <c r="B32" s="14" t="s">
        <v>74</v>
      </c>
      <c r="C32" s="100">
        <v>246</v>
      </c>
      <c r="D32" s="47">
        <v>0</v>
      </c>
      <c r="E32" s="47">
        <v>0</v>
      </c>
      <c r="F32" s="47">
        <v>0</v>
      </c>
      <c r="G32" s="47">
        <v>1</v>
      </c>
      <c r="H32" s="102">
        <v>2</v>
      </c>
      <c r="I32" s="102">
        <v>7</v>
      </c>
      <c r="J32" s="102">
        <v>34</v>
      </c>
      <c r="K32" s="102">
        <v>83</v>
      </c>
      <c r="L32" s="102">
        <v>119</v>
      </c>
      <c r="M32" s="91">
        <v>78.7</v>
      </c>
      <c r="N32" s="54"/>
      <c r="O32" s="21" t="s">
        <v>32</v>
      </c>
    </row>
    <row r="33" spans="1:14" ht="11.25" customHeight="1">
      <c r="A33" s="14"/>
      <c r="B33" s="14"/>
      <c r="C33" s="100">
        <v>0</v>
      </c>
      <c r="D33" s="37"/>
      <c r="E33" s="37"/>
      <c r="F33" s="47"/>
      <c r="G33" s="47"/>
      <c r="H33" s="102"/>
      <c r="I33" s="102"/>
      <c r="J33" s="102"/>
      <c r="K33" s="102"/>
      <c r="L33" s="102"/>
      <c r="M33" s="91"/>
      <c r="N33" s="54"/>
    </row>
    <row r="34" spans="1:14" ht="11.25" customHeight="1">
      <c r="A34" s="14" t="s">
        <v>34</v>
      </c>
      <c r="B34" s="14" t="s">
        <v>35</v>
      </c>
      <c r="C34" s="100">
        <v>0</v>
      </c>
      <c r="D34" s="37"/>
      <c r="E34" s="37"/>
      <c r="H34" s="102"/>
      <c r="I34" s="102"/>
      <c r="J34" s="102"/>
      <c r="K34" s="102"/>
      <c r="L34" s="102"/>
      <c r="M34" s="91"/>
      <c r="N34" s="54"/>
    </row>
    <row r="35" spans="1:15" ht="11.25" customHeight="1">
      <c r="A35" s="14"/>
      <c r="B35" s="14" t="s">
        <v>94</v>
      </c>
      <c r="C35" s="100">
        <v>43</v>
      </c>
      <c r="D35" s="37">
        <v>43</v>
      </c>
      <c r="E35" s="47">
        <v>0</v>
      </c>
      <c r="F35" s="47">
        <v>0</v>
      </c>
      <c r="G35" s="47">
        <v>0</v>
      </c>
      <c r="H35" s="107">
        <v>0</v>
      </c>
      <c r="I35" s="107">
        <v>0</v>
      </c>
      <c r="J35" s="107">
        <v>0</v>
      </c>
      <c r="K35" s="107">
        <v>0</v>
      </c>
      <c r="L35" s="107">
        <v>0</v>
      </c>
      <c r="M35" s="91">
        <v>0.2</v>
      </c>
      <c r="N35" s="54"/>
      <c r="O35" s="21" t="s">
        <v>34</v>
      </c>
    </row>
    <row r="36" spans="1:14" ht="11.25" customHeight="1">
      <c r="A36" s="14"/>
      <c r="B36" s="14"/>
      <c r="C36" s="100">
        <v>0</v>
      </c>
      <c r="D36" s="37"/>
      <c r="E36" s="37"/>
      <c r="F36" s="47"/>
      <c r="H36" s="102"/>
      <c r="I36" s="102"/>
      <c r="J36" s="102"/>
      <c r="K36" s="102"/>
      <c r="L36" s="102"/>
      <c r="M36" s="91"/>
      <c r="N36" s="54"/>
    </row>
    <row r="37" spans="1:14" ht="11.25" customHeight="1">
      <c r="A37" s="14" t="s">
        <v>36</v>
      </c>
      <c r="B37" s="14" t="s">
        <v>273</v>
      </c>
      <c r="C37" s="100">
        <v>0</v>
      </c>
      <c r="D37" s="37"/>
      <c r="E37" s="37"/>
      <c r="H37" s="102"/>
      <c r="I37" s="102"/>
      <c r="J37" s="102"/>
      <c r="K37" s="102"/>
      <c r="L37" s="102"/>
      <c r="M37" s="91"/>
      <c r="N37" s="54"/>
    </row>
    <row r="38" spans="1:15" ht="11.25" customHeight="1">
      <c r="A38" s="14"/>
      <c r="B38" s="14" t="s">
        <v>95</v>
      </c>
      <c r="C38" s="100">
        <v>38</v>
      </c>
      <c r="D38" s="37">
        <v>18</v>
      </c>
      <c r="E38" s="37">
        <v>6</v>
      </c>
      <c r="F38" s="47">
        <v>2</v>
      </c>
      <c r="G38" s="47">
        <v>0</v>
      </c>
      <c r="H38" s="102">
        <v>3</v>
      </c>
      <c r="I38" s="102">
        <v>3</v>
      </c>
      <c r="J38" s="102">
        <v>3</v>
      </c>
      <c r="K38" s="102">
        <v>1</v>
      </c>
      <c r="L38" s="102">
        <v>2</v>
      </c>
      <c r="M38" s="91">
        <v>23.8</v>
      </c>
      <c r="N38" s="54"/>
      <c r="O38" s="21" t="s">
        <v>36</v>
      </c>
    </row>
    <row r="39" spans="1:14" ht="11.25" customHeight="1">
      <c r="A39" s="14"/>
      <c r="B39" s="14"/>
      <c r="C39" s="100">
        <v>0</v>
      </c>
      <c r="D39" s="37"/>
      <c r="E39" s="37"/>
      <c r="H39" s="102"/>
      <c r="I39" s="102"/>
      <c r="J39" s="102"/>
      <c r="K39" s="102"/>
      <c r="L39" s="102"/>
      <c r="M39" s="91"/>
      <c r="N39" s="54"/>
    </row>
    <row r="40" spans="1:14" ht="11.25" customHeight="1">
      <c r="A40" s="14" t="s">
        <v>37</v>
      </c>
      <c r="B40" s="14" t="s">
        <v>274</v>
      </c>
      <c r="C40" s="100">
        <v>0</v>
      </c>
      <c r="D40" s="37"/>
      <c r="E40" s="37"/>
      <c r="H40" s="102"/>
      <c r="I40" s="102"/>
      <c r="J40" s="102"/>
      <c r="K40" s="102"/>
      <c r="L40" s="102"/>
      <c r="M40" s="91"/>
      <c r="N40" s="54"/>
    </row>
    <row r="41" spans="1:15" ht="11.25" customHeight="1">
      <c r="A41" s="14"/>
      <c r="B41" s="14" t="s">
        <v>96</v>
      </c>
      <c r="C41" s="100">
        <v>246</v>
      </c>
      <c r="D41" s="37">
        <v>4</v>
      </c>
      <c r="E41" s="37">
        <v>3</v>
      </c>
      <c r="F41" s="47">
        <v>1</v>
      </c>
      <c r="G41" s="37">
        <v>9</v>
      </c>
      <c r="H41" s="102">
        <v>37</v>
      </c>
      <c r="I41" s="102">
        <v>45</v>
      </c>
      <c r="J41" s="102">
        <v>58</v>
      </c>
      <c r="K41" s="102">
        <v>49</v>
      </c>
      <c r="L41" s="102">
        <v>40</v>
      </c>
      <c r="M41" s="91">
        <v>63</v>
      </c>
      <c r="N41" s="54"/>
      <c r="O41" s="21" t="s">
        <v>37</v>
      </c>
    </row>
    <row r="42" spans="1:14" ht="11.25" customHeight="1">
      <c r="A42" s="14"/>
      <c r="B42" s="14"/>
      <c r="C42" s="100">
        <v>0</v>
      </c>
      <c r="D42" s="37"/>
      <c r="E42" s="37"/>
      <c r="F42" s="37"/>
      <c r="G42" s="37"/>
      <c r="H42" s="102"/>
      <c r="I42" s="102"/>
      <c r="J42" s="102"/>
      <c r="K42" s="102"/>
      <c r="L42" s="102"/>
      <c r="M42" s="91"/>
      <c r="N42" s="54"/>
    </row>
    <row r="43" spans="1:14" ht="11.25" customHeight="1">
      <c r="A43" s="14" t="s">
        <v>39</v>
      </c>
      <c r="B43" s="14" t="s">
        <v>275</v>
      </c>
      <c r="C43" s="100">
        <v>0</v>
      </c>
      <c r="D43" s="37"/>
      <c r="E43" s="37"/>
      <c r="F43" s="37"/>
      <c r="G43" s="37"/>
      <c r="H43" s="102"/>
      <c r="I43" s="102"/>
      <c r="J43" s="102"/>
      <c r="K43" s="102"/>
      <c r="L43" s="102"/>
      <c r="M43" s="91"/>
      <c r="N43" s="54"/>
    </row>
    <row r="44" spans="1:15" ht="11.25" customHeight="1">
      <c r="A44" s="14"/>
      <c r="B44" s="14" t="s">
        <v>97</v>
      </c>
      <c r="C44" s="100">
        <v>1320</v>
      </c>
      <c r="D44" s="37">
        <v>9</v>
      </c>
      <c r="E44" s="37">
        <v>87</v>
      </c>
      <c r="F44" s="47">
        <v>117</v>
      </c>
      <c r="G44" s="47">
        <v>122</v>
      </c>
      <c r="H44" s="102">
        <v>179</v>
      </c>
      <c r="I44" s="102">
        <v>155</v>
      </c>
      <c r="J44" s="102">
        <v>172</v>
      </c>
      <c r="K44" s="102">
        <v>176</v>
      </c>
      <c r="L44" s="102">
        <v>303</v>
      </c>
      <c r="M44" s="91">
        <v>57.6</v>
      </c>
      <c r="N44" s="54"/>
      <c r="O44" s="21" t="s">
        <v>39</v>
      </c>
    </row>
    <row r="45" spans="1:14" ht="11.25" customHeight="1">
      <c r="A45" s="14"/>
      <c r="B45" s="14"/>
      <c r="C45" s="100">
        <v>0</v>
      </c>
      <c r="D45" s="37"/>
      <c r="E45" s="37"/>
      <c r="F45" s="47"/>
      <c r="G45" s="47"/>
      <c r="H45" s="102"/>
      <c r="I45" s="102"/>
      <c r="J45" s="102"/>
      <c r="K45" s="102"/>
      <c r="L45" s="102"/>
      <c r="M45" s="91"/>
      <c r="N45" s="54"/>
    </row>
    <row r="46" spans="1:14" ht="11.25" customHeight="1">
      <c r="A46" s="14"/>
      <c r="B46" s="14" t="s">
        <v>40</v>
      </c>
      <c r="C46" s="100">
        <v>17</v>
      </c>
      <c r="D46" s="47">
        <v>0</v>
      </c>
      <c r="E46" s="47">
        <v>0</v>
      </c>
      <c r="F46" s="47">
        <v>1</v>
      </c>
      <c r="G46" s="47">
        <v>1</v>
      </c>
      <c r="H46" s="102">
        <v>1</v>
      </c>
      <c r="I46" s="102">
        <v>3</v>
      </c>
      <c r="J46" s="102">
        <v>1</v>
      </c>
      <c r="K46" s="102">
        <v>5</v>
      </c>
      <c r="L46" s="102">
        <v>5</v>
      </c>
      <c r="M46" s="91">
        <v>69.2</v>
      </c>
      <c r="N46" s="54"/>
    </row>
    <row r="47" spans="1:15" ht="11.25" customHeight="1">
      <c r="A47" s="42"/>
      <c r="B47" s="14"/>
      <c r="C47" s="37">
        <v>0</v>
      </c>
      <c r="D47" s="37"/>
      <c r="E47" s="37"/>
      <c r="H47" s="101"/>
      <c r="I47" s="101"/>
      <c r="J47" s="101"/>
      <c r="K47" s="101"/>
      <c r="L47" s="101"/>
      <c r="M47" s="91"/>
      <c r="N47" s="54"/>
      <c r="O47" s="41"/>
    </row>
    <row r="48" spans="1:15" ht="11.25" customHeight="1">
      <c r="A48" s="42" t="s">
        <v>41</v>
      </c>
      <c r="B48" s="42" t="s">
        <v>42</v>
      </c>
      <c r="C48" s="106">
        <v>26220</v>
      </c>
      <c r="D48" s="43">
        <v>87</v>
      </c>
      <c r="E48" s="43">
        <v>113</v>
      </c>
      <c r="F48" s="55">
        <v>160</v>
      </c>
      <c r="G48" s="55">
        <v>342</v>
      </c>
      <c r="H48" s="101">
        <v>978</v>
      </c>
      <c r="I48" s="101">
        <v>1594</v>
      </c>
      <c r="J48" s="101">
        <v>4397</v>
      </c>
      <c r="K48" s="101">
        <v>7194</v>
      </c>
      <c r="L48" s="101">
        <v>11355</v>
      </c>
      <c r="M48" s="92">
        <v>75.2</v>
      </c>
      <c r="N48" s="56"/>
      <c r="O48" s="41" t="s">
        <v>41</v>
      </c>
    </row>
    <row r="49" spans="1:15" ht="11.25" customHeight="1">
      <c r="A49" s="42"/>
      <c r="B49" s="42"/>
      <c r="C49" s="37">
        <v>0</v>
      </c>
      <c r="D49" s="43"/>
      <c r="E49" s="43"/>
      <c r="F49" s="55"/>
      <c r="G49" s="55"/>
      <c r="H49" s="101"/>
      <c r="I49" s="101"/>
      <c r="J49" s="101"/>
      <c r="K49" s="101"/>
      <c r="L49" s="101"/>
      <c r="M49" s="92"/>
      <c r="N49" s="56"/>
      <c r="O49" s="41"/>
    </row>
    <row r="50" spans="1:15" ht="11.25" customHeight="1">
      <c r="A50" s="42"/>
      <c r="B50" s="14" t="s">
        <v>98</v>
      </c>
      <c r="C50" s="37"/>
      <c r="D50" s="37"/>
      <c r="E50" s="37"/>
      <c r="F50" s="37"/>
      <c r="G50" s="37"/>
      <c r="H50" s="37"/>
      <c r="I50" s="37"/>
      <c r="J50" s="37"/>
      <c r="K50" s="37"/>
      <c r="L50" s="37"/>
      <c r="M50" s="92"/>
      <c r="N50" s="56"/>
      <c r="O50" s="41"/>
    </row>
    <row r="51" spans="1:15" ht="11.25" customHeight="1">
      <c r="A51" s="14" t="s">
        <v>44</v>
      </c>
      <c r="B51" s="14"/>
      <c r="C51" s="37">
        <v>0</v>
      </c>
      <c r="D51" s="37"/>
      <c r="E51" s="37"/>
      <c r="F51" s="41"/>
      <c r="G51" s="41"/>
      <c r="H51" s="101"/>
      <c r="I51" s="101"/>
      <c r="J51" s="101"/>
      <c r="K51" s="101"/>
      <c r="L51" s="101"/>
      <c r="M51" s="92"/>
      <c r="N51" s="56"/>
      <c r="O51" s="21" t="s">
        <v>44</v>
      </c>
    </row>
    <row r="52" spans="1:15" ht="11.25" customHeight="1">
      <c r="A52" s="14" t="s">
        <v>45</v>
      </c>
      <c r="B52" s="14"/>
      <c r="C52" s="37">
        <v>0</v>
      </c>
      <c r="H52" s="101"/>
      <c r="I52" s="101"/>
      <c r="J52" s="101"/>
      <c r="K52" s="101"/>
      <c r="L52" s="101"/>
      <c r="M52" s="92"/>
      <c r="N52" s="56"/>
      <c r="O52" s="21" t="s">
        <v>45</v>
      </c>
    </row>
    <row r="53" spans="1:15" ht="11.25" customHeight="1">
      <c r="A53" s="14" t="s">
        <v>46</v>
      </c>
      <c r="B53" s="14" t="s">
        <v>99</v>
      </c>
      <c r="C53" s="100">
        <v>860</v>
      </c>
      <c r="D53" s="37">
        <v>8</v>
      </c>
      <c r="E53" s="37">
        <v>73</v>
      </c>
      <c r="F53" s="47">
        <v>77</v>
      </c>
      <c r="G53" s="47">
        <v>70</v>
      </c>
      <c r="H53" s="102">
        <v>97</v>
      </c>
      <c r="I53" s="102">
        <v>80</v>
      </c>
      <c r="J53" s="102">
        <v>95</v>
      </c>
      <c r="K53" s="102">
        <v>119</v>
      </c>
      <c r="L53" s="102">
        <v>241</v>
      </c>
      <c r="M53" s="91">
        <v>58.9</v>
      </c>
      <c r="N53" s="54"/>
      <c r="O53" s="21" t="s">
        <v>46</v>
      </c>
    </row>
    <row r="54" spans="1:15" ht="11.25" customHeight="1">
      <c r="A54" s="14" t="s">
        <v>51</v>
      </c>
      <c r="B54" s="14"/>
      <c r="C54" s="100">
        <v>0</v>
      </c>
      <c r="H54" s="102"/>
      <c r="I54" s="102"/>
      <c r="J54" s="102"/>
      <c r="K54" s="102"/>
      <c r="L54" s="102"/>
      <c r="M54" s="92"/>
      <c r="N54" s="56"/>
      <c r="O54" s="21" t="s">
        <v>51</v>
      </c>
    </row>
    <row r="55" spans="1:15" ht="11.25" customHeight="1">
      <c r="A55" s="14" t="s">
        <v>52</v>
      </c>
      <c r="B55" s="14" t="s">
        <v>100</v>
      </c>
      <c r="C55" s="100">
        <v>388</v>
      </c>
      <c r="D55" s="47">
        <v>0</v>
      </c>
      <c r="E55" s="37">
        <v>10</v>
      </c>
      <c r="F55" s="47">
        <v>28</v>
      </c>
      <c r="G55" s="47">
        <v>44</v>
      </c>
      <c r="H55" s="102">
        <v>66</v>
      </c>
      <c r="I55" s="102">
        <v>65</v>
      </c>
      <c r="J55" s="102">
        <v>67</v>
      </c>
      <c r="K55" s="102">
        <v>55</v>
      </c>
      <c r="L55" s="102">
        <v>53</v>
      </c>
      <c r="M55" s="91">
        <v>56.6</v>
      </c>
      <c r="N55" s="54"/>
      <c r="O55" s="21" t="s">
        <v>52</v>
      </c>
    </row>
    <row r="56" spans="1:15" ht="11.25" customHeight="1">
      <c r="A56" s="14" t="s">
        <v>53</v>
      </c>
      <c r="B56" s="14"/>
      <c r="C56" s="100">
        <v>0</v>
      </c>
      <c r="D56" s="47"/>
      <c r="H56" s="102"/>
      <c r="I56" s="102"/>
      <c r="J56" s="102"/>
      <c r="K56" s="102"/>
      <c r="L56" s="102"/>
      <c r="M56" s="92"/>
      <c r="N56" s="56"/>
      <c r="O56" s="21" t="s">
        <v>53</v>
      </c>
    </row>
    <row r="57" spans="1:15" ht="11.25" customHeight="1">
      <c r="A57" s="14" t="s">
        <v>54</v>
      </c>
      <c r="B57" s="14" t="s">
        <v>101</v>
      </c>
      <c r="C57" s="100">
        <v>9</v>
      </c>
      <c r="D57" s="47">
        <v>0</v>
      </c>
      <c r="E57" s="47">
        <v>0</v>
      </c>
      <c r="F57" s="47">
        <v>2</v>
      </c>
      <c r="G57" s="47">
        <v>1</v>
      </c>
      <c r="H57" s="102">
        <v>1</v>
      </c>
      <c r="I57" s="102">
        <v>2</v>
      </c>
      <c r="J57" s="102">
        <v>2</v>
      </c>
      <c r="K57" s="103">
        <v>0</v>
      </c>
      <c r="L57" s="103">
        <v>1</v>
      </c>
      <c r="M57" s="91">
        <v>49.2</v>
      </c>
      <c r="N57" s="54"/>
      <c r="O57" s="21" t="s">
        <v>54</v>
      </c>
    </row>
    <row r="58" spans="1:15" ht="11.25" customHeight="1">
      <c r="A58" s="14" t="s">
        <v>55</v>
      </c>
      <c r="B58" s="14"/>
      <c r="C58" s="100">
        <v>0</v>
      </c>
      <c r="H58" s="102"/>
      <c r="I58" s="102"/>
      <c r="J58" s="102"/>
      <c r="K58" s="102"/>
      <c r="L58" s="102"/>
      <c r="M58" s="92"/>
      <c r="N58" s="56"/>
      <c r="O58" s="21" t="s">
        <v>55</v>
      </c>
    </row>
    <row r="59" spans="1:15" ht="11.25" customHeight="1">
      <c r="A59" s="14" t="s">
        <v>56</v>
      </c>
      <c r="B59" s="14" t="s">
        <v>276</v>
      </c>
      <c r="C59" s="100">
        <v>63</v>
      </c>
      <c r="D59" s="57">
        <v>1</v>
      </c>
      <c r="E59" s="37">
        <v>4</v>
      </c>
      <c r="F59" s="37">
        <v>10</v>
      </c>
      <c r="G59" s="37">
        <v>7</v>
      </c>
      <c r="H59" s="102">
        <v>15</v>
      </c>
      <c r="I59" s="102">
        <v>8</v>
      </c>
      <c r="J59" s="102">
        <v>8</v>
      </c>
      <c r="K59" s="102">
        <v>2</v>
      </c>
      <c r="L59" s="102">
        <v>8</v>
      </c>
      <c r="M59" s="91">
        <v>48.2</v>
      </c>
      <c r="N59" s="54"/>
      <c r="O59" s="21" t="s">
        <v>56</v>
      </c>
    </row>
    <row r="60" spans="1:15" ht="11.25" customHeight="1">
      <c r="A60" s="41"/>
      <c r="C60" s="37"/>
      <c r="D60" s="37"/>
      <c r="E60" s="37"/>
      <c r="M60" s="38"/>
      <c r="N60" s="38"/>
      <c r="O60" s="41"/>
    </row>
    <row r="61" spans="1:14" ht="11.25" customHeight="1">
      <c r="A61" s="41"/>
      <c r="C61" s="37"/>
      <c r="D61" s="37"/>
      <c r="E61" s="37"/>
      <c r="M61" s="38"/>
      <c r="N61" s="38"/>
    </row>
    <row r="62" spans="1:14" ht="11.25" customHeight="1">
      <c r="A62" s="41"/>
      <c r="C62" s="37"/>
      <c r="D62" s="37"/>
      <c r="E62" s="37"/>
      <c r="M62" s="38"/>
      <c r="N62" s="38"/>
    </row>
    <row r="63" spans="1:14" ht="11.25" customHeight="1">
      <c r="A63" s="41"/>
      <c r="M63" s="38"/>
      <c r="N63" s="38"/>
    </row>
    <row r="64" spans="1:14" ht="11.25" customHeight="1">
      <c r="A64" s="41"/>
      <c r="M64" s="38"/>
      <c r="N64" s="38"/>
    </row>
    <row r="65" spans="1:14" ht="11.25" customHeight="1">
      <c r="A65" s="41"/>
      <c r="M65" s="38"/>
      <c r="N65" s="38"/>
    </row>
    <row r="66" spans="1:14" ht="11.25" customHeight="1">
      <c r="A66" s="41"/>
      <c r="M66" s="38"/>
      <c r="N66" s="38"/>
    </row>
    <row r="67" spans="1:14" ht="11.25" customHeight="1">
      <c r="A67" s="41"/>
      <c r="M67" s="38"/>
      <c r="N67" s="38"/>
    </row>
    <row r="68" ht="12">
      <c r="A68" s="41"/>
    </row>
  </sheetData>
  <mergeCells count="15">
    <mergeCell ref="J5:J7"/>
    <mergeCell ref="N4:O7"/>
    <mergeCell ref="M4:M7"/>
    <mergeCell ref="A4:A7"/>
    <mergeCell ref="B4:B7"/>
    <mergeCell ref="C4:C7"/>
    <mergeCell ref="D4:L4"/>
    <mergeCell ref="L5:L7"/>
    <mergeCell ref="K5:K7"/>
    <mergeCell ref="E5:E7"/>
    <mergeCell ref="D5:D7"/>
    <mergeCell ref="G5:G7"/>
    <mergeCell ref="H5:H7"/>
    <mergeCell ref="I5:I7"/>
    <mergeCell ref="F5:F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AS86"/>
  <sheetViews>
    <sheetView workbookViewId="0" topLeftCell="A29">
      <selection activeCell="A4" sqref="A4:A7"/>
    </sheetView>
  </sheetViews>
  <sheetFormatPr defaultColWidth="11.421875" defaultRowHeight="12.75"/>
  <cols>
    <col min="1" max="37" width="2.421875" style="0" customWidth="1"/>
    <col min="38" max="38" width="4.140625" style="0" customWidth="1"/>
    <col min="39" max="39" width="9.8515625" style="0" customWidth="1"/>
    <col min="40" max="40" width="34.7109375" style="0" customWidth="1"/>
    <col min="41" max="41" width="9.28125" style="0" customWidth="1"/>
    <col min="42" max="45" width="9.7109375" style="0" customWidth="1"/>
  </cols>
  <sheetData>
    <row r="1" spans="39:45" ht="12.75" customHeight="1">
      <c r="AM1" s="30" t="s">
        <v>174</v>
      </c>
      <c r="AN1" s="30"/>
      <c r="AO1" s="30"/>
      <c r="AP1" s="30"/>
      <c r="AQ1" s="30"/>
      <c r="AR1" s="30"/>
      <c r="AS1" s="13"/>
    </row>
    <row r="2" spans="39:45" ht="12.75" customHeight="1">
      <c r="AM2" s="21"/>
      <c r="AN2" s="21"/>
      <c r="AO2" s="21"/>
      <c r="AP2" s="30"/>
      <c r="AQ2" s="13"/>
      <c r="AR2" s="13"/>
      <c r="AS2" s="13"/>
    </row>
    <row r="3" spans="39:45" ht="12.75" customHeight="1">
      <c r="AM3" s="21"/>
      <c r="AN3" s="21"/>
      <c r="AO3" s="21"/>
      <c r="AP3" s="21"/>
      <c r="AQ3" s="21"/>
      <c r="AR3" s="21"/>
      <c r="AS3" s="21"/>
    </row>
    <row r="4" spans="39:45" ht="12.75" customHeight="1">
      <c r="AM4" s="171" t="s">
        <v>0</v>
      </c>
      <c r="AN4" s="180" t="s">
        <v>1</v>
      </c>
      <c r="AO4" s="157" t="s">
        <v>57</v>
      </c>
      <c r="AP4" s="151" t="s">
        <v>102</v>
      </c>
      <c r="AQ4" s="151"/>
      <c r="AR4" s="151"/>
      <c r="AS4" s="151"/>
    </row>
    <row r="5" spans="39:45" ht="12.75" customHeight="1">
      <c r="AM5" s="197"/>
      <c r="AN5" s="198"/>
      <c r="AO5" s="208"/>
      <c r="AP5" s="157" t="s">
        <v>175</v>
      </c>
      <c r="AQ5" s="157" t="s">
        <v>176</v>
      </c>
      <c r="AR5" s="157" t="s">
        <v>177</v>
      </c>
      <c r="AS5" s="159" t="s">
        <v>178</v>
      </c>
    </row>
    <row r="6" spans="7:45" ht="12.75" customHeight="1">
      <c r="G6" s="4"/>
      <c r="H6" s="142"/>
      <c r="AM6" s="161"/>
      <c r="AN6" s="181"/>
      <c r="AO6" s="209"/>
      <c r="AP6" s="156"/>
      <c r="AQ6" s="156"/>
      <c r="AR6" s="156"/>
      <c r="AS6" s="165"/>
    </row>
    <row r="7" spans="39:45" ht="10.5" customHeight="1">
      <c r="AM7" s="9"/>
      <c r="AN7" s="14"/>
      <c r="AO7" s="37"/>
      <c r="AP7" s="37"/>
      <c r="AQ7" s="37"/>
      <c r="AR7" s="37"/>
      <c r="AS7" s="37"/>
    </row>
    <row r="8" spans="7:45" ht="10.5" customHeight="1">
      <c r="G8" s="4"/>
      <c r="AM8" s="42" t="s">
        <v>41</v>
      </c>
      <c r="AN8" s="42" t="s">
        <v>391</v>
      </c>
      <c r="AO8" s="43">
        <v>71</v>
      </c>
      <c r="AP8" s="43">
        <v>26</v>
      </c>
      <c r="AQ8" s="43">
        <v>16</v>
      </c>
      <c r="AR8" s="43">
        <v>11</v>
      </c>
      <c r="AS8" s="43">
        <v>18</v>
      </c>
    </row>
    <row r="9" spans="39:45" ht="10.5" customHeight="1">
      <c r="AM9" s="42"/>
      <c r="AN9" s="14"/>
      <c r="AO9" s="43">
        <v>0</v>
      </c>
      <c r="AP9" s="37"/>
      <c r="AQ9" s="37"/>
      <c r="AR9" s="37"/>
      <c r="AS9" s="37"/>
    </row>
    <row r="10" spans="39:45" ht="10.5" customHeight="1">
      <c r="AM10" s="42"/>
      <c r="AN10" s="14" t="s">
        <v>392</v>
      </c>
      <c r="AO10" s="43">
        <v>0</v>
      </c>
      <c r="AP10" s="37"/>
      <c r="AQ10" s="37"/>
      <c r="AR10" s="37"/>
      <c r="AS10" s="37"/>
    </row>
    <row r="11" spans="39:45" ht="10.5" customHeight="1">
      <c r="AM11" s="42"/>
      <c r="AN11" s="14"/>
      <c r="AO11" s="43">
        <v>0</v>
      </c>
      <c r="AP11" s="37"/>
      <c r="AQ11" s="37"/>
      <c r="AR11" s="37"/>
      <c r="AS11" s="37"/>
    </row>
    <row r="12" spans="39:45" ht="10.5" customHeight="1">
      <c r="AM12" s="14" t="s">
        <v>34</v>
      </c>
      <c r="AN12" s="14" t="s">
        <v>393</v>
      </c>
      <c r="AO12" s="43">
        <v>0</v>
      </c>
      <c r="AP12" s="37"/>
      <c r="AQ12" s="37"/>
      <c r="AR12" s="37"/>
      <c r="AS12" s="37"/>
    </row>
    <row r="13" spans="39:45" ht="10.5" customHeight="1">
      <c r="AM13" s="42"/>
      <c r="AN13" s="14" t="s">
        <v>394</v>
      </c>
      <c r="AO13" s="37">
        <v>43</v>
      </c>
      <c r="AP13" s="37">
        <v>18</v>
      </c>
      <c r="AQ13" s="37">
        <v>13</v>
      </c>
      <c r="AR13" s="37">
        <v>8</v>
      </c>
      <c r="AS13" s="37">
        <v>4</v>
      </c>
    </row>
    <row r="14" spans="39:45" ht="10.5" customHeight="1">
      <c r="AM14" s="42"/>
      <c r="AN14" s="14" t="s">
        <v>395</v>
      </c>
      <c r="AO14" s="37">
        <v>0</v>
      </c>
      <c r="AP14" s="37"/>
      <c r="AQ14" s="37"/>
      <c r="AR14" s="37"/>
      <c r="AS14" s="37"/>
    </row>
    <row r="15" spans="39:45" ht="10.5" customHeight="1">
      <c r="AM15" s="14" t="s">
        <v>103</v>
      </c>
      <c r="AN15" s="14" t="s">
        <v>396</v>
      </c>
      <c r="AO15" s="37">
        <v>0</v>
      </c>
      <c r="AP15" s="37"/>
      <c r="AQ15" s="37"/>
      <c r="AR15" s="37"/>
      <c r="AS15" s="37"/>
    </row>
    <row r="16" spans="39:45" ht="10.5" customHeight="1">
      <c r="AM16" s="42"/>
      <c r="AN16" s="14" t="s">
        <v>397</v>
      </c>
      <c r="AO16" s="37">
        <v>0</v>
      </c>
      <c r="AP16" s="37"/>
      <c r="AQ16" s="37"/>
      <c r="AR16" s="37"/>
      <c r="AS16" s="37"/>
    </row>
    <row r="17" spans="39:45" ht="10.5" customHeight="1">
      <c r="AM17" s="42"/>
      <c r="AN17" s="14" t="s">
        <v>398</v>
      </c>
      <c r="AO17" s="37">
        <v>0</v>
      </c>
      <c r="AP17" s="37"/>
      <c r="AQ17" s="37"/>
      <c r="AR17" s="37"/>
      <c r="AS17" s="37"/>
    </row>
    <row r="18" spans="39:45" ht="10.5" customHeight="1">
      <c r="AM18" s="42"/>
      <c r="AN18" s="14" t="s">
        <v>399</v>
      </c>
      <c r="AO18" s="37">
        <v>9</v>
      </c>
      <c r="AP18" s="37">
        <v>6</v>
      </c>
      <c r="AQ18" s="37">
        <v>1</v>
      </c>
      <c r="AR18" s="37">
        <v>1</v>
      </c>
      <c r="AS18" s="37">
        <v>1</v>
      </c>
    </row>
    <row r="19" spans="39:45" ht="10.5" customHeight="1">
      <c r="AM19" s="42"/>
      <c r="AN19" s="14"/>
      <c r="AO19" s="37">
        <v>0</v>
      </c>
      <c r="AP19" s="37"/>
      <c r="AQ19" s="37"/>
      <c r="AR19" s="37"/>
      <c r="AS19" s="37"/>
    </row>
    <row r="20" spans="39:45" ht="10.5" customHeight="1">
      <c r="AM20" s="14" t="s">
        <v>36</v>
      </c>
      <c r="AN20" s="14" t="s">
        <v>400</v>
      </c>
      <c r="AO20" s="37">
        <v>0</v>
      </c>
      <c r="AP20" s="37"/>
      <c r="AQ20" s="37"/>
      <c r="AR20" s="37"/>
      <c r="AS20" s="37"/>
    </row>
    <row r="21" spans="39:45" ht="10.5" customHeight="1">
      <c r="AM21" s="42"/>
      <c r="AN21" s="14" t="s">
        <v>401</v>
      </c>
      <c r="AO21" s="37">
        <v>16</v>
      </c>
      <c r="AP21" s="37">
        <v>5</v>
      </c>
      <c r="AQ21" s="37">
        <v>3</v>
      </c>
      <c r="AR21" s="47">
        <v>3</v>
      </c>
      <c r="AS21" s="37">
        <v>5</v>
      </c>
    </row>
    <row r="22" spans="39:45" ht="10.5" customHeight="1">
      <c r="AM22" s="42"/>
      <c r="AN22" s="14" t="s">
        <v>395</v>
      </c>
      <c r="AO22" s="37">
        <v>0</v>
      </c>
      <c r="AP22" s="37"/>
      <c r="AQ22" s="37"/>
      <c r="AR22" s="37"/>
      <c r="AS22" s="37"/>
    </row>
    <row r="23" spans="39:45" ht="10.5" customHeight="1">
      <c r="AM23" s="14" t="s">
        <v>104</v>
      </c>
      <c r="AN23" s="14" t="s">
        <v>402</v>
      </c>
      <c r="AO23" s="37">
        <v>0</v>
      </c>
      <c r="AP23" s="37"/>
      <c r="AQ23" s="37"/>
      <c r="AR23" s="37"/>
      <c r="AS23" s="37"/>
    </row>
    <row r="24" spans="39:45" ht="10.5" customHeight="1">
      <c r="AM24" s="42"/>
      <c r="AN24" s="14" t="s">
        <v>403</v>
      </c>
      <c r="AO24" s="37">
        <v>8</v>
      </c>
      <c r="AP24" s="47">
        <v>1</v>
      </c>
      <c r="AQ24" s="47">
        <v>1</v>
      </c>
      <c r="AR24" s="47">
        <v>3</v>
      </c>
      <c r="AS24" s="47">
        <v>3</v>
      </c>
    </row>
    <row r="25" spans="39:45" ht="10.5" customHeight="1">
      <c r="AM25" s="42"/>
      <c r="AN25" s="14"/>
      <c r="AO25" s="37">
        <v>0</v>
      </c>
      <c r="AP25" s="37"/>
      <c r="AQ25" s="37"/>
      <c r="AR25" s="37"/>
      <c r="AS25" s="37"/>
    </row>
    <row r="26" spans="39:45" ht="10.5" customHeight="1">
      <c r="AM26" s="14" t="s">
        <v>37</v>
      </c>
      <c r="AN26" s="14" t="s">
        <v>404</v>
      </c>
      <c r="AO26" s="37">
        <v>0</v>
      </c>
      <c r="AP26" s="37"/>
      <c r="AQ26" s="37"/>
      <c r="AR26" s="37"/>
      <c r="AS26" s="37"/>
    </row>
    <row r="27" spans="39:45" ht="10.5" customHeight="1">
      <c r="AM27" s="42"/>
      <c r="AN27" s="14" t="s">
        <v>405</v>
      </c>
      <c r="AO27" s="37">
        <v>0</v>
      </c>
      <c r="AP27" s="37"/>
      <c r="AQ27" s="37"/>
      <c r="AR27" s="37"/>
      <c r="AS27" s="37"/>
    </row>
    <row r="28" spans="39:45" ht="10.5" customHeight="1">
      <c r="AM28" s="42"/>
      <c r="AN28" s="14" t="s">
        <v>406</v>
      </c>
      <c r="AO28" s="37">
        <v>4</v>
      </c>
      <c r="AP28" s="47">
        <v>1</v>
      </c>
      <c r="AQ28" s="47">
        <v>0</v>
      </c>
      <c r="AR28" s="47">
        <v>0</v>
      </c>
      <c r="AS28" s="37">
        <v>3</v>
      </c>
    </row>
    <row r="29" spans="39:45" ht="10.5" customHeight="1">
      <c r="AM29" s="42"/>
      <c r="AN29" s="14" t="s">
        <v>395</v>
      </c>
      <c r="AO29" s="37">
        <v>0</v>
      </c>
      <c r="AP29" s="37"/>
      <c r="AQ29" s="37"/>
      <c r="AR29" s="37"/>
      <c r="AS29" s="37"/>
    </row>
    <row r="30" spans="39:45" ht="10.5" customHeight="1">
      <c r="AM30" s="14" t="s">
        <v>38</v>
      </c>
      <c r="AN30" s="14" t="s">
        <v>407</v>
      </c>
      <c r="AO30" s="37">
        <v>3</v>
      </c>
      <c r="AP30" s="47">
        <v>0</v>
      </c>
      <c r="AQ30" s="47">
        <v>0</v>
      </c>
      <c r="AR30" s="47">
        <v>0</v>
      </c>
      <c r="AS30" s="37">
        <v>3</v>
      </c>
    </row>
    <row r="31" spans="39:45" ht="10.5" customHeight="1">
      <c r="AM31" s="42"/>
      <c r="AN31" s="14"/>
      <c r="AO31" s="37">
        <v>0</v>
      </c>
      <c r="AP31" s="37"/>
      <c r="AQ31" s="37"/>
      <c r="AR31" s="37"/>
      <c r="AS31" s="37"/>
    </row>
    <row r="32" spans="39:45" ht="10.5" customHeight="1">
      <c r="AM32" s="14" t="s">
        <v>39</v>
      </c>
      <c r="AN32" s="14" t="s">
        <v>408</v>
      </c>
      <c r="AO32" s="37">
        <v>0</v>
      </c>
      <c r="AP32" s="37"/>
      <c r="AQ32" s="37"/>
      <c r="AR32" s="37"/>
      <c r="AS32" s="37"/>
    </row>
    <row r="33" spans="39:45" ht="10.5" customHeight="1">
      <c r="AM33" s="42"/>
      <c r="AN33" s="14" t="s">
        <v>409</v>
      </c>
      <c r="AO33" s="37">
        <v>0</v>
      </c>
      <c r="AP33" s="37"/>
      <c r="AQ33" s="37"/>
      <c r="AR33" s="37"/>
      <c r="AS33" s="37"/>
    </row>
    <row r="34" spans="39:45" ht="10.5" customHeight="1">
      <c r="AM34" s="42"/>
      <c r="AN34" s="14" t="s">
        <v>410</v>
      </c>
      <c r="AO34" s="37">
        <v>2</v>
      </c>
      <c r="AP34" s="47">
        <v>1</v>
      </c>
      <c r="AQ34" s="47">
        <v>0</v>
      </c>
      <c r="AR34" s="47">
        <v>0</v>
      </c>
      <c r="AS34" s="37">
        <v>1</v>
      </c>
    </row>
    <row r="35" ht="9.75" customHeight="1"/>
    <row r="36" ht="9.75" customHeight="1"/>
    <row r="37" ht="9.75" customHeight="1"/>
    <row r="38" ht="9.75" customHeight="1"/>
    <row r="39" spans="1:38" ht="9.75" customHeight="1">
      <c r="A39" s="138"/>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2"/>
    </row>
    <row r="40" spans="1:38" ht="9.75" customHeight="1">
      <c r="A40" s="13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34"/>
    </row>
    <row r="41" spans="1:38" ht="12" customHeight="1">
      <c r="A41" s="205" t="s">
        <v>201</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7"/>
    </row>
    <row r="42" spans="1:38" ht="9.75" customHeight="1">
      <c r="A42" s="133"/>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34"/>
    </row>
    <row r="43" spans="1:38" ht="9.75" customHeight="1">
      <c r="A43" s="13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34"/>
    </row>
    <row r="44" spans="1:38" ht="9.75" customHeight="1">
      <c r="A44" s="13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34"/>
    </row>
    <row r="45" spans="1:38" ht="9.75" customHeight="1">
      <c r="A45" s="13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34"/>
    </row>
    <row r="46" spans="1:38" ht="9.75" customHeight="1">
      <c r="A46" s="13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34"/>
    </row>
    <row r="47" spans="1:38" ht="9.75" customHeight="1">
      <c r="A47" s="13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34"/>
    </row>
    <row r="48" spans="1:38" ht="9.75" customHeight="1">
      <c r="A48" s="13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34"/>
    </row>
    <row r="49" spans="1:38" ht="9.75" customHeight="1">
      <c r="A49" s="133"/>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34"/>
    </row>
    <row r="50" spans="1:38" ht="9.75" customHeight="1">
      <c r="A50" s="133"/>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34"/>
    </row>
    <row r="51" spans="1:38" ht="9.75" customHeight="1">
      <c r="A51" s="13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34"/>
    </row>
    <row r="52" spans="1:38" ht="9.75" customHeight="1">
      <c r="A52" s="133"/>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34"/>
    </row>
    <row r="53" spans="1:38" ht="9.75" customHeight="1">
      <c r="A53" s="13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34"/>
    </row>
    <row r="54" spans="1:38" ht="9.75" customHeight="1">
      <c r="A54" s="13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4"/>
    </row>
    <row r="55" spans="1:38" ht="9.75" customHeight="1">
      <c r="A55" s="133"/>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34"/>
    </row>
    <row r="56" spans="1:38" ht="9.75" customHeight="1">
      <c r="A56" s="133"/>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34"/>
    </row>
    <row r="57" spans="1:38" ht="9.75" customHeight="1">
      <c r="A57" s="133"/>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34"/>
    </row>
    <row r="58" spans="1:38" ht="9.75" customHeight="1">
      <c r="A58" s="133"/>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34"/>
    </row>
    <row r="59" spans="1:38" ht="9.75" customHeight="1">
      <c r="A59" s="13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34"/>
    </row>
    <row r="60" spans="1:38" ht="9.75" customHeight="1">
      <c r="A60" s="133"/>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34"/>
    </row>
    <row r="61" spans="1:38" ht="9.75" customHeight="1">
      <c r="A61" s="133"/>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34"/>
    </row>
    <row r="62" spans="1:38" ht="9.75" customHeight="1">
      <c r="A62" s="133"/>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34"/>
    </row>
    <row r="63" spans="1:38" ht="9.75" customHeight="1">
      <c r="A63" s="133"/>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34"/>
    </row>
    <row r="64" spans="1:38" ht="9.75" customHeight="1">
      <c r="A64" s="13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34"/>
    </row>
    <row r="65" spans="1:38" ht="9.75" customHeight="1">
      <c r="A65" s="13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34"/>
    </row>
    <row r="66" spans="1:38" ht="9.75" customHeight="1">
      <c r="A66" s="133"/>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34"/>
    </row>
    <row r="67" spans="1:38" ht="9.75" customHeight="1">
      <c r="A67" s="133"/>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34"/>
    </row>
    <row r="68" spans="1:38" ht="9.75" customHeight="1">
      <c r="A68" s="133"/>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34"/>
    </row>
    <row r="69" spans="1:40" ht="9.75" customHeight="1">
      <c r="A69" s="133"/>
      <c r="B69" s="1"/>
      <c r="C69" s="1"/>
      <c r="D69" s="1"/>
      <c r="E69" s="1"/>
      <c r="F69" s="1"/>
      <c r="G69" s="1"/>
      <c r="H69" s="139" t="s">
        <v>253</v>
      </c>
      <c r="I69" s="1"/>
      <c r="J69" s="1"/>
      <c r="K69" s="1"/>
      <c r="L69" s="1"/>
      <c r="M69" s="1"/>
      <c r="N69" s="1"/>
      <c r="O69" s="139" t="s">
        <v>254</v>
      </c>
      <c r="P69" s="1"/>
      <c r="Q69" s="1"/>
      <c r="R69" s="1"/>
      <c r="S69" s="1"/>
      <c r="T69" s="1"/>
      <c r="U69" s="1"/>
      <c r="V69" s="139" t="s">
        <v>255</v>
      </c>
      <c r="W69" s="1"/>
      <c r="X69" s="1"/>
      <c r="Y69" s="1"/>
      <c r="Z69" s="1"/>
      <c r="AA69" s="1"/>
      <c r="AB69" s="1"/>
      <c r="AC69" s="1"/>
      <c r="AD69" s="139" t="s">
        <v>256</v>
      </c>
      <c r="AE69" s="1"/>
      <c r="AF69" s="1"/>
      <c r="AG69" s="1"/>
      <c r="AH69" s="1"/>
      <c r="AI69" s="1"/>
      <c r="AJ69" s="1"/>
      <c r="AK69" s="1"/>
      <c r="AL69" s="134"/>
      <c r="AM69" s="1"/>
      <c r="AN69" s="134"/>
    </row>
    <row r="70" spans="1:38" ht="9.75" customHeight="1">
      <c r="A70" s="133"/>
      <c r="B70" s="1"/>
      <c r="C70" s="1"/>
      <c r="D70" s="1"/>
      <c r="E70" s="1"/>
      <c r="F70" s="1"/>
      <c r="G70" s="1"/>
      <c r="H70" s="139"/>
      <c r="I70" s="1"/>
      <c r="J70" s="1"/>
      <c r="K70" s="1"/>
      <c r="L70" s="1"/>
      <c r="M70" s="1"/>
      <c r="N70" s="139"/>
      <c r="O70" s="1"/>
      <c r="P70" s="1"/>
      <c r="Q70" s="1"/>
      <c r="R70" s="1"/>
      <c r="S70" s="1"/>
      <c r="T70" s="1"/>
      <c r="U70" s="139"/>
      <c r="V70" s="1"/>
      <c r="W70" s="1"/>
      <c r="X70" s="1"/>
      <c r="Y70" s="1"/>
      <c r="Z70" s="1"/>
      <c r="AA70" s="1"/>
      <c r="AB70" s="139"/>
      <c r="AC70" s="1"/>
      <c r="AD70" s="1"/>
      <c r="AE70" s="1"/>
      <c r="AF70" s="1"/>
      <c r="AG70" s="1"/>
      <c r="AH70" s="1"/>
      <c r="AI70" s="1"/>
      <c r="AJ70" s="1"/>
      <c r="AK70" s="1"/>
      <c r="AL70" s="134"/>
    </row>
    <row r="71" spans="1:38" ht="9.75" customHeight="1">
      <c r="A71" s="133"/>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34"/>
    </row>
    <row r="72" spans="1:38" ht="9.75" customHeight="1">
      <c r="A72" s="133"/>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34"/>
    </row>
    <row r="73" spans="1:38" ht="9.75" customHeight="1">
      <c r="A73" s="133"/>
      <c r="B73" s="139" t="s">
        <v>251</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34"/>
    </row>
    <row r="74" spans="1:38" ht="9.75" customHeight="1">
      <c r="A74" s="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7"/>
    </row>
    <row r="75" spans="1:38" ht="9.75" customHeight="1">
      <c r="A75" s="1"/>
      <c r="B75" s="139"/>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43"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N76" t="s">
        <v>227</v>
      </c>
      <c r="AO76" t="s">
        <v>230</v>
      </c>
      <c r="AP76" t="s">
        <v>267</v>
      </c>
      <c r="AQ76" t="s">
        <v>268</v>
      </c>
    </row>
    <row r="77" spans="1:43" ht="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44" t="s">
        <v>257</v>
      </c>
      <c r="AN77">
        <v>0</v>
      </c>
      <c r="AO77">
        <v>3</v>
      </c>
      <c r="AP77">
        <v>5</v>
      </c>
      <c r="AQ77">
        <v>0</v>
      </c>
    </row>
    <row r="78" spans="1:43" ht="25.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44" t="s">
        <v>258</v>
      </c>
      <c r="AN78">
        <v>0</v>
      </c>
      <c r="AO78">
        <v>67</v>
      </c>
      <c r="AP78">
        <v>1</v>
      </c>
      <c r="AQ78">
        <v>5</v>
      </c>
    </row>
    <row r="79" spans="1:43" ht="25.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43" t="s">
        <v>266</v>
      </c>
      <c r="AN79">
        <v>3</v>
      </c>
      <c r="AO79">
        <v>63</v>
      </c>
      <c r="AP79">
        <v>1</v>
      </c>
      <c r="AQ79">
        <v>10</v>
      </c>
    </row>
    <row r="80" spans="1:43" ht="25.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43" t="s">
        <v>265</v>
      </c>
      <c r="AN80">
        <v>10</v>
      </c>
      <c r="AO80">
        <v>41</v>
      </c>
      <c r="AP80">
        <v>9</v>
      </c>
      <c r="AQ80">
        <v>10</v>
      </c>
    </row>
    <row r="81" spans="1:43" ht="25.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43" t="s">
        <v>264</v>
      </c>
      <c r="AN81">
        <v>10</v>
      </c>
      <c r="AO81">
        <v>34</v>
      </c>
      <c r="AP81">
        <v>30</v>
      </c>
      <c r="AQ81">
        <v>23</v>
      </c>
    </row>
    <row r="82" spans="39:43" ht="25.5">
      <c r="AM82" s="143" t="s">
        <v>263</v>
      </c>
      <c r="AN82">
        <v>5</v>
      </c>
      <c r="AO82">
        <v>31</v>
      </c>
      <c r="AP82">
        <v>23</v>
      </c>
      <c r="AQ82">
        <v>21</v>
      </c>
    </row>
    <row r="83" spans="39:43" ht="25.5">
      <c r="AM83" s="143" t="s">
        <v>259</v>
      </c>
      <c r="AN83">
        <v>1</v>
      </c>
      <c r="AO83">
        <v>26</v>
      </c>
      <c r="AP83">
        <v>34</v>
      </c>
      <c r="AQ83">
        <v>34</v>
      </c>
    </row>
    <row r="84" spans="39:43" ht="25.5">
      <c r="AM84" s="143" t="s">
        <v>262</v>
      </c>
      <c r="AN84">
        <v>0</v>
      </c>
      <c r="AO84">
        <v>30</v>
      </c>
      <c r="AP84">
        <v>43</v>
      </c>
      <c r="AQ84">
        <v>46</v>
      </c>
    </row>
    <row r="85" spans="39:43" ht="25.5">
      <c r="AM85" s="143" t="s">
        <v>260</v>
      </c>
      <c r="AN85">
        <v>0</v>
      </c>
      <c r="AO85">
        <v>16</v>
      </c>
      <c r="AP85">
        <v>80</v>
      </c>
      <c r="AQ85">
        <v>78</v>
      </c>
    </row>
    <row r="86" spans="39:43" ht="38.25">
      <c r="AM86" s="143" t="s">
        <v>261</v>
      </c>
      <c r="AN86">
        <v>0</v>
      </c>
      <c r="AO86">
        <v>1</v>
      </c>
      <c r="AP86">
        <v>36</v>
      </c>
      <c r="AQ86">
        <v>30</v>
      </c>
    </row>
  </sheetData>
  <mergeCells count="8">
    <mergeCell ref="A41:AL41"/>
    <mergeCell ref="AM4:AM6"/>
    <mergeCell ref="AN4:AN6"/>
    <mergeCell ref="AO4:AO6"/>
    <mergeCell ref="AP5:AP6"/>
    <mergeCell ref="AQ5:AQ6"/>
    <mergeCell ref="AR5:AR6"/>
    <mergeCell ref="AS5:AS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rowBreaks count="1" manualBreakCount="1">
    <brk id="75" max="255" man="1"/>
  </rowBreaks>
  <colBreaks count="1" manualBreakCount="1">
    <brk id="38"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2004-09-02T11:22:48Z</cp:lastPrinted>
  <dcterms:created xsi:type="dcterms:W3CDTF">2000-02-02T15:03:48Z</dcterms:created>
  <dcterms:modified xsi:type="dcterms:W3CDTF">2008-02-25T14:34:58Z</dcterms:modified>
  <cp:category/>
  <cp:version/>
  <cp:contentType/>
  <cp:contentStatus/>
</cp:coreProperties>
</file>