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worksheets/sheet29.xml" ContentType="application/vnd.openxmlformats-officedocument.spreadsheetml.worksheet+xml"/>
  <Override PartName="/xl/drawings/drawing30.xml" ContentType="application/vnd.openxmlformats-officedocument.drawing+xml"/>
  <Override PartName="/xl/worksheets/sheet30.xml" ContentType="application/vnd.openxmlformats-officedocument.spreadsheetml.worksheet+xml"/>
  <Override PartName="/xl/drawings/drawing3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Inhaltsverz." sheetId="2" r:id="rId2"/>
    <sheet name="Vorbemerk." sheetId="3" r:id="rId3"/>
    <sheet name="Graf1" sheetId="4" r:id="rId4"/>
    <sheet name="Graf2+3" sheetId="5" r:id="rId5"/>
    <sheet name="Tab01" sheetId="6" r:id="rId6"/>
    <sheet name="Tab02" sheetId="7" r:id="rId7"/>
    <sheet name="Tab03" sheetId="8" r:id="rId8"/>
    <sheet name="Tab04" sheetId="9" r:id="rId9"/>
    <sheet name="Tab05" sheetId="10" r:id="rId10"/>
    <sheet name="Tab06" sheetId="11" r:id="rId11"/>
    <sheet name="Tab07" sheetId="12" r:id="rId12"/>
    <sheet name="Tab08+09(Foto)" sheetId="13" r:id="rId13"/>
    <sheet name="Tab09" sheetId="14" r:id="rId14"/>
    <sheet name="Tab10" sheetId="15" r:id="rId15"/>
    <sheet name="Tab11" sheetId="16" r:id="rId16"/>
    <sheet name="Tab12" sheetId="17" r:id="rId17"/>
    <sheet name="Tab13 " sheetId="18" r:id="rId18"/>
    <sheet name="Tab14" sheetId="19" r:id="rId19"/>
    <sheet name="Tab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23" sheetId="28" r:id="rId28"/>
    <sheet name="Tab24" sheetId="29" r:id="rId29"/>
    <sheet name="Tab25" sheetId="30" r:id="rId30"/>
    <sheet name="Tab26" sheetId="31" r:id="rId31"/>
    <sheet name="Tab27" sheetId="32" r:id="rId32"/>
    <sheet name="Datentab1" sheetId="33" r:id="rId33"/>
    <sheet name="Datentab2+3" sheetId="34" r:id="rId34"/>
  </sheets>
  <definedNames>
    <definedName name="_xlnm.Print_Area" localSheetId="1">'Inhaltsverz.'!$A$1:$H$100</definedName>
    <definedName name="_xlnm.Print_Area" localSheetId="5">'Tab01'!$A$1:$H$73</definedName>
    <definedName name="_xlnm.Print_Area" localSheetId="7">'Tab03'!$A$1:$J$78</definedName>
    <definedName name="_xlnm.Print_Area" localSheetId="12">'Tab08+09(Foto)'!$A$1:$S$80</definedName>
    <definedName name="_xlnm.Print_Area" localSheetId="17">'Tab13 '!$A$1:$J$353</definedName>
    <definedName name="_xlnm.Print_Area" localSheetId="20">'Tab16'!$A$1:$T$147</definedName>
    <definedName name="_xlnm.Print_Area" localSheetId="24">'Tab20'!$A$1:$P$62</definedName>
    <definedName name="_xlnm.Print_Area" localSheetId="27">'Tab23'!$A$1:$I$71</definedName>
    <definedName name="_xlnm.Print_Area" localSheetId="30">'Tab26'!$A$1:$H$77</definedName>
    <definedName name="_xlnm.Print_Area" localSheetId="31">'Tab27'!$A$1:$H$78</definedName>
  </definedNames>
  <calcPr fullCalcOnLoad="1"/>
</workbook>
</file>

<file path=xl/sharedStrings.xml><?xml version="1.0" encoding="utf-8"?>
<sst xmlns="http://schemas.openxmlformats.org/spreadsheetml/2006/main" count="7383" uniqueCount="1017">
  <si>
    <t>Bildungswesen, Wissenschaft, Forschung,</t>
  </si>
  <si>
    <t xml:space="preserve">   kulturelle Angelegenheiten</t>
  </si>
  <si>
    <t xml:space="preserve">   davon</t>
  </si>
  <si>
    <t>11, 12</t>
  </si>
  <si>
    <t xml:space="preserve">   Hochschulen</t>
  </si>
  <si>
    <t>14, 15</t>
  </si>
  <si>
    <t xml:space="preserve">   Förderung von Schülern, Studenten und dgl.,</t>
  </si>
  <si>
    <t xml:space="preserve">     sonstiges Bildungswesen</t>
  </si>
  <si>
    <t>16, 17</t>
  </si>
  <si>
    <t xml:space="preserve">   Wissenschaft, Forschung, Entwicklung</t>
  </si>
  <si>
    <t xml:space="preserve">     außerhalb der Hochschulen </t>
  </si>
  <si>
    <t>18, 19</t>
  </si>
  <si>
    <t xml:space="preserve">   Kunst- und Kulturpflege</t>
  </si>
  <si>
    <t>Soziale Sicherung, soziale Kriegsfolge-</t>
  </si>
  <si>
    <t xml:space="preserve">  aufgaben, Wiedergutmachung</t>
  </si>
  <si>
    <t>Gesundheit, Umwelt, Sport und Erholung</t>
  </si>
  <si>
    <t xml:space="preserve">Wohnungswesen, Städtebau, Raumordnung </t>
  </si>
  <si>
    <t xml:space="preserve">  und kommunale Gemeinschaftsdienste</t>
  </si>
  <si>
    <t>Ernährung, Landwirtschaft und Forsten</t>
  </si>
  <si>
    <t>Energie- und Wasserwirtschaft, Gewerbe,</t>
  </si>
  <si>
    <t xml:space="preserve">  Dienstleistungen</t>
  </si>
  <si>
    <t>Verkehrs- und Nachrichtenwesen</t>
  </si>
  <si>
    <t>Rechtlich unselbständige</t>
  </si>
  <si>
    <t xml:space="preserve">  Wirtschaftsunternehmen</t>
  </si>
  <si>
    <t xml:space="preserve">   darunter </t>
  </si>
  <si>
    <t xml:space="preserve">   Hochschulkliniken</t>
  </si>
  <si>
    <t>1) einschließlich Verwaltung - 2) mit kaufmännischem Rechnungswesen</t>
  </si>
  <si>
    <t xml:space="preserve">4. Personal der Gemeinden und Gemeindeverbände nach Geschlecht, Dienstverhältnis, </t>
  </si>
  <si>
    <t>Beamte und Angestellte zusammen</t>
  </si>
  <si>
    <t xml:space="preserve">5. Personal der Gemeinden und Gemeindeverbände nach Umfang der Tätigkeit, </t>
  </si>
  <si>
    <t>Gl.-
Nr.</t>
  </si>
  <si>
    <t>Allgemeine Verwaltung</t>
  </si>
  <si>
    <t>Gemeindeorgane, Rechnungsprüfung</t>
  </si>
  <si>
    <t>Finanzverwaltung</t>
  </si>
  <si>
    <t>übrige allgemeine Verwaltung</t>
  </si>
  <si>
    <t>Öffentliche Sicherheit und Ordnung</t>
  </si>
  <si>
    <t>Schulen</t>
  </si>
  <si>
    <t>21, 22</t>
  </si>
  <si>
    <t>Grund-, Haupt- und Regelschulen</t>
  </si>
  <si>
    <t>Wissenschaft, Forschung, Kulturpflege</t>
  </si>
  <si>
    <t>Theater und Musikpflege</t>
  </si>
  <si>
    <t>34, 36</t>
  </si>
  <si>
    <t>Heimat- und sonstige Kulturpflege,</t>
  </si>
  <si>
    <t xml:space="preserve">  Natur- und Denkmalschutz</t>
  </si>
  <si>
    <t>Soziale Sicherung</t>
  </si>
  <si>
    <t>Einrichtungen der Jugendhilfe</t>
  </si>
  <si>
    <t xml:space="preserve">  darunter</t>
  </si>
  <si>
    <t xml:space="preserve">  Tageseinrichtungen für Kinder</t>
  </si>
  <si>
    <t>Gesundheit, Sport, Erholung</t>
  </si>
  <si>
    <t>Park- und Gartenanlagen</t>
  </si>
  <si>
    <t>Bau- und Wohnungswesen, Verkehr</t>
  </si>
  <si>
    <t>Bauverwaltung</t>
  </si>
  <si>
    <t xml:space="preserve">Öffentliche Einrichtungen, </t>
  </si>
  <si>
    <t xml:space="preserve">  Wirtschaftsförderungen</t>
  </si>
  <si>
    <t>Hilfsbetriebe der Verwaltung</t>
  </si>
  <si>
    <t>Wirtschaftliche Unternehmen, allgemeines</t>
  </si>
  <si>
    <t xml:space="preserve">  Grund- und Sondervermögen</t>
  </si>
  <si>
    <t>Krankenhäuser</t>
  </si>
  <si>
    <t>1) mit kaufmännischem Rechnungswesen</t>
  </si>
  <si>
    <t>6. Personal der Gemeinden und Gemeindeverbände nach Umfang der Tätigkeit,</t>
  </si>
  <si>
    <t xml:space="preserve">  Körperschaftsgruppe</t>
  </si>
  <si>
    <t>Gemeindegrößenklasse</t>
  </si>
  <si>
    <t>Beschäftigte</t>
  </si>
  <si>
    <t>von ... bis unter ... Einwohner</t>
  </si>
  <si>
    <t>Kreisfreie Städte</t>
  </si>
  <si>
    <t xml:space="preserve">           unter </t>
  </si>
  <si>
    <t xml:space="preserve">  50 000</t>
  </si>
  <si>
    <t>100 000</t>
  </si>
  <si>
    <t>200 000</t>
  </si>
  <si>
    <t xml:space="preserve">200 000 </t>
  </si>
  <si>
    <t>500 000</t>
  </si>
  <si>
    <t>Kreisangehörige Gemeinden</t>
  </si>
  <si>
    <t xml:space="preserve">    1 000</t>
  </si>
  <si>
    <t xml:space="preserve">    3 000</t>
  </si>
  <si>
    <t xml:space="preserve">    5 000</t>
  </si>
  <si>
    <t xml:space="preserve">  10 000</t>
  </si>
  <si>
    <t xml:space="preserve">  20 000</t>
  </si>
  <si>
    <t>Verwaltungsgemeinschaften</t>
  </si>
  <si>
    <t>Landkreise</t>
  </si>
  <si>
    <t>Gemeinden/Gemeindeverbände insgesamt</t>
  </si>
  <si>
    <t xml:space="preserve">darunter Sonderrechnungen </t>
  </si>
  <si>
    <t>(mit kaufmännischem Rechnungswesen)</t>
  </si>
  <si>
    <t>Einrichtungen und Unternehmen</t>
  </si>
  <si>
    <t>kreisfreie Städte</t>
  </si>
  <si>
    <t>kreisangehörige Gemeinden</t>
  </si>
  <si>
    <t>7. Personal der Gemeinden und Gemeindeverbände nach Anteil der AFG-Beschäftigten,</t>
  </si>
  <si>
    <t>Gebietskörperschaftsgruppe
Gemeindegrößenklasse
von … bis unter… Einwohner</t>
  </si>
  <si>
    <t xml:space="preserve">Preis: 0,00 EUR </t>
  </si>
  <si>
    <t>Darunter</t>
  </si>
  <si>
    <t>Anteil</t>
  </si>
  <si>
    <t>AFG-</t>
  </si>
  <si>
    <t>AFG-Beschäftigte</t>
  </si>
  <si>
    <t>am Insgesamt</t>
  </si>
  <si>
    <t>Ver-</t>
  </si>
  <si>
    <t>ände-</t>
  </si>
  <si>
    <t>rung</t>
  </si>
  <si>
    <t>in %</t>
  </si>
  <si>
    <t xml:space="preserve">            unter </t>
  </si>
  <si>
    <t xml:space="preserve">   50 000           </t>
  </si>
  <si>
    <t xml:space="preserve">-  </t>
  </si>
  <si>
    <t xml:space="preserve"> -</t>
  </si>
  <si>
    <t xml:space="preserve"> 100 000</t>
  </si>
  <si>
    <t xml:space="preserve"> 200 000</t>
  </si>
  <si>
    <t xml:space="preserve"> 500 000</t>
  </si>
  <si>
    <t xml:space="preserve"> -   </t>
  </si>
  <si>
    <t xml:space="preserve"> -  </t>
  </si>
  <si>
    <t xml:space="preserve">    5 000 </t>
  </si>
  <si>
    <t xml:space="preserve">   8. Personal im öffentlichen Dienst am 30.6.2004</t>
  </si>
  <si>
    <t>nach Dienstverhältnis und Beschäftigungsbereichen</t>
  </si>
  <si>
    <t>Lfd.
Nr.</t>
  </si>
  <si>
    <t>Teilzeitbeschäftigte</t>
  </si>
  <si>
    <t>Beamte/</t>
  </si>
  <si>
    <t>Altersteilzeit-</t>
  </si>
  <si>
    <t xml:space="preserve">Richter/ </t>
  </si>
  <si>
    <t>beschäftigte</t>
  </si>
  <si>
    <t>Soldaten</t>
  </si>
  <si>
    <t xml:space="preserve">Gemeinden/Gemeindeverbände </t>
  </si>
  <si>
    <t>5</t>
  </si>
  <si>
    <t xml:space="preserve">Bundesbedienstete in Dienstorten </t>
  </si>
  <si>
    <t>319</t>
  </si>
  <si>
    <t>942</t>
  </si>
  <si>
    <t>Sozialversicherungen unter Aufsicht des Landes</t>
  </si>
  <si>
    <t>rechtlich selbständige Einrichtungen in öffentlich-</t>
  </si>
  <si>
    <t>rechtlicher Rechtsform unter Aufsicht des Landes</t>
  </si>
  <si>
    <t>des Landes Thüringen</t>
  </si>
  <si>
    <t>Rechtlich selbständige öffentliche Unternehmen in</t>
  </si>
  <si>
    <t>privater Rechtsform</t>
  </si>
  <si>
    <t>.</t>
  </si>
  <si>
    <t>1) mit kaufmännischem Rechnungswesen - 2) einschließlich Bundeseisenbahnvermögen</t>
  </si>
  <si>
    <t xml:space="preserve">                                   9. Personal des Landes am 30.6.2004 nach Dienstverhältnis, </t>
  </si>
  <si>
    <t>Laufbahngruppen, Aufgabenbereichen und Geschlecht</t>
  </si>
  <si>
    <t>Beschäf-
tigte
insge-
samt</t>
  </si>
  <si>
    <t>Vollzeit-
beschäf-
tigte
insge
samt</t>
  </si>
  <si>
    <t>Beamte und Richter</t>
  </si>
  <si>
    <t>Teilzeit-
beschäf-
tigte
insge-
samt</t>
  </si>
  <si>
    <t>Davon</t>
  </si>
  <si>
    <t>zu-sammen</t>
  </si>
  <si>
    <t>höherer</t>
  </si>
  <si>
    <t>ge-hobener</t>
  </si>
  <si>
    <t>mittlerer</t>
  </si>
  <si>
    <t>ein-facher</t>
  </si>
  <si>
    <t>einfacher</t>
  </si>
  <si>
    <t>Beamte/
Richter</t>
  </si>
  <si>
    <t>Ange-
stellte</t>
  </si>
  <si>
    <t>Dienst</t>
  </si>
  <si>
    <t>kulturelle Angelegenheiten</t>
  </si>
  <si>
    <t>aufgaben, Wiedergutmachung</t>
  </si>
  <si>
    <t>Wohnungswesen, Raumordnung und</t>
  </si>
  <si>
    <t>kommunale Gemeinschaftsdienste</t>
  </si>
  <si>
    <t>Energie- und Wasserwirtschaft,</t>
  </si>
  <si>
    <t>Gewerbe, Dienstleistungen</t>
  </si>
  <si>
    <t>Wirtschaftsunternehmen</t>
  </si>
  <si>
    <t>Sonderrechnungen</t>
  </si>
  <si>
    <t>10. Personal des Landes am 30.6.2004 nach Beschäftigungsbereichen, Geschlecht,</t>
  </si>
  <si>
    <t>Dienstverhältnis</t>
  </si>
  <si>
    <t>darunter weiblich</t>
  </si>
  <si>
    <t>Laufbahngruppe</t>
  </si>
  <si>
    <t>Anzahl</t>
  </si>
  <si>
    <t>%</t>
  </si>
  <si>
    <t>Beamte, Richter  und Angestellte</t>
  </si>
  <si>
    <t xml:space="preserve">   zusammen</t>
  </si>
  <si>
    <t xml:space="preserve">   höherer Dienst</t>
  </si>
  <si>
    <t xml:space="preserve">   gehobener Dienst</t>
  </si>
  <si>
    <t xml:space="preserve">   mittlerer Dienst</t>
  </si>
  <si>
    <t xml:space="preserve">   einfacher Dienst</t>
  </si>
  <si>
    <t>Teilzeitbeschäftigte mit mindestens der Hälfte der regelmäßigen Wochenarbeitszeit</t>
  </si>
  <si>
    <t>Teilzeitbeschäftigte mit weniger als der Hälfte der regelmäßigen Wochenarbeitszeit</t>
  </si>
  <si>
    <t xml:space="preserve">                                             11. Personal des Landes am 30.6.2004 nach Dauer des</t>
  </si>
  <si>
    <t>Dauerkräfte</t>
  </si>
  <si>
    <t>Personal in Ausbildung</t>
  </si>
  <si>
    <t>Personal mit Zeitvertrag</t>
  </si>
  <si>
    <t xml:space="preserve">FKZ </t>
  </si>
  <si>
    <t xml:space="preserve">und </t>
  </si>
  <si>
    <t>Ange-</t>
  </si>
  <si>
    <t>Personal des öffentlichen Dienstes in Thüringen am 30.6.2004</t>
  </si>
  <si>
    <t xml:space="preserve">     Copyright: Thüringer Landesamt für Statistik, Erfurt, 2005</t>
  </si>
  <si>
    <t>stellte</t>
  </si>
  <si>
    <t>0 - 8</t>
  </si>
  <si>
    <t>Politische Führung und zentrale Verwaltung</t>
  </si>
  <si>
    <t>politische Führung</t>
  </si>
  <si>
    <t>innere Verwaltung</t>
  </si>
  <si>
    <t>Hochbauverwaltung</t>
  </si>
  <si>
    <t>Öffentiche Sicherheit und Ordnung</t>
  </si>
  <si>
    <t>Polizei</t>
  </si>
  <si>
    <t>Brandschutz</t>
  </si>
  <si>
    <t>Rechtsschutz</t>
  </si>
  <si>
    <t>ordentliche Gerichte u. Staatsanwaltschaften</t>
  </si>
  <si>
    <t>Justizvollzugsanstalten</t>
  </si>
  <si>
    <t>Bildungswesen, Wissenschaft, Forschung</t>
  </si>
  <si>
    <t xml:space="preserve">Allgemein bildende und berufliche Schulen </t>
  </si>
  <si>
    <t>Unterrichtsverwaltung</t>
  </si>
  <si>
    <t>Grundschulen</t>
  </si>
  <si>
    <t>Kombinierte Haupt- und Realschulen</t>
  </si>
  <si>
    <t>Gymnasien, Kollegs</t>
  </si>
  <si>
    <t>Gesamtschulen</t>
  </si>
  <si>
    <t>Sonderschulen</t>
  </si>
  <si>
    <t>Berufliche Schulen</t>
  </si>
  <si>
    <t>Hochschulen</t>
  </si>
  <si>
    <t>Universitäten</t>
  </si>
  <si>
    <t xml:space="preserve">   </t>
  </si>
  <si>
    <t>Verwaltungsfachhochschulen</t>
  </si>
  <si>
    <t>Fachhochschulen</t>
  </si>
  <si>
    <t xml:space="preserve">                                            Noch: 11. Personal des Landes am 30.6.2004 nach Dauer des</t>
  </si>
  <si>
    <t>Förderung von Schülern, Studenten und dgl.,</t>
  </si>
  <si>
    <t>sonstiges Bildungswesen</t>
  </si>
  <si>
    <t>Wissenschaft, Forschung, Entwicklung außerhalb</t>
  </si>
  <si>
    <t xml:space="preserve">der Hochschulen </t>
  </si>
  <si>
    <t>Kultureinrichtungen einschl. Kulturverwaltung,</t>
  </si>
  <si>
    <t xml:space="preserve">  -förderung, Denkmalschutz</t>
  </si>
  <si>
    <t>Soziale Sicherung, soziale Kriegsfolgeaufgaben,</t>
  </si>
  <si>
    <t>Wiedergutmachung</t>
  </si>
  <si>
    <t>und kommunale Gemeinschaftsdienste</t>
  </si>
  <si>
    <t>Raumordnung, Landesplanung,</t>
  </si>
  <si>
    <t xml:space="preserve">  Vermessungswesen</t>
  </si>
  <si>
    <t>Dienstleistungen</t>
  </si>
  <si>
    <t>Verwaltung</t>
  </si>
  <si>
    <t>Straßen- und Brückenbau</t>
  </si>
  <si>
    <t>Rechtlich unselbständige Wirtschaftsunternehmen</t>
  </si>
  <si>
    <t>Land- und forstwirtschaftliche Unternehmen</t>
  </si>
  <si>
    <t>Hochschulkliniken</t>
  </si>
  <si>
    <t>12. Vollzeitbeschäftigte des Landes am 30.6.2004 nach Dienstverhältnis sowie</t>
  </si>
  <si>
    <t>Insge-
samt</t>
  </si>
  <si>
    <t>Beamte und</t>
  </si>
  <si>
    <t>Epl./
Kap.
Nr.</t>
  </si>
  <si>
    <t>Einzelplan/Kapitel</t>
  </si>
  <si>
    <t>zu-
sammen</t>
  </si>
  <si>
    <t>darunter
in
Aus-
bildung</t>
  </si>
  <si>
    <t>in
Aus-
bildung</t>
  </si>
  <si>
    <t>mit
Zeit-
vertrag</t>
  </si>
  <si>
    <t>Thüringer Landtag</t>
  </si>
  <si>
    <t>Landesbeauftragter für den</t>
  </si>
  <si>
    <t>Datenschutz</t>
  </si>
  <si>
    <t>Landesbeauftragter für die</t>
  </si>
  <si>
    <t>Unterlagen des Staats-</t>
  </si>
  <si>
    <t>sicherheitsdienstes</t>
  </si>
  <si>
    <t>Bürgerbeauftragter</t>
  </si>
  <si>
    <t>Einzelplan 01 zusammen</t>
  </si>
  <si>
    <t>Ministerpräsident</t>
  </si>
  <si>
    <t>und Staatskanzlei</t>
  </si>
  <si>
    <t>Bundes- und</t>
  </si>
  <si>
    <t>Europaangelegenheiten</t>
  </si>
  <si>
    <t>Frauenbeauftragte der Thüringer</t>
  </si>
  <si>
    <t>Landesregierung</t>
  </si>
  <si>
    <t>Landeszentrale für politische</t>
  </si>
  <si>
    <t>Bildung</t>
  </si>
  <si>
    <t>Der Ausländerbeauftragte</t>
  </si>
  <si>
    <t>der Landesregierung</t>
  </si>
  <si>
    <t>Einzelplan 02 zusammen</t>
  </si>
  <si>
    <t>Thüringer Innenministerium</t>
  </si>
  <si>
    <t>Thüringer Landesverwaltungsamt</t>
  </si>
  <si>
    <t>Landratsämter</t>
  </si>
  <si>
    <t>Landesamt für Verfassungsschutz</t>
  </si>
  <si>
    <t>Bildungszentrum der</t>
  </si>
  <si>
    <t>Thüringer Polizei</t>
  </si>
  <si>
    <t>Thüringer Verwaltungsfachhoch-</t>
  </si>
  <si>
    <t>schule, Fachbereich Polizei</t>
  </si>
  <si>
    <t>Landeskriminalamt</t>
  </si>
  <si>
    <t>Polizeidirektionen</t>
  </si>
  <si>
    <t>Bereitschaftspolizei</t>
  </si>
  <si>
    <t>Polizeiverwaltungsamt</t>
  </si>
  <si>
    <t>Landesfeuerwehrschule</t>
  </si>
  <si>
    <t xml:space="preserve">x  </t>
  </si>
  <si>
    <t>Landesvermessungsamt</t>
  </si>
  <si>
    <t>Katasterämter</t>
  </si>
  <si>
    <t>Einzelplan 03 zusammen</t>
  </si>
  <si>
    <t>Thüringer Kultusministerium</t>
  </si>
  <si>
    <t>Staatliche Schulämter</t>
  </si>
  <si>
    <t>Noch: 12. Vollzeitbeschäftigte des Landes am 30.6.2004 nach Dienstverhältnis sowie</t>
  </si>
  <si>
    <t xml:space="preserve">Einzelplänen und Kapiteln des Landeshaushaltes  </t>
  </si>
  <si>
    <t>Regelschulen</t>
  </si>
  <si>
    <t>Förderschulen</t>
  </si>
  <si>
    <t>Gymnasien</t>
  </si>
  <si>
    <t>Berufsbildende Schulen</t>
  </si>
  <si>
    <t>Staatliche Fachschule für Bau,</t>
  </si>
  <si>
    <t>Wirtschaft und Verkehr</t>
  </si>
  <si>
    <t>Thüringenkolleg</t>
  </si>
  <si>
    <t>Staatliche Studienseminare</t>
  </si>
  <si>
    <t>Thüringer Institut für Lehrerforbildung</t>
  </si>
  <si>
    <t>Lehrplanentwicklung und Medien</t>
  </si>
  <si>
    <t>Musikgymnasium Weimar</t>
  </si>
  <si>
    <t>Sportgymnasium Erfurt</t>
  </si>
  <si>
    <t>Sportgymnasium Jena</t>
  </si>
  <si>
    <t>Sportgymnasium Oberhof</t>
  </si>
  <si>
    <t>Einzelplan 04 zusammen</t>
  </si>
  <si>
    <t xml:space="preserve">Thüringer Justizministerium </t>
  </si>
  <si>
    <t>Thüringer Verfassungsgerichtshof</t>
  </si>
  <si>
    <t>Gerichte und Staatsanwaltschaften</t>
  </si>
  <si>
    <t>Gerichte der Arbeitsgerichts-</t>
  </si>
  <si>
    <t>barkeit</t>
  </si>
  <si>
    <t>Gerichte der Verwaltungs-</t>
  </si>
  <si>
    <t>gerichtsbarkeit</t>
  </si>
  <si>
    <t>Gerichte der Sozialgerichts-</t>
  </si>
  <si>
    <t>Thüringer Finanzgericht</t>
  </si>
  <si>
    <t>Justizprüfungsamt</t>
  </si>
  <si>
    <t>Einzelplan 05 zusammen</t>
  </si>
  <si>
    <t>Thüringer Finanzministerium</t>
  </si>
  <si>
    <t>Oberfinanzdirektion</t>
  </si>
  <si>
    <t>Steuerverwaltung</t>
  </si>
  <si>
    <t>Bildungszentrum der Thüringer</t>
  </si>
  <si>
    <t>Steuerverwaltung Gotha</t>
  </si>
  <si>
    <t>Staatsbauverwaltung</t>
  </si>
  <si>
    <t>Staatskassen</t>
  </si>
  <si>
    <t>Landesamt zur Regelung</t>
  </si>
  <si>
    <t>offener Vermögensfragen</t>
  </si>
  <si>
    <t>Staatliches Amt zur Regelung</t>
  </si>
  <si>
    <t>Zentraler Fahrdienst Thüringen</t>
  </si>
  <si>
    <t>Einzelplan 06 zusammen</t>
  </si>
  <si>
    <t>Thüringer Ministerium für Wirtschaft,</t>
  </si>
  <si>
    <t>Arbeit und Infrastruktur</t>
  </si>
  <si>
    <t>Thüringer Landesamt für</t>
  </si>
  <si>
    <t>Straßenbau</t>
  </si>
  <si>
    <t>Arbeits-,Berufsbildungs-</t>
  </si>
  <si>
    <t>Ausbildungsplatzförderung</t>
  </si>
  <si>
    <t>Untere Straßenbauverwaltung</t>
  </si>
  <si>
    <t>Landesamt für Mess- und Eichwesen</t>
  </si>
  <si>
    <t>Thüringen</t>
  </si>
  <si>
    <t>Einzelplan 07 zusammen</t>
  </si>
  <si>
    <t>Thüringer Ministerium für Soziales,</t>
  </si>
  <si>
    <t>Familie und Gesundheit</t>
  </si>
  <si>
    <t>Landesamt für Soziales und</t>
  </si>
  <si>
    <t>Familie</t>
  </si>
  <si>
    <t>Lebensmittelsicherheit und</t>
  </si>
  <si>
    <t>Verbraucherschutz</t>
  </si>
  <si>
    <t>Einzelplan 08 zusammen</t>
  </si>
  <si>
    <t>Thüringer Ministerium für Land-</t>
  </si>
  <si>
    <t>wirtschaft, Naturschutz und</t>
  </si>
  <si>
    <t>Umwelt</t>
  </si>
  <si>
    <t>Allgemeine Bewilligung</t>
  </si>
  <si>
    <t>Landwirtschaftsämter</t>
  </si>
  <si>
    <t>Flurneuordnungsämter</t>
  </si>
  <si>
    <t>Staatliches Bildungsseminar für Land-</t>
  </si>
  <si>
    <t>wirtschaft,Naturschutz und Umwelt</t>
  </si>
  <si>
    <t>Fachschule für Agrar- und</t>
  </si>
  <si>
    <t>Hauswirtschaft</t>
  </si>
  <si>
    <t>Überbetriebliche Ausbildungsstätte</t>
  </si>
  <si>
    <t>Thüringer Landesanstalt für</t>
  </si>
  <si>
    <t>Landwirtschaft</t>
  </si>
  <si>
    <t>Lehr- und Versuchsanstalt für</t>
  </si>
  <si>
    <t>Gartenbau</t>
  </si>
  <si>
    <t>Forstämter</t>
  </si>
  <si>
    <t>Staatsforst</t>
  </si>
  <si>
    <t>Fachhochschule für</t>
  </si>
  <si>
    <t>Forstwirtschaft</t>
  </si>
  <si>
    <t>Landesanstalt für Wald und</t>
  </si>
  <si>
    <t>Landeswaldarbeitsschule</t>
  </si>
  <si>
    <t>Nationalpark Hainich</t>
  </si>
  <si>
    <t>Landesanstalt für Umwelt</t>
  </si>
  <si>
    <t>und Geologie</t>
  </si>
  <si>
    <t>Thüringer Landesbergamt</t>
  </si>
  <si>
    <t>Staatliche Umweltämter</t>
  </si>
  <si>
    <t>Naturpark und Biosphärenreservate</t>
  </si>
  <si>
    <t>Einzelplan 09 zusammen</t>
  </si>
  <si>
    <t>Thüringer Rechnungshof</t>
  </si>
  <si>
    <t>Staatliche Rechnungsprüfungsstellen</t>
  </si>
  <si>
    <t>Einzelplan 11 zusammen</t>
  </si>
  <si>
    <t>Thüringer Ministerium für Wissen-</t>
  </si>
  <si>
    <t>schaft, Forschung und Kunst</t>
  </si>
  <si>
    <t>Universität Erfurt</t>
  </si>
  <si>
    <t>Friedrich-Schiller-Universität Jena</t>
  </si>
  <si>
    <t>Technische Universität Ilmenau</t>
  </si>
  <si>
    <t>Bauhaus Universität</t>
  </si>
  <si>
    <t>Weimar</t>
  </si>
  <si>
    <t>Hochschule für Musik</t>
  </si>
  <si>
    <t>"Franz Liszt" Weimar</t>
  </si>
  <si>
    <t>Fachhochschule Erfurt</t>
  </si>
  <si>
    <t>Fachhochschule Jena</t>
  </si>
  <si>
    <t>Fachhochschule Schmalkalden</t>
  </si>
  <si>
    <t>Fachhochschule Nordhausen</t>
  </si>
  <si>
    <t>Staatsarchive</t>
  </si>
  <si>
    <t>Landessternwarte an der FSU Jena</t>
  </si>
  <si>
    <t>in Tautenburg</t>
  </si>
  <si>
    <t>Hochschulen gemeinsam</t>
  </si>
  <si>
    <t>Förderung der Wissenschaft und</t>
  </si>
  <si>
    <t>Forschung außerhalb der Hochschulen</t>
  </si>
  <si>
    <t>Landesamt für Denkmalpflege</t>
  </si>
  <si>
    <t>Landesamt für archäologische</t>
  </si>
  <si>
    <t>Denkmalpflege</t>
  </si>
  <si>
    <t>Kunstpflege</t>
  </si>
  <si>
    <t>Übrige Einnahmen und Ausgaben</t>
  </si>
  <si>
    <t>Einzelplan 15 zusammen</t>
  </si>
  <si>
    <t>Staatliche Hochbaumaßnahmen</t>
  </si>
  <si>
    <t>Einzelplan 18 zusammen</t>
  </si>
  <si>
    <t>Landesbehörden zusammen</t>
  </si>
  <si>
    <t>Thüringer Landesrechenzentrum</t>
  </si>
  <si>
    <t>Wirtschaftsbetrieb des Bildungs-</t>
  </si>
  <si>
    <t>zentrums der Steuerverwaltung</t>
  </si>
  <si>
    <t>Materialforschungs- und Prüfanstalt</t>
  </si>
  <si>
    <t xml:space="preserve">I </t>
  </si>
  <si>
    <t>an der Bauhaus Universität Weimar</t>
  </si>
  <si>
    <t xml:space="preserve">Landesbetrieb </t>
  </si>
  <si>
    <t>Liegenschaftsmanagment</t>
  </si>
  <si>
    <t>Einzelplan 17 zusammen</t>
  </si>
  <si>
    <t xml:space="preserve">mit kaufmännischem </t>
  </si>
  <si>
    <t>Rechnungswesen zusammen</t>
  </si>
  <si>
    <t>Klinikum der Friedrich-Schiller-</t>
  </si>
  <si>
    <t>Universität Jena</t>
  </si>
  <si>
    <t>Krankenhäuser mit kaufmännischem</t>
  </si>
  <si>
    <t>Rechnungswesen des Landes</t>
  </si>
  <si>
    <t>Unmittelbarer Landesdienst</t>
  </si>
  <si>
    <t>1316</t>
  </si>
  <si>
    <t>184</t>
  </si>
  <si>
    <t>15</t>
  </si>
  <si>
    <t>13.Teilzeitbeschäftigte des Landes am 30.6.2004 nach Dienstverhältnis sowie</t>
  </si>
  <si>
    <t>Einzelplan/Kapitel
I insgesamt
W weiblich</t>
  </si>
  <si>
    <t>Beamte
und
Richter</t>
  </si>
  <si>
    <t>zu-</t>
  </si>
  <si>
    <t>mit</t>
  </si>
  <si>
    <t>sammen</t>
  </si>
  <si>
    <t>Zeit-</t>
  </si>
  <si>
    <t>vertrag</t>
  </si>
  <si>
    <t xml:space="preserve">Landeszentrale für politische </t>
  </si>
  <si>
    <t>Noch: 13.Teilzeitbeschäftigte des Landes am 30.6.2004 nach Dienstverhältnis sowie</t>
  </si>
  <si>
    <t>Thüringer Finanzgerichte</t>
  </si>
  <si>
    <t>Noch: 13. Teilzeitbeschäftigte des Landes am 30.6.2004 nach Dienstverhältnis sowie</t>
  </si>
  <si>
    <t xml:space="preserve">Einzelplänen und Kapiteln des Landeshaushaltes </t>
  </si>
  <si>
    <t>Arbeits-,Berufsbildungs-,</t>
  </si>
  <si>
    <t>Landesamt für Mess- und</t>
  </si>
  <si>
    <t>Eichwesen Thüringen</t>
  </si>
  <si>
    <t>wirtschaft, Naturschutz und Umwelt</t>
  </si>
  <si>
    <t>Bauhaus-Universität</t>
  </si>
  <si>
    <t>Förderung der Wissenschaft</t>
  </si>
  <si>
    <t>und Forschung</t>
  </si>
  <si>
    <t>1550</t>
  </si>
  <si>
    <t>- Ausbildung -</t>
  </si>
  <si>
    <t>Landesbetrieb</t>
  </si>
  <si>
    <t>Liegenschaftsmanagement</t>
  </si>
  <si>
    <t>mit kaufmännischem</t>
  </si>
  <si>
    <t>14. Personal der Gemeinden und Gemeindeverbände am 30.6.2004 nach Umfang der Tätigkeit,</t>
  </si>
  <si>
    <t>Dienstverhältnis, Beschäftigungsbereichen und Gemeindegrößenklassen</t>
  </si>
  <si>
    <t>darunter 
Angestellte 
und 
Arbeiter 
mit 
Zeitvertrag</t>
  </si>
  <si>
    <t>mit mindestens der Hälfte</t>
  </si>
  <si>
    <t>mit weniger als der Hälfte</t>
  </si>
  <si>
    <t>Körperschaftsgruppe</t>
  </si>
  <si>
    <t>der regelmäßigen Wochenarbeitszeit</t>
  </si>
  <si>
    <t xml:space="preserve">          unter</t>
  </si>
  <si>
    <t xml:space="preserve">  20 000 </t>
  </si>
  <si>
    <t>darunter Sonderrechnungen</t>
  </si>
  <si>
    <t xml:space="preserve">    15. Personal der Gemeinden und Gemeindeverbände am 30.6.2004 nach Beschäftigungsbereichen,</t>
  </si>
  <si>
    <t>Dienstverhältnis
Laufbahngruppe</t>
  </si>
  <si>
    <t xml:space="preserve">            Vollzeitbeschäftigte</t>
  </si>
  <si>
    <t>Beamte und Angestellte</t>
  </si>
  <si>
    <t xml:space="preserve">     16. Personal der Gemeinden und Gemeindeverbände am 30.6.2004</t>
  </si>
  <si>
    <t>nach Dauer des Dienstverhältnisses und Aufgabenbereichen</t>
  </si>
  <si>
    <t>Aufgabenbereich
I insgesamt
W weiblich</t>
  </si>
  <si>
    <t>00, 01</t>
  </si>
  <si>
    <t>02, 05,</t>
  </si>
  <si>
    <t>öffentliche Ordnung</t>
  </si>
  <si>
    <t>Rettungsdienst</t>
  </si>
  <si>
    <t>83</t>
  </si>
  <si>
    <t>Schulverwaltung</t>
  </si>
  <si>
    <t>Regelschulen und Schulverbund</t>
  </si>
  <si>
    <t xml:space="preserve">  Grund- und Regelschulen</t>
  </si>
  <si>
    <t>Gymnasien, Kollegs (ohne berufliche</t>
  </si>
  <si>
    <t xml:space="preserve">  Gymnasien)</t>
  </si>
  <si>
    <t>Berufsschulen</t>
  </si>
  <si>
    <t>übrige schulische Aufgaben</t>
  </si>
  <si>
    <t>Wissenschaft, Forschung, Kulturpflege,</t>
  </si>
  <si>
    <t>Naturschutz</t>
  </si>
  <si>
    <t>Museen, Sammlungen, Ausstellungen</t>
  </si>
  <si>
    <t>Büchereien</t>
  </si>
  <si>
    <t xml:space="preserve">Volkshochschulen, </t>
  </si>
  <si>
    <t xml:space="preserve">   Sonstige Volksbildung</t>
  </si>
  <si>
    <t>allgemeine Sozialverwaltung</t>
  </si>
  <si>
    <t>Verwaltung der Jugendhilfe</t>
  </si>
  <si>
    <t>soziale Einrichtungen (ohne Jugendhilfe)</t>
  </si>
  <si>
    <t>Noch: 16. Personal der Gemeinden und Gemeindeverbände am 30.6.2004</t>
  </si>
  <si>
    <t>Gesundheitsverwaltung</t>
  </si>
  <si>
    <t>eigene Sportstätten</t>
  </si>
  <si>
    <t>Badeanstalten</t>
  </si>
  <si>
    <t>18</t>
  </si>
  <si>
    <t>Städteplanung, Vermessung, Bauordnung</t>
  </si>
  <si>
    <t xml:space="preserve">Wohnungsbauförderung </t>
  </si>
  <si>
    <t>63, 65,</t>
  </si>
  <si>
    <t>Straßen, Parkeinrichtungen</t>
  </si>
  <si>
    <t>66, 68</t>
  </si>
  <si>
    <t>Straßenbeleuchtung und -reinigung</t>
  </si>
  <si>
    <t>Öffentliche Einrichtungen,</t>
  </si>
  <si>
    <t>Wirtschaftsförderung</t>
  </si>
  <si>
    <t>Abwasserbeseitigung</t>
  </si>
  <si>
    <t>Abfallbeseitigung</t>
  </si>
  <si>
    <t>Bestattungswesen</t>
  </si>
  <si>
    <t>10</t>
  </si>
  <si>
    <t xml:space="preserve">  </t>
  </si>
  <si>
    <t>Grund- und Sondervermögen</t>
  </si>
  <si>
    <t>61</t>
  </si>
  <si>
    <t>19</t>
  </si>
  <si>
    <t>11</t>
  </si>
  <si>
    <t>Versorgungsunternehmen</t>
  </si>
  <si>
    <t xml:space="preserve">Krankenhäuser </t>
  </si>
  <si>
    <t>17. Personal des Landes am 30.6.2004</t>
  </si>
  <si>
    <t>nach Altersgruppen und Dienstverhältnis</t>
  </si>
  <si>
    <t>Altersgruppe</t>
  </si>
  <si>
    <t>von ... bis</t>
  </si>
  <si>
    <t>unter ... Jahren</t>
  </si>
  <si>
    <t>Beamte und
Richter</t>
  </si>
  <si>
    <t>I     insgesamt</t>
  </si>
  <si>
    <t xml:space="preserve"> unter 21</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</si>
  <si>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</si>
  <si>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</si>
  <si>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</si>
  <si>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</si>
  <si>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</si>
  <si>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</si>
  <si>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</si>
  <si>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</si>
  <si>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</si>
  <si>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 xml:space="preserve"> 39  -  41</t>
  </si>
  <si>
    <t xml:space="preserve"> 41  -  43</t>
  </si>
  <si>
    <t xml:space="preserve"> 43  -  45</t>
  </si>
  <si>
    <t xml:space="preserve"> 45  -  47</t>
  </si>
  <si>
    <t xml:space="preserve"> 47  -  49</t>
  </si>
  <si>
    <t xml:space="preserve"> 49  -  51</t>
  </si>
  <si>
    <t xml:space="preserve"> 51  -  53</t>
  </si>
  <si>
    <t xml:space="preserve"> 53  -  55</t>
  </si>
  <si>
    <t xml:space="preserve"> 55  -  57</t>
  </si>
  <si>
    <t xml:space="preserve"> 57  -  59</t>
  </si>
  <si>
    <t xml:space="preserve"> 59  -  61</t>
  </si>
  <si>
    <t xml:space="preserve"> 61  -  63</t>
  </si>
  <si>
    <t xml:space="preserve"> 63 und mehr  </t>
  </si>
  <si>
    <t>18. Personal der Gemeinden und Gemeindeverbände</t>
  </si>
  <si>
    <t>am 30.6.2004 nach Altersgruppen und Dienstverhältnis</t>
  </si>
  <si>
    <t xml:space="preserve"> 25  -  27</t>
  </si>
  <si>
    <t>19. Personal der kommunalen Zweckverbände</t>
  </si>
  <si>
    <t>20. Vollzeitbeschäftigte des Landes am 30.6.2004</t>
  </si>
  <si>
    <t>nach Alters- und Laufbahngruppen</t>
  </si>
  <si>
    <t>Ins-
gesamt</t>
  </si>
  <si>
    <t>gehobener</t>
  </si>
  <si>
    <t xml:space="preserve">                I     insgesamt</t>
  </si>
  <si>
    <t xml:space="preserve">                W  weiblich</t>
  </si>
  <si>
    <t>21. Vollzeitbeschäftigte der Gemeinden und Gemeindeverbände</t>
  </si>
  <si>
    <t>am 30.6.2004 nach Alters- und Laufbahngruppen</t>
  </si>
  <si>
    <t>7</t>
  </si>
  <si>
    <t>22. Vollzeitbeschäftigte der kommunalen Zweckverbände</t>
  </si>
  <si>
    <t xml:space="preserve"> 21 - 23</t>
  </si>
  <si>
    <t xml:space="preserve"> 23 - 25</t>
  </si>
  <si>
    <t xml:space="preserve"> 25 - 27</t>
  </si>
  <si>
    <t xml:space="preserve"> 27 - 29</t>
  </si>
  <si>
    <t xml:space="preserve"> 29 - 31</t>
  </si>
  <si>
    <t xml:space="preserve"> 31 - 33</t>
  </si>
  <si>
    <t xml:space="preserve"> 33 - 35</t>
  </si>
  <si>
    <t xml:space="preserve"> 35 - 37</t>
  </si>
  <si>
    <t xml:space="preserve"> 37 - 39</t>
  </si>
  <si>
    <t>55</t>
  </si>
  <si>
    <t xml:space="preserve"> 39 - 41</t>
  </si>
  <si>
    <t>77</t>
  </si>
  <si>
    <t xml:space="preserve"> 41 - 43</t>
  </si>
  <si>
    <t xml:space="preserve"> 43 - 45</t>
  </si>
  <si>
    <t xml:space="preserve"> 45 - 47</t>
  </si>
  <si>
    <t xml:space="preserve"> 47 - 49</t>
  </si>
  <si>
    <t>62</t>
  </si>
  <si>
    <t xml:space="preserve"> 49 - 51</t>
  </si>
  <si>
    <t>60</t>
  </si>
  <si>
    <t xml:space="preserve"> 51 - 53</t>
  </si>
  <si>
    <t>64</t>
  </si>
  <si>
    <t xml:space="preserve"> 53 - 55</t>
  </si>
  <si>
    <t xml:space="preserve"> 55 - 57</t>
  </si>
  <si>
    <t xml:space="preserve"> 57 - 59</t>
  </si>
  <si>
    <t>26</t>
  </si>
  <si>
    <t xml:space="preserve"> 59 - 61</t>
  </si>
  <si>
    <t xml:space="preserve"> 61 - 63</t>
  </si>
  <si>
    <t>24. Vollzeitbeschäftigte des öffentlichen Dienstes am 30.6.2004 nach Beschäftigungsbereichen,</t>
  </si>
  <si>
    <t>Geschlecht und Einstufungen</t>
  </si>
  <si>
    <t>Laufbahngruppe
Einstufung</t>
  </si>
  <si>
    <t>Mittelbarer
Dienst</t>
  </si>
  <si>
    <t>insge-</t>
  </si>
  <si>
    <t>samt</t>
  </si>
  <si>
    <t>Höherer Dienst</t>
  </si>
  <si>
    <t>B11 - B1, R10 - R3, C4</t>
  </si>
  <si>
    <t>A16, R2, C3</t>
  </si>
  <si>
    <t>A15, R1, C2</t>
  </si>
  <si>
    <t>A14, C1</t>
  </si>
  <si>
    <t>A13</t>
  </si>
  <si>
    <t>In Ausbildung</t>
  </si>
  <si>
    <t>Gehobener Dienst</t>
  </si>
  <si>
    <t>A16"L"-A13"L", A14"S", A13"S"</t>
  </si>
  <si>
    <t>22</t>
  </si>
  <si>
    <t>A12</t>
  </si>
  <si>
    <t>A11</t>
  </si>
  <si>
    <t>A10</t>
  </si>
  <si>
    <t>A9</t>
  </si>
  <si>
    <t>Mittlerer Dienst</t>
  </si>
  <si>
    <t>A9"S"+ Z, A9"S"</t>
  </si>
  <si>
    <t>260</t>
  </si>
  <si>
    <t>A8</t>
  </si>
  <si>
    <t>A7</t>
  </si>
  <si>
    <t>A6</t>
  </si>
  <si>
    <t>A5</t>
  </si>
  <si>
    <t>Einfacher Dienst</t>
  </si>
  <si>
    <t>A6"S", A5"S"</t>
  </si>
  <si>
    <t>69</t>
  </si>
  <si>
    <t>65</t>
  </si>
  <si>
    <t>A4</t>
  </si>
  <si>
    <t>A3</t>
  </si>
  <si>
    <t xml:space="preserve">   darunter in Ausbildung</t>
  </si>
  <si>
    <t>Noch: 24. Vollzeitbeschäftigte des öffentlichen Dienstes am 30.6.2004 nach Beschäftigungsbereichen,</t>
  </si>
  <si>
    <t>BAT I, außertariflich</t>
  </si>
  <si>
    <t>BAT Ia</t>
  </si>
  <si>
    <t>BAT Ib</t>
  </si>
  <si>
    <t>BAT II, IIa</t>
  </si>
  <si>
    <t>BAT IIb</t>
  </si>
  <si>
    <t>BAT II"S", IIa"S", Kr. XIII</t>
  </si>
  <si>
    <t>BAT III, Kr. XII</t>
  </si>
  <si>
    <t>BAT IVa, Kr. XI, X</t>
  </si>
  <si>
    <t>BAT IVb, Kr. IX</t>
  </si>
  <si>
    <t>BAT Va</t>
  </si>
  <si>
    <t>BAT Vb, Kr. VIII, VII</t>
  </si>
  <si>
    <t>725</t>
  </si>
  <si>
    <t>624</t>
  </si>
  <si>
    <t>BAT Vb"S", Kr. VII"S"</t>
  </si>
  <si>
    <t>180</t>
  </si>
  <si>
    <t>132</t>
  </si>
  <si>
    <t>BAT Vc, Kr. VI</t>
  </si>
  <si>
    <t>BAT VIa, VIb, Kr.Va, V, IV</t>
  </si>
  <si>
    <t>BAT VII, Kr. III</t>
  </si>
  <si>
    <t>BAT VIII</t>
  </si>
  <si>
    <t>BAT VIII"S"</t>
  </si>
  <si>
    <t>BAT IXa, Kr. II</t>
  </si>
  <si>
    <t>BAT IX, IXb, Kr. I</t>
  </si>
  <si>
    <t>BAT X</t>
  </si>
  <si>
    <t>Angestellte zusammen</t>
  </si>
  <si>
    <t>1) einschließlich Dienstordnungsangestellte</t>
  </si>
  <si>
    <t>2) ohne Angabe einer Vergütungs- oder Lohngruppe der Tarifverträge des öffentlichen Dienstes</t>
  </si>
  <si>
    <t>MTArb, BMT-G</t>
  </si>
  <si>
    <t>9, 8a, 8</t>
  </si>
  <si>
    <t>7a, 7</t>
  </si>
  <si>
    <t>6a, 6</t>
  </si>
  <si>
    <t>5a, 5</t>
  </si>
  <si>
    <t>4a, 4</t>
  </si>
  <si>
    <t>3a, 3</t>
  </si>
  <si>
    <t>2a</t>
  </si>
  <si>
    <t>1a, 1</t>
  </si>
  <si>
    <t>8</t>
  </si>
  <si>
    <t>Arbeiter zusammen</t>
  </si>
  <si>
    <t>1) ohne Angabe einer Vergütungs- oder Lohngruppe der Tarifverträge des öffentlichen Dienstes</t>
  </si>
  <si>
    <t>- 58 -</t>
  </si>
  <si>
    <t>25. Vollzeitäquivalent der Beschäftigten im öffentlichen Dienst am 30.6.2004</t>
  </si>
  <si>
    <t>Richter/</t>
  </si>
  <si>
    <t>Sozialversicherungen</t>
  </si>
  <si>
    <t>rechtlich selbständige Einrichtungen in</t>
  </si>
  <si>
    <t xml:space="preserve">  öffentlich-rechtlicher Rechtsform</t>
  </si>
  <si>
    <t>1) einschl. Bundeseisenbahnvermögen</t>
  </si>
  <si>
    <t>2) mit kaufmännischem Rechnungswesen</t>
  </si>
  <si>
    <t>- 59 -</t>
  </si>
  <si>
    <t>26. Vollzeitäquivalent der Beschäftigten des Landes am 30.6.2004</t>
  </si>
  <si>
    <t>nach Dienstverhältnis, Aufgabenbereichen und Geschlecht</t>
  </si>
  <si>
    <t>und</t>
  </si>
  <si>
    <t xml:space="preserve">   öffentliche Sicherheit und Ordnung</t>
  </si>
  <si>
    <t xml:space="preserve">   Kultureinrichtungen einschl. Kulturverwaltung,</t>
  </si>
  <si>
    <t xml:space="preserve">     -förderung und Denkmalschutz</t>
  </si>
  <si>
    <t xml:space="preserve">Wohnungswesen, Städtebau, Raumordung </t>
  </si>
  <si>
    <t>582</t>
  </si>
  <si>
    <t xml:space="preserve">1) einschließlich Verwaltung - 2) mit kaufmännischem Rechnungswesen </t>
  </si>
  <si>
    <t xml:space="preserve"> - 60 -</t>
  </si>
  <si>
    <t xml:space="preserve">27. Vollzeitäquivalent der Beschäftigten der Gemeinden und Gemeindeverbände </t>
  </si>
  <si>
    <r>
      <t xml:space="preserve">Einrichtungen und Unternehmen </t>
    </r>
    <r>
      <rPr>
        <vertAlign val="superscript"/>
        <sz val="8"/>
        <rFont val="Helvetica"/>
        <family val="0"/>
      </rPr>
      <t>1)</t>
    </r>
  </si>
  <si>
    <r>
      <t xml:space="preserve">Krankenhäuser </t>
    </r>
    <r>
      <rPr>
        <vertAlign val="superscript"/>
        <sz val="8"/>
        <rFont val="Helvetica"/>
        <family val="2"/>
      </rPr>
      <t>1)</t>
    </r>
  </si>
  <si>
    <r>
      <t>Krankenhäuser</t>
    </r>
    <r>
      <rPr>
        <vertAlign val="superscript"/>
        <sz val="8"/>
        <rFont val="Helvetica"/>
        <family val="2"/>
      </rPr>
      <t xml:space="preserve"> 1)</t>
    </r>
  </si>
  <si>
    <r>
      <t xml:space="preserve">   Allgemein bildende  und berufliche Schulen </t>
    </r>
    <r>
      <rPr>
        <vertAlign val="superscript"/>
        <sz val="8"/>
        <rFont val="Helvetica"/>
        <family val="0"/>
      </rPr>
      <t xml:space="preserve">1) </t>
    </r>
  </si>
  <si>
    <r>
      <t xml:space="preserve">Sonderrechnungen </t>
    </r>
    <r>
      <rPr>
        <b/>
        <vertAlign val="superscript"/>
        <sz val="8"/>
        <rFont val="Helvetica"/>
        <family val="2"/>
      </rPr>
      <t>2)</t>
    </r>
  </si>
  <si>
    <r>
      <t xml:space="preserve">Sonderrechnung </t>
    </r>
    <r>
      <rPr>
        <b/>
        <vertAlign val="superscript"/>
        <sz val="8"/>
        <rFont val="Helvetica"/>
        <family val="2"/>
      </rPr>
      <t>1)</t>
    </r>
  </si>
  <si>
    <r>
      <t xml:space="preserve">Einrichtungen und Unternehmen </t>
    </r>
    <r>
      <rPr>
        <vertAlign val="superscript"/>
        <sz val="8"/>
        <rFont val="Helvetica"/>
        <family val="2"/>
      </rPr>
      <t>1)</t>
    </r>
  </si>
  <si>
    <r>
      <t xml:space="preserve">des Landes Thüringen </t>
    </r>
    <r>
      <rPr>
        <vertAlign val="superscript"/>
        <sz val="8"/>
        <rFont val="Helvetica"/>
        <family val="2"/>
      </rPr>
      <t>2)</t>
    </r>
  </si>
  <si>
    <r>
      <t xml:space="preserve">Krankenhäuser </t>
    </r>
    <r>
      <rPr>
        <vertAlign val="superscript"/>
        <sz val="8"/>
        <rFont val="Helvetica"/>
        <family val="0"/>
      </rPr>
      <t>1)</t>
    </r>
  </si>
  <si>
    <r>
      <t xml:space="preserve">Sonderrechnungen </t>
    </r>
    <r>
      <rPr>
        <b/>
        <vertAlign val="superscript"/>
        <sz val="8"/>
        <rFont val="Helvetica"/>
        <family val="2"/>
      </rPr>
      <t>1)</t>
    </r>
  </si>
  <si>
    <r>
      <t>Sonderrechnungen</t>
    </r>
    <r>
      <rPr>
        <b/>
        <vertAlign val="superscript"/>
        <sz val="8"/>
        <rFont val="Helvetica"/>
        <family val="2"/>
      </rPr>
      <t xml:space="preserve"> 1)</t>
    </r>
  </si>
  <si>
    <r>
      <t xml:space="preserve">Angestellte </t>
    </r>
    <r>
      <rPr>
        <b/>
        <vertAlign val="superscript"/>
        <sz val="8"/>
        <rFont val="Helvetica"/>
        <family val="2"/>
      </rPr>
      <t>1)</t>
    </r>
  </si>
  <si>
    <r>
      <t xml:space="preserve">Sonstige </t>
    </r>
    <r>
      <rPr>
        <vertAlign val="superscript"/>
        <sz val="8"/>
        <rFont val="Helvetica"/>
        <family val="0"/>
      </rPr>
      <t>2)</t>
    </r>
  </si>
  <si>
    <r>
      <t xml:space="preserve">Sonstige </t>
    </r>
    <r>
      <rPr>
        <vertAlign val="superscript"/>
        <sz val="8"/>
        <rFont val="Helvetica"/>
        <family val="0"/>
      </rPr>
      <t>1)</t>
    </r>
  </si>
  <si>
    <r>
      <t xml:space="preserve">Bund </t>
    </r>
    <r>
      <rPr>
        <vertAlign val="superscript"/>
        <sz val="8"/>
        <rFont val="Helvetica"/>
        <family val="0"/>
      </rPr>
      <t>1)</t>
    </r>
  </si>
  <si>
    <r>
      <t xml:space="preserve">Einrichtungen und Unternehmen </t>
    </r>
    <r>
      <rPr>
        <vertAlign val="superscript"/>
        <sz val="8"/>
        <rFont val="Helvetica"/>
        <family val="0"/>
      </rPr>
      <t>2)</t>
    </r>
  </si>
  <si>
    <r>
      <t xml:space="preserve">Krankenhäuser </t>
    </r>
    <r>
      <rPr>
        <vertAlign val="superscript"/>
        <sz val="8"/>
        <rFont val="Helvetica"/>
        <family val="0"/>
      </rPr>
      <t>2)</t>
    </r>
  </si>
  <si>
    <t xml:space="preserve">Beamte </t>
  </si>
  <si>
    <t>unter 25</t>
  </si>
  <si>
    <t>25 bis 35</t>
  </si>
  <si>
    <t>35 bis 45</t>
  </si>
  <si>
    <t>45 bis 55</t>
  </si>
  <si>
    <t>55 bis 63</t>
  </si>
  <si>
    <t>63 und mehr</t>
  </si>
  <si>
    <t>Landesdienst</t>
  </si>
  <si>
    <t>Sozi</t>
  </si>
  <si>
    <t>Gem/GV</t>
  </si>
  <si>
    <t>ZV</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</si>
  <si>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</si>
  <si>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</si>
  <si>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</si>
  <si>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</si>
  <si>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</si>
  <si>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</si>
  <si>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</si>
  <si>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</si>
  <si>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</si>
  <si>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</si>
  <si>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xml:space="preserve">Copyright: </t>
  </si>
  <si>
    <t xml:space="preserve"> </t>
  </si>
  <si>
    <t>Inhaltsverzeichnis</t>
  </si>
  <si>
    <t>Seite</t>
  </si>
  <si>
    <t>Vorbemerkungen</t>
  </si>
  <si>
    <t>Grafik</t>
  </si>
  <si>
    <t>1.</t>
  </si>
  <si>
    <t>Entwickung des Personals im öffentlichen Dienst des Landes Thüringen 2000 bis 2004</t>
  </si>
  <si>
    <t>2.</t>
  </si>
  <si>
    <t>Personal des Landes nach Altersgruppen am 30.6.2004</t>
  </si>
  <si>
    <t>3.</t>
  </si>
  <si>
    <t>Personal der Gemeinden und Gemeindeverbände nach Altersgruppen am 30.6.2004</t>
  </si>
  <si>
    <t>Tabellen</t>
  </si>
  <si>
    <t xml:space="preserve">  1.</t>
  </si>
  <si>
    <t>Personal im öffentlichen Dienst nach Beschäftigungsbereichen</t>
  </si>
  <si>
    <t xml:space="preserve">  2.</t>
  </si>
  <si>
    <t>Personal des Landes nach Geschlecht, Dienstverhältnis, Laufbahngruppen sowie</t>
  </si>
  <si>
    <t>Umfang der Tätigkeit</t>
  </si>
  <si>
    <t xml:space="preserve">  3.</t>
  </si>
  <si>
    <t>Personal des Landes nach Umfang der Tätigkeit, Aufgabenbereichen und</t>
  </si>
  <si>
    <t>Geschlecht</t>
  </si>
  <si>
    <t xml:space="preserve">  4.</t>
  </si>
  <si>
    <t>Personal der Gemeinden und Gemeindeverbände nach Geschlecht, Dienstverhältnis,</t>
  </si>
  <si>
    <t>Laufbahngruppen sowie Umfang der Tätigkeit</t>
  </si>
  <si>
    <t xml:space="preserve">  5.</t>
  </si>
  <si>
    <t xml:space="preserve">Personal der Gemeinden und Gemeindeverbände nach Umfang der Tätigkeit, </t>
  </si>
  <si>
    <t>Aufgabenbereichen und Geschlecht</t>
  </si>
  <si>
    <t xml:space="preserve">  6.</t>
  </si>
  <si>
    <t>Personal der Gemeinden und Gemeindeverbände nach Umfang der Tätigkeit,</t>
  </si>
  <si>
    <t>Körperschaftsgruppen und Gemeindegrößenklassen</t>
  </si>
  <si>
    <t xml:space="preserve">  7.</t>
  </si>
  <si>
    <t>Personal der Gemeinden und Gemeindeverbände nach Anteil der AFG-Beschäftigten,</t>
  </si>
  <si>
    <t>nach Gemeindegrößenklassen und nach Geschlecht</t>
  </si>
  <si>
    <t xml:space="preserve">  8.</t>
  </si>
  <si>
    <t xml:space="preserve">Personal im öffentlichen Dienst am 30.6.2004 nach Dienstverhältnis </t>
  </si>
  <si>
    <t>und Beschäftigungsbereichen</t>
  </si>
  <si>
    <t xml:space="preserve">  9.</t>
  </si>
  <si>
    <t xml:space="preserve">Personal des Landes am 30.6.2004 nach Dienstverhältnis, Laufbahngruppen, </t>
  </si>
  <si>
    <t>10.</t>
  </si>
  <si>
    <t>Personal des Landes am 30.6.2004 nach Beschäftigungsbereichen, Geschlecht,</t>
  </si>
  <si>
    <t>Dienstverhältnis, Laufbahngruppen sowie nach Umfang der Tätigkeit</t>
  </si>
  <si>
    <t>11.</t>
  </si>
  <si>
    <t>Personal des Landes am 30.6.2004 nach Dauer des Dienstverhältnisses und</t>
  </si>
  <si>
    <t>Aufgabenbereichen</t>
  </si>
  <si>
    <t>12.</t>
  </si>
  <si>
    <t>Vollzeitbeschäftigte des Landes am 30.6.2004 nach Dienstverhältnis sowie</t>
  </si>
  <si>
    <t>Einzelplänen und Kapiteln des Landeshaushaltes</t>
  </si>
  <si>
    <t>13.</t>
  </si>
  <si>
    <t>Teilzeitbeschäftigte des Landes am 30.6.2004 nach Dienstverhältnis sowie</t>
  </si>
  <si>
    <t xml:space="preserve">14. </t>
  </si>
  <si>
    <t>Personal der Gemeinden und Gemeindeverbände am 30.6.2004 nach Umfang der</t>
  </si>
  <si>
    <t>Tätigkeit, Dienstverhältnis, Beschäftigungsbereichen und Gemeindegrößenklassen</t>
  </si>
  <si>
    <t>15.</t>
  </si>
  <si>
    <t>Personal der Gemeinden und Gemeindeverbände am 30.6.2004 nach Beschäftigungs-</t>
  </si>
  <si>
    <t>bereichen, Dienstverhältnis, Laufbahngruppen sowie nach Umfang der Tätigkeit</t>
  </si>
  <si>
    <t>16.</t>
  </si>
  <si>
    <t xml:space="preserve">Personal der Gemeinden und Gemeindeverbände am 30.6.2004 nach Dauer des </t>
  </si>
  <si>
    <t>Dienstverhältnisses und Aufgabenbereichen</t>
  </si>
  <si>
    <t>17.</t>
  </si>
  <si>
    <t>Personal des Landes am 30.6.2004 nach Altersgruppen und Dienstverhältnis</t>
  </si>
  <si>
    <t>18.</t>
  </si>
  <si>
    <t>Personal der Gemeinden und Gemeindeverbände am 30.6.2004 nach Altersgruppen</t>
  </si>
  <si>
    <t>und Dienstverhältnis</t>
  </si>
  <si>
    <t>19.</t>
  </si>
  <si>
    <t>Personal der kommunalen Zweckverbände am 30.6.2004 nach Altersgruppen</t>
  </si>
  <si>
    <t>20.</t>
  </si>
  <si>
    <t>Vollzeitbeschäftigte des Landes am 30.6.2004 nach Alters- und Laufbahngruppen</t>
  </si>
  <si>
    <t>21.</t>
  </si>
  <si>
    <t>Vollzeitbeschäftigte der Gemeinden und Gemeindeverbände am 30.6.2004 nach</t>
  </si>
  <si>
    <t>Alters- und Laufbahngruppen</t>
  </si>
  <si>
    <t>22.</t>
  </si>
  <si>
    <t>Vollzeitbeschäftigte der kommunalen Zweckverbände am 30.6.2004 nach</t>
  </si>
  <si>
    <t>23.</t>
  </si>
  <si>
    <t>Beschäftigte des öffentlichen Dienstes am 30.6.2004 nach Beschäftigungs-</t>
  </si>
  <si>
    <t>bereichen, Kreisen und Geschlecht</t>
  </si>
  <si>
    <t>24.</t>
  </si>
  <si>
    <t>Vollzeitbeschäftigte des öffentlichen Dienstes am 30.6.2004 nach Beschäftigungs-</t>
  </si>
  <si>
    <t>bereichen, Geschlecht und Einstufungen</t>
  </si>
  <si>
    <t>25.</t>
  </si>
  <si>
    <t xml:space="preserve">Vollzeitäquivalent der Beschäftigten im öffentlichen Dienst am 30.6.2004 nach </t>
  </si>
  <si>
    <t>Dienstverhältnis und Beschäftigungsbereichen</t>
  </si>
  <si>
    <t>26.</t>
  </si>
  <si>
    <t xml:space="preserve">Vollzeitäquivalent der Beschäftigten des Landes am 30.6.2004 nach </t>
  </si>
  <si>
    <t>Dienstverhältnis, Aufgabenbereichen und Geschlecht</t>
  </si>
  <si>
    <t>27.</t>
  </si>
  <si>
    <t xml:space="preserve">Vollzeitäquivalent der Beschäftigten der Gemeinden und Gemeindeverbände </t>
  </si>
  <si>
    <t>am 30.6.2004 nach Dienstverhältnis, Aufgabenbereichen und Geschlecht</t>
  </si>
  <si>
    <t>- 3 -</t>
  </si>
  <si>
    <t>Mit dieser Veröffentlichung wird über das Personal des Bundes, des Landes und der kommunalen Körperschaften informiert.</t>
  </si>
  <si>
    <t>In die Personalstandstatistik wurden folgende Beschäftigungsbereiche einbezogen:</t>
  </si>
  <si>
    <t>- Land,</t>
  </si>
  <si>
    <t>- Gemeinden und Gemeindeverbände,</t>
  </si>
  <si>
    <t>- Zweckverbände und andere juristische Personen zwischengemeindlicher Zusammenarbeit,</t>
  </si>
  <si>
    <t xml:space="preserve">  Sozialversicherungsträger unter Aufsicht des Landes,</t>
  </si>
  <si>
    <t>- Rechtlich selbständige Einrichtungen in öffentlich-rechtlicher Rechtsform unter Aufsicht des Landes, ab 2001</t>
  </si>
  <si>
    <t xml:space="preserve">  einschließlich Stiftungen des öffentlichen Rechts,</t>
  </si>
  <si>
    <t>- Staatliche und kommunale Fonds, Einrichtungen und wirtschaftliche Unternehmen in rechtlich selbständiger</t>
  </si>
  <si>
    <t xml:space="preserve">  Form, an denen Land, Gemeinden und Gemeindeverbände und Zweckverbände mit mehr als 50 von Hundert</t>
  </si>
  <si>
    <t xml:space="preserve">  des Nennkapitals oder des Stimmrechts beteiligt sind,</t>
  </si>
  <si>
    <t>- Krankenhäuser mit kaufmännischer Buchführung, wenn die öffentliche Hand Träger oder mit mehr als 50 von</t>
  </si>
  <si>
    <t xml:space="preserve">  Hundert des Nennkapitals beteiligt ist.</t>
  </si>
  <si>
    <t>Das Statistische Bundesamt erfasst die Bundesbediensteten nach Dienstorten und bereitet die Daten entsprechend auch nach Ländern auf. Das Personal des Bundesdienstes wird nur in den Tabellen 1 und 8 nachgewiesen.</t>
  </si>
  <si>
    <t>Gegenstand der Personalstandstatistik am 30.6.2004 waren:</t>
  </si>
  <si>
    <t>- Art, Umfang und Dauer des Dienst- oder Arbeitsvertragsverhältnisses,</t>
  </si>
  <si>
    <t>- Einzelplan, Kapitel und Aufgabenbereich (staatlicher und kommunaler Bereich),</t>
  </si>
  <si>
    <t>- Geschlecht,</t>
  </si>
  <si>
    <t>- Laufbahngruppe und Einstufung,</t>
  </si>
  <si>
    <t>- Dienst- oder Arbeitsort,</t>
  </si>
  <si>
    <t>- Geburtsmonat und -jahr,</t>
  </si>
  <si>
    <t>- Steuerpflichtige Bruttobezüge des Berichtsmonats.</t>
  </si>
  <si>
    <t>Rechtsgrundlage</t>
  </si>
  <si>
    <t>- 4 -</t>
  </si>
  <si>
    <t>Methodische Hinweise</t>
  </si>
  <si>
    <t>Abgrenzung des Personals</t>
  </si>
  <si>
    <t>Personal-Ist-Bestand</t>
  </si>
  <si>
    <t>(BGBl. I S. 3022) geändert worden ist.</t>
  </si>
  <si>
    <t>Erfasst werden außerdem:        - geringfügig Beschäftigte</t>
  </si>
  <si>
    <t xml:space="preserve">                                                  - ohne Bezüge beurlaubte Beamte, Angestellte und Arbeiter.</t>
  </si>
  <si>
    <t>Diese Beschäftigten werden in dem Bericht nicht dargestellt.</t>
  </si>
  <si>
    <t>Beschäftigungsumfang</t>
  </si>
  <si>
    <t>- mindestens mit der Hälfte (T1) bzw.</t>
  </si>
  <si>
    <t>- mit weniger als der Hälfte (T2) der</t>
  </si>
  <si>
    <t>regelmäßigen Wochenarbeitszeit eines Vollzeitbeschäftigten tätig sind.</t>
  </si>
  <si>
    <t>Nicht zum Personal-Ist-Bestand gehören:</t>
  </si>
  <si>
    <t>- Personen, die eine kurzfristige Tätigkeit ausüben.</t>
  </si>
  <si>
    <t xml:space="preserve">  ausüben.</t>
  </si>
  <si>
    <t>- Kräfte, die direkt aus Drittmitteln bezahlt werden und deshalb keinen Arbeitsvertrag mit der Berichtsstelle ab-</t>
  </si>
  <si>
    <t xml:space="preserve">  geschlossen haben.</t>
  </si>
  <si>
    <t>- Beschäftigte in einem indirekten Beschäftigungsverhältnis zur Beschäftigungsstelle (z.B. Kranken-</t>
  </si>
  <si>
    <t xml:space="preserve">  schwestern, die nicht auf Grund eines Einzeldienstvertrages, sondern eines Kollektivvertrages mit einem</t>
  </si>
  <si>
    <t xml:space="preserve">  Mutterhaus beschäftigt werden).</t>
  </si>
  <si>
    <t>- Beschäftigte mit Werkvertrag</t>
  </si>
  <si>
    <t>- 5 -</t>
  </si>
  <si>
    <t>Dienstverhältnisse</t>
  </si>
  <si>
    <t>Laufbahngruppen</t>
  </si>
  <si>
    <t>- Höherer Dienst,</t>
  </si>
  <si>
    <t>- Gehobener Dienst,</t>
  </si>
  <si>
    <t>- Mittlerer Dienst und</t>
  </si>
  <si>
    <t>- Einfacher Dienst</t>
  </si>
  <si>
    <t>zugeordnet. Der Einordnung liegen die zum Erhebungsstichtag gültigen Besoldungs- und Vergütungsgruppen des BAT zugrunde.</t>
  </si>
  <si>
    <t>Beschäftigte in einem privatrechtlichen Arbeitsverhältnis, die nicht nach den Tarifverträgen des öffentlichen Dienstes vergütet bzw. entlohnt werden, sind dem einfachen Dienst zugeordnet.</t>
  </si>
  <si>
    <t>- 6 -</t>
  </si>
  <si>
    <t>Zeichenerklärung</t>
  </si>
  <si>
    <t>-   nichts vorhanden (genau Null)</t>
  </si>
  <si>
    <t>.   Zahlenwert unbekannt oder geheim zu halten</t>
  </si>
  <si>
    <t>x   Tabellenfach gesperrt, weil Aussage nicht sinnvoll</t>
  </si>
  <si>
    <t>Abkürzungen</t>
  </si>
  <si>
    <t>AFRG                        Arbeitsförderungs-Reformgesetz</t>
  </si>
  <si>
    <t>FKZ                           Funktionskennzahl, staatlicher Aufgabenbereich</t>
  </si>
  <si>
    <t>FSU                          Friedrich-Schiller-Universität</t>
  </si>
  <si>
    <t>Gl.-Nr.                      Gliederungsnummer, kommunaler Aufgabenbereich</t>
  </si>
  <si>
    <t>I                                insgesamt</t>
  </si>
  <si>
    <t>RF                            Rechtsform</t>
  </si>
  <si>
    <t>W                             weiblich</t>
  </si>
  <si>
    <t>MTArb, BMT-G        Manteltarifverträge für Arbeiter des Bundes und der Länder sowie der Gemeinden</t>
  </si>
  <si>
    <t xml:space="preserve">23. Beschäftigte des öffentlichen Dienstes am 30.6.2004 nach </t>
  </si>
  <si>
    <t>Beschäftigungsbereichen, Kreisen und Geschlecht</t>
  </si>
  <si>
    <t>Kreisfreie Stadt
Landkreis
Land
Außerhalb Thüringens</t>
  </si>
  <si>
    <t>Unmittelbarer Dienst</t>
  </si>
  <si>
    <t>Mittelbarer 
Dienst</t>
  </si>
  <si>
    <t>Rechtlich
selbständige
öffentliche
Unternehmen
in privater RF</t>
  </si>
  <si>
    <t>Lfd.</t>
  </si>
  <si>
    <t>insgesamt</t>
  </si>
  <si>
    <t>davon</t>
  </si>
  <si>
    <t>Nr.</t>
  </si>
  <si>
    <t>Land</t>
  </si>
  <si>
    <t>Gemeinden/</t>
  </si>
  <si>
    <t>Zweck-</t>
  </si>
  <si>
    <t>Gemeindeverbände</t>
  </si>
  <si>
    <t>verbände</t>
  </si>
  <si>
    <t xml:space="preserve"> Stadt Erfurt</t>
  </si>
  <si>
    <t>I</t>
  </si>
  <si>
    <t>-</t>
  </si>
  <si>
    <t>W</t>
  </si>
  <si>
    <t xml:space="preserve">.   </t>
  </si>
  <si>
    <t xml:space="preserve"> Stadt Gera</t>
  </si>
  <si>
    <t>52</t>
  </si>
  <si>
    <t>35</t>
  </si>
  <si>
    <t xml:space="preserve"> Stadt Jena</t>
  </si>
  <si>
    <t>4</t>
  </si>
  <si>
    <t>3</t>
  </si>
  <si>
    <t xml:space="preserve"> Stadt Suhl</t>
  </si>
  <si>
    <t>25</t>
  </si>
  <si>
    <t>13</t>
  </si>
  <si>
    <t xml:space="preserve"> Stadt Weimar</t>
  </si>
  <si>
    <t>114</t>
  </si>
  <si>
    <t>31</t>
  </si>
  <si>
    <t xml:space="preserve"> Stadt Eisenach</t>
  </si>
  <si>
    <t>2</t>
  </si>
  <si>
    <t>1</t>
  </si>
  <si>
    <t xml:space="preserve">  Eichsfeld</t>
  </si>
  <si>
    <t>95</t>
  </si>
  <si>
    <t>20</t>
  </si>
  <si>
    <t xml:space="preserve"> Nordhausen</t>
  </si>
  <si>
    <t>109</t>
  </si>
  <si>
    <t xml:space="preserve"> Wartburgkreis</t>
  </si>
  <si>
    <t>168</t>
  </si>
  <si>
    <t>49</t>
  </si>
  <si>
    <t xml:space="preserve"> Unstrut-Hainich-Kreis</t>
  </si>
  <si>
    <t>138</t>
  </si>
  <si>
    <t>39</t>
  </si>
  <si>
    <t xml:space="preserve"> Kyffhäuserkreis</t>
  </si>
  <si>
    <t>96</t>
  </si>
  <si>
    <t>24</t>
  </si>
  <si>
    <t xml:space="preserve"> Schmalkalden-Meiningen</t>
  </si>
  <si>
    <t>315</t>
  </si>
  <si>
    <t>115</t>
  </si>
  <si>
    <t xml:space="preserve"> Gotha</t>
  </si>
  <si>
    <t xml:space="preserve"> Sömmerda</t>
  </si>
  <si>
    <t xml:space="preserve"> Hildburghausen</t>
  </si>
  <si>
    <t>125</t>
  </si>
  <si>
    <t>32</t>
  </si>
  <si>
    <t xml:space="preserve"> Ilm-Kreis</t>
  </si>
  <si>
    <t>181</t>
  </si>
  <si>
    <t>40</t>
  </si>
  <si>
    <t xml:space="preserve"> Weimarer Land</t>
  </si>
  <si>
    <t>12</t>
  </si>
  <si>
    <t>6</t>
  </si>
  <si>
    <t xml:space="preserve"> Sonneberg</t>
  </si>
  <si>
    <t>136</t>
  </si>
  <si>
    <t>42</t>
  </si>
  <si>
    <t xml:space="preserve"> Saalfeld-Rudolstadt</t>
  </si>
  <si>
    <t>158</t>
  </si>
  <si>
    <t>47</t>
  </si>
  <si>
    <t xml:space="preserve"> Saale-Holzland-Kreis</t>
  </si>
  <si>
    <t>67</t>
  </si>
  <si>
    <t>38</t>
  </si>
  <si>
    <t xml:space="preserve"> Saale-Orla-Kreis</t>
  </si>
  <si>
    <t>174</t>
  </si>
  <si>
    <t>59</t>
  </si>
  <si>
    <t xml:space="preserve"> Greiz</t>
  </si>
  <si>
    <t>93</t>
  </si>
  <si>
    <t>23</t>
  </si>
  <si>
    <t xml:space="preserve"> Altenburger Land</t>
  </si>
  <si>
    <t>78</t>
  </si>
  <si>
    <t>28</t>
  </si>
  <si>
    <t xml:space="preserve"> Thüringen</t>
  </si>
  <si>
    <t xml:space="preserve"> Außerhalb Thüringens</t>
  </si>
  <si>
    <t xml:space="preserve">-        </t>
  </si>
  <si>
    <t xml:space="preserve"> Insgesamt</t>
  </si>
  <si>
    <r>
      <t>Beschäftigte, die Mutterschaftsgeld</t>
    </r>
    <r>
      <rPr>
        <b/>
        <sz val="9"/>
        <color indexed="8"/>
        <rFont val="Helvetica"/>
        <family val="0"/>
      </rPr>
      <t xml:space="preserve"> </t>
    </r>
    <r>
      <rPr>
        <sz val="9"/>
        <color indexed="8"/>
        <rFont val="Helvetica"/>
        <family val="0"/>
      </rPr>
      <t>erhalten, sind ebenso in den Personal-Ist-Bestand einbezogen, wie Beschäftigte, die wegen längerer Arbeitsunfähigkeit Krankengeld</t>
    </r>
    <r>
      <rPr>
        <b/>
        <sz val="9"/>
        <color indexed="8"/>
        <rFont val="Helvetica"/>
        <family val="0"/>
      </rPr>
      <t xml:space="preserve"> </t>
    </r>
    <r>
      <rPr>
        <sz val="9"/>
        <color indexed="8"/>
        <rFont val="Helvetica"/>
        <family val="0"/>
      </rPr>
      <t>erhalten.</t>
    </r>
  </si>
  <si>
    <r>
      <t>Vollzeitbeschäftigte</t>
    </r>
    <r>
      <rPr>
        <sz val="9"/>
        <color indexed="8"/>
        <rFont val="Helvetica"/>
        <family val="0"/>
      </rPr>
      <t xml:space="preserve"> sind Beschäftigte, deren regelmäßige Arbeitszeit die übliche Wochenarbeitsstundenanzahl (z.B. 40 Stunden; bei Lehrkräften entsprechende Anzahl von Wochenlehrstunden) beträgt.</t>
    </r>
  </si>
  <si>
    <r>
      <t>Teilzeitbeschäftigte</t>
    </r>
    <r>
      <rPr>
        <sz val="9"/>
        <color indexed="8"/>
        <rFont val="Helvetica"/>
        <family val="0"/>
      </rPr>
      <t xml:space="preserve"> sind Beschäftigte, deren regelmäßige Arbeitszeit weniger als die übliche volle Wochenarbeitszeit eines Vollzeitbeschäftigten beträgt. Sie werden unterschieden in Teilzeitkräfte, die</t>
    </r>
  </si>
  <si>
    <r>
      <t>- Personen, die eine ehrenamtliche Tätigkeit mit nicht sozialversicherungspflichtiger Aufwandsentschädigung</t>
    </r>
    <r>
      <rPr>
        <b/>
        <sz val="9"/>
        <color indexed="8"/>
        <rFont val="Helvetica"/>
        <family val="0"/>
      </rPr>
      <t xml:space="preserve"> </t>
    </r>
  </si>
  <si>
    <r>
      <t xml:space="preserve">Richter </t>
    </r>
    <r>
      <rPr>
        <sz val="9"/>
        <color indexed="8"/>
        <rFont val="Helvetica"/>
        <family val="0"/>
      </rPr>
      <t>sind alle Berufsrichter im Sinne des Deutschen Richtergesetzes in der Fassung der Bekanntmachung vom 19. April 1972 (BGBl. I S. 713), zuletzt geändert durch Artikel 1 des Gesetzes vom 11. Juli 2002 (BGBl. I S. 2592).</t>
    </r>
  </si>
  <si>
    <r>
      <t>Dienstordnungsangestellte</t>
    </r>
    <r>
      <rPr>
        <sz val="9"/>
        <color indexed="8"/>
        <rFont val="Helvetica"/>
        <family val="0"/>
      </rPr>
      <t xml:space="preserve"> sind Angestellte mit Beamtenbesoldung bei den Sozialversicherungsträgern.</t>
    </r>
  </si>
  <si>
    <r>
      <t>Arbeiter</t>
    </r>
    <r>
      <rPr>
        <sz val="9"/>
        <color indexed="8"/>
        <rFont val="Helvetica"/>
        <family val="0"/>
      </rPr>
      <t xml:space="preserve"> sind Beschäftigte im privatrechtlichen Arbeitsverhältnis, die Lohnempfänger und in der Rentenversicherung für Arbeiter versicherungspflichtig sind, einschließlich Auszubildende.</t>
    </r>
  </si>
  <si>
    <r>
      <t>AFG-Beschäftigte</t>
    </r>
    <r>
      <rPr>
        <sz val="9"/>
        <color indexed="8"/>
        <rFont val="Helvetica"/>
        <family val="0"/>
      </rPr>
      <t xml:space="preserve"> sind Angestellte und Arbeiter in einem zeitlich befristeten Arbeitsvertrag im Rahmen von Arbeitsbeschäftigungsmaßnahmen gemäß §§ 260 ff, Arbeitsförderungs-Reformgesetz, auch ABM-Kräfte genannt.</t>
    </r>
  </si>
  <si>
    <r>
      <t xml:space="preserve">Beamte und Angestellte werden entsprechend ihren </t>
    </r>
    <r>
      <rPr>
        <b/>
        <sz val="9"/>
        <color indexed="8"/>
        <rFont val="Helvetica"/>
        <family val="0"/>
      </rPr>
      <t>Besoldungs- und Vergütungsgruppen</t>
    </r>
    <r>
      <rPr>
        <sz val="9"/>
        <color indexed="8"/>
        <rFont val="Helvetica"/>
        <family val="0"/>
      </rPr>
      <t xml:space="preserve"> den Laufbahngruppen</t>
    </r>
  </si>
  <si>
    <r>
      <t>Kernhaushalt</t>
    </r>
    <r>
      <rPr>
        <sz val="9"/>
        <color indexed="8"/>
        <rFont val="Helvetica"/>
        <family val="0"/>
      </rPr>
      <t xml:space="preserve"> sind alle Ämter, Behörden, Gerichte und Einrichtungen die im Haushalt brutto geführt werden.</t>
    </r>
  </si>
  <si>
    <r>
      <t>Sonderrechnungen</t>
    </r>
    <r>
      <rPr>
        <sz val="9"/>
        <color indexed="8"/>
        <rFont val="Helvetica"/>
        <family val="0"/>
      </rPr>
      <t xml:space="preserve"> sind alle aus den Kernhaushalten ausgegliederten rechtlich unselbständigen Einrichtungen und Unternehmen mit kaufmännischem Rechnungswesen, z.B. Einrichtungen und Unternehmen sowie Krankenhäuser.</t>
    </r>
  </si>
  <si>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</si>
  <si>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</si>
  <si>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Gesetzliche Grundlage für die jährlich am 30. Juni durchzuführende Personalstandstatistik ist das Gesetz über die Statistiken der öffentlichen Finanzen und des Personals im öffentlichen Dienst (Finanz- und Personalstatistikgesetz - FPStatG) in der Fassung der Bekanntmachung vom 8. März 2000 (BGBl. I S. 206).</t>
  </si>
  <si>
    <t>Zum Personal-Ist-Bestand zählen alle Beschäftigten, die am 30. Juni in einem unmittelbaren Dienst- bzw. Arbeitsvertragsverhältnis zu einer berichtspflichtigen Dienststelle stehen und in der Regel Gehalt, Vergütung oder Lohn aus Haushaltsmitteln der Berichtsstelle beziehen. Hierzu gehören die Dauerbeschäftigten, die Beschäftigten in Ausbildung, mit Zeitvertrag sowie AFG-Beschäftigte nach §§ 260ff. des Arbeitsförderungs-Reformgesetzes (AFRG) vom 24. März 1997 (BGBl. I S. 594, 595), das zuletzt durch Artikel 3 des Gesetzes vom 27. Dezember 2003</t>
  </si>
  <si>
    <r>
      <t xml:space="preserve">Beschäftigte mit Altersteilzeit </t>
    </r>
    <r>
      <rPr>
        <sz val="9"/>
        <color indexed="8"/>
        <rFont val="Helvetica"/>
        <family val="0"/>
      </rPr>
      <t>sind Beschäftigte, die sich aufgrund gesetzlicher bzw. tarifvertraglicher Regelungen in Altersteilzeit befinden. Altersteilzeitbeschäftigte, die sich in der Freistellungsphase befinden, sind mit einbezogen. Sie sind den T1-Beschäftigten zugeordnet.</t>
    </r>
  </si>
  <si>
    <r>
      <t xml:space="preserve">Der </t>
    </r>
    <r>
      <rPr>
        <b/>
        <sz val="9"/>
        <color indexed="8"/>
        <rFont val="Helvetica"/>
        <family val="0"/>
      </rPr>
      <t>Arbeitszeitfaktor</t>
    </r>
    <r>
      <rPr>
        <sz val="9"/>
        <color indexed="8"/>
        <rFont val="Helvetica"/>
        <family val="0"/>
      </rPr>
      <t xml:space="preserve"> gibt den Umfang der vereinbarten Arbeitszeit, bezogen auf die Arbeitszeit eines Vollzeitbeschäftigten, an. Bei Lehrkräften gilt die entsprechende Anzahl von Wochenlehrstunden. Der Arbeitszeitfaktor wird zur Berechnung des Vollzeitäquivalents der Teilzeitbeschäftigten verwendet.</t>
    </r>
  </si>
  <si>
    <r>
      <t>Beamte</t>
    </r>
    <r>
      <rPr>
        <sz val="9"/>
        <color indexed="8"/>
        <rFont val="Helvetica"/>
        <family val="0"/>
      </rPr>
      <t xml:space="preserve"> sind alle Bedienstete, die - auf Lebenszeit, Zeit, Probe, Widerruf - durch eine Ernennungsurkunde in das Beamtenverhältnis berufen worden sind (planmäßige Beamte, beamtete Hilfskräfte und Beamte im Vorbereitungsdienst). Hierzu zählen auch Bürgermeister und Beigeordnete (Wahlbeamte), wenn sie hauptamtlich tätig sind.</t>
    </r>
  </si>
  <si>
    <r>
      <t xml:space="preserve">Als </t>
    </r>
    <r>
      <rPr>
        <b/>
        <sz val="9"/>
        <color indexed="8"/>
        <rFont val="Helvetica"/>
        <family val="0"/>
      </rPr>
      <t>Angestellte</t>
    </r>
    <r>
      <rPr>
        <sz val="9"/>
        <color indexed="8"/>
        <rFont val="Helvetica"/>
        <family val="0"/>
      </rPr>
      <t xml:space="preserve"> zählen alle in einem privatrechtlichen Arbeitsvertragsverhältnis Beschäftigte, die in der Regel in der Rentenversicherung für Angestellte versicherungspflichtig und nicht Lohnempfänger sind, einschließlich Angestellte in Ausbildung. Hierzu zählen auch Bedienstete in einem öffentlich-rechtlichen Ausbildungsverhältnis (Dienstanfänger), soweit sie nicht durch eine Ernennungsurkunde zu Beamten auf Widerruf ernannt sind.</t>
    </r>
  </si>
  <si>
    <r>
      <t>Beschäftigte mit Zeitvertrag</t>
    </r>
    <r>
      <rPr>
        <sz val="9"/>
        <color indexed="8"/>
        <rFont val="Helvetica"/>
        <family val="0"/>
      </rPr>
      <t xml:space="preserve"> sind Beamte auf Zeit, Angestellte und Arbeiter in einem Vertragsverhältnis auf Zeit (befristetes Arbeitsverhältnis); z.B. mit Aufgaben von begrenzter Dauer, Aushilfspersonal, Saisonkräfte, Doktoranden, Diplomanden, Werkstudenten.</t>
    </r>
  </si>
  <si>
    <t>1. Personal im öffentlichen Dienst nach Beschäftigungsbereichen</t>
  </si>
  <si>
    <t>Beschäftigungsbereich</t>
  </si>
  <si>
    <t>Beschäftigte insgesamt</t>
  </si>
  <si>
    <t>Unmittelbarer öffentlicher Dienst</t>
  </si>
  <si>
    <t>Bund</t>
  </si>
  <si>
    <t>Behörden, Gerichte, Einrichtungen</t>
  </si>
  <si>
    <t xml:space="preserve">  (Kernhaushalt)</t>
  </si>
  <si>
    <t>Gemeinden/Gemeindeverbände</t>
  </si>
  <si>
    <t>Ämter und Einrichtungen</t>
  </si>
  <si>
    <t>kommunale Zweckverbände</t>
  </si>
  <si>
    <t>Bundeseisenbahnvermögen</t>
  </si>
  <si>
    <t>Mittelbarer öffentlicher Dienst</t>
  </si>
  <si>
    <t>darunter</t>
  </si>
  <si>
    <t>Sozialversicherungsträger</t>
  </si>
  <si>
    <t>Bundesanstalt für Arbeit</t>
  </si>
  <si>
    <t>rechtlich selbständige Einrichtungen</t>
  </si>
  <si>
    <t>in öffentlich-rechtlicher Rechtsform</t>
  </si>
  <si>
    <t>Personal insgesamt</t>
  </si>
  <si>
    <t>Personal des Bundes</t>
  </si>
  <si>
    <t>Personal des Landes</t>
  </si>
  <si>
    <t>kommunales Personal</t>
  </si>
  <si>
    <t>Nachrichtlich:</t>
  </si>
  <si>
    <t>Rechtlich selbständige öffentliche</t>
  </si>
  <si>
    <t>Unternehmen in privater Rechtsform</t>
  </si>
  <si>
    <t xml:space="preserve">1) mit kaufmännischem Rechnungswesen </t>
  </si>
  <si>
    <t>2. Personal des Landes nach Geschlecht, Dienstverhältnis, Laufbahngruppen</t>
  </si>
  <si>
    <t>sowie Umfang der Tätigkeit</t>
  </si>
  <si>
    <t>Dienstverhältnis
Laufbahngruppe</t>
  </si>
  <si>
    <t>weiblich</t>
  </si>
  <si>
    <t>Vollzeitbeschäftigte</t>
  </si>
  <si>
    <t>Beamte</t>
  </si>
  <si>
    <t>höherer Dienst</t>
  </si>
  <si>
    <t>gehobener Dienst</t>
  </si>
  <si>
    <t>mittlerer Dienst</t>
  </si>
  <si>
    <t>einfacher Dienst</t>
  </si>
  <si>
    <t>Richter</t>
  </si>
  <si>
    <t>Angestellte</t>
  </si>
  <si>
    <t>Arbeiter</t>
  </si>
  <si>
    <t>Zusammen</t>
  </si>
  <si>
    <t xml:space="preserve">darunter </t>
  </si>
  <si>
    <t>Beamte, Richter und Angestellte</t>
  </si>
  <si>
    <t>zusammen</t>
  </si>
  <si>
    <t>Teilzeitbeschäftigte mit mindestens der Hälfte der</t>
  </si>
  <si>
    <t>regelmäßigen Wochenarbeitszeit</t>
  </si>
  <si>
    <t>Teilzeitbeschäftigte mit weniger als der Hälfte der</t>
  </si>
  <si>
    <t>34</t>
  </si>
  <si>
    <t>Insgesamt</t>
  </si>
  <si>
    <t>3. Personal des Landes nach Umfang der Tätigkeit, Aufgabenbereichen und Geschlecht</t>
  </si>
  <si>
    <t>FKZ</t>
  </si>
  <si>
    <t>Aufgabenbereich</t>
  </si>
  <si>
    <t xml:space="preserve">    I   insgesamt</t>
  </si>
  <si>
    <t>ins-</t>
  </si>
  <si>
    <t>Vollzeitbe-</t>
  </si>
  <si>
    <t>Teilzeitbe-</t>
  </si>
  <si>
    <t>W  weiblich</t>
  </si>
  <si>
    <t>gesamt</t>
  </si>
  <si>
    <t>schäftigte</t>
  </si>
  <si>
    <t>0-8</t>
  </si>
  <si>
    <t>Kernhaushalt</t>
  </si>
  <si>
    <t>Allgemeine Dienste</t>
  </si>
  <si>
    <t xml:space="preserve">   davon </t>
  </si>
  <si>
    <t xml:space="preserve">   politische Führung und zentrale Verwaltung,</t>
  </si>
  <si>
    <t xml:space="preserve">     Finanzverwaltung</t>
  </si>
  <si>
    <t xml:space="preserve">   Öffentliche Sicherheit und Ordnung</t>
  </si>
  <si>
    <t xml:space="preserve">   Rechtsschutz</t>
  </si>
</sst>
</file>

<file path=xl/styles.xml><?xml version="1.0" encoding="utf-8"?>
<styleSheet xmlns="http://schemas.openxmlformats.org/spreadsheetml/2006/main">
  <numFmts count="8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 ##0"/>
    <numFmt numFmtId="171" formatCode="@\ \ \ "/>
    <numFmt numFmtId="172" formatCode="\(###\)_D_D;;* @_D_D"/>
    <numFmt numFmtId="173" formatCode="@\ \ \ \ \ \ "/>
    <numFmt numFmtId="174" formatCode="##\ ##0\ \ \ "/>
    <numFmt numFmtId="175" formatCode="#\ ##0\ \ \ \ "/>
    <numFmt numFmtId="176" formatCode="@\ \ \ \ "/>
    <numFmt numFmtId="177" formatCode="#\ ##0\ \ \ \ \ \ \ "/>
    <numFmt numFmtId="178" formatCode="#\ ##0\ \ \ \ \ "/>
    <numFmt numFmtId="179" formatCode="#0\ \ \ \ \ \ "/>
    <numFmt numFmtId="180" formatCode="@\ \ \ \ \ \ \ \ \ "/>
    <numFmt numFmtId="181" formatCode="###\ ##0"/>
    <numFmt numFmtId="182" formatCode="###\ ##0\ \ \ \ \ \ "/>
    <numFmt numFmtId="183" formatCode="###\ ##0\ \ \ \ \ \ \ \ "/>
    <numFmt numFmtId="184" formatCode="@\ \ \ \ \ \ \ \ "/>
    <numFmt numFmtId="185" formatCode="###\ ##0\ \ "/>
    <numFmt numFmtId="186" formatCode="###\ ##0\ \ \ "/>
    <numFmt numFmtId="187" formatCode="##\ ##0\ \ \ \ \ \ \ \ "/>
    <numFmt numFmtId="188" formatCode="@\ \ "/>
    <numFmt numFmtId="189" formatCode="@\ \ \ \ \ "/>
    <numFmt numFmtId="190" formatCode="##\ ##0"/>
    <numFmt numFmtId="191" formatCode="#\ ###\ ##0"/>
    <numFmt numFmtId="192" formatCode="##\ ##0\ \ \ \ \ \ "/>
    <numFmt numFmtId="193" formatCode="##\ ##0\ \ \ \ \ \ \ "/>
    <numFmt numFmtId="194" formatCode="@\ \ \ \ \ \ \ "/>
    <numFmt numFmtId="195" formatCode="##\ ###\ ##0"/>
    <numFmt numFmtId="196" formatCode="##\ ##0\ \ \ \ \ "/>
    <numFmt numFmtId="197" formatCode="##\ ##0\ \ \ \ "/>
    <numFmt numFmtId="198" formatCode="#.0"/>
    <numFmt numFmtId="199" formatCode="\ \ \ \ ##0.0"/>
    <numFmt numFmtId="200" formatCode="\ \ \ 0"/>
    <numFmt numFmtId="201" formatCode="\ \ 0"/>
    <numFmt numFmtId="202" formatCode="###\ ##0\ \ \ \ "/>
    <numFmt numFmtId="203" formatCode="###.0\ \ \ \ \ \ \ \ "/>
    <numFmt numFmtId="204" formatCode="#\ ##0\ \ \ \ \ \ \ \ \ "/>
    <numFmt numFmtId="205" formatCode="@\ \ \ \ \ \ \ \ \ \ "/>
    <numFmt numFmtId="206" formatCode="##0\ \ \ \ \ \ \ \ \ \ "/>
    <numFmt numFmtId="207" formatCode="@\ \ \ \ \ \ \ \ \ \ \ "/>
    <numFmt numFmtId="208" formatCode="@\ \ \ \ \ \ \ \ \ \ \ \ "/>
    <numFmt numFmtId="209" formatCode="\ @\ \ \ \ \ \ \ \ "/>
    <numFmt numFmtId="210" formatCode="##0\ \ \ \ "/>
    <numFmt numFmtId="211" formatCode="##0\ \ \ "/>
    <numFmt numFmtId="212" formatCode="##0\ \ \ \ \ \ "/>
    <numFmt numFmtId="213" formatCode="##0\ \ \ \ \ "/>
    <numFmt numFmtId="214" formatCode="0#"/>
    <numFmt numFmtId="215" formatCode="#\ ##0\ \ \ "/>
    <numFmt numFmtId="216" formatCode="0#0#"/>
    <numFmt numFmtId="217" formatCode="###\ "/>
    <numFmt numFmtId="218" formatCode="##\ ##0\ \ "/>
    <numFmt numFmtId="219" formatCode="#0\ \ \ \ "/>
    <numFmt numFmtId="220" formatCode="##\ ###\ \ "/>
    <numFmt numFmtId="221" formatCode="#\ ###\ \ \ "/>
    <numFmt numFmtId="222" formatCode="#\ ###\ \ \ \ "/>
    <numFmt numFmtId="223" formatCode="#\ ##0\ \ "/>
    <numFmt numFmtId="224" formatCode="###\ \ \ \ "/>
    <numFmt numFmtId="225" formatCode="#0\ \ \ \ \ \ \ "/>
    <numFmt numFmtId="226" formatCode="#0\ \ \ \ \ \ \ \ "/>
    <numFmt numFmtId="227" formatCode="#\ ##0\ \ \ \ \ \ "/>
    <numFmt numFmtId="228" formatCode="#\ ##0\ \ \ \ \ \ \ \ "/>
    <numFmt numFmtId="229" formatCode="General\ \ "/>
    <numFmt numFmtId="230" formatCode="###.0\ \ \ \ \ \ \ "/>
    <numFmt numFmtId="231" formatCode="##0\ \ \ \ \ \ \ \ \ "/>
    <numFmt numFmtId="232" formatCode="\ 0"/>
    <numFmt numFmtId="233" formatCode="0\3"/>
    <numFmt numFmtId="234" formatCode="#"/>
    <numFmt numFmtId="235" formatCode="#0\ \ "/>
    <numFmt numFmtId="236" formatCode="#0\ \ \ \ \ \ \ \ \ \ \ \ "/>
    <numFmt numFmtId="237" formatCode="#0\ \ \ \ \ \ \ \ \ \ "/>
    <numFmt numFmtId="238" formatCode="##0\ \ \ \ \ \ \ \ "/>
    <numFmt numFmtId="239" formatCode="#0\ \ \ \ \ \ \ \ \ \ \ "/>
    <numFmt numFmtId="240" formatCode="#0\ \ \ \ \ "/>
    <numFmt numFmtId="241" formatCode="\ \ \ ##0.0\ \ "/>
    <numFmt numFmtId="242" formatCode="\ \ \ \ ##0.0\ \ "/>
    <numFmt numFmtId="243" formatCode="\ \ ##0.0\ \ "/>
  </numFmts>
  <fonts count="25">
    <font>
      <sz val="10"/>
      <name val="Arial"/>
      <family val="0"/>
    </font>
    <font>
      <sz val="8"/>
      <name val="Arial"/>
      <family val="0"/>
    </font>
    <font>
      <sz val="4.75"/>
      <name val="Arial"/>
      <family val="2"/>
    </font>
    <font>
      <sz val="8.25"/>
      <name val="Arial"/>
      <family val="2"/>
    </font>
    <font>
      <sz val="10.5"/>
      <name val="Arial"/>
      <family val="0"/>
    </font>
    <font>
      <sz val="11.25"/>
      <name val="Arial"/>
      <family val="0"/>
    </font>
    <font>
      <sz val="8.75"/>
      <name val="Arial"/>
      <family val="0"/>
    </font>
    <font>
      <b/>
      <sz val="11"/>
      <name val="Arial"/>
      <family val="2"/>
    </font>
    <font>
      <sz val="9"/>
      <name val="Arial"/>
      <family val="2"/>
    </font>
    <font>
      <b/>
      <sz val="13"/>
      <name val="Arial"/>
      <family val="2"/>
    </font>
    <font>
      <u val="single"/>
      <sz val="10"/>
      <color indexed="36"/>
      <name val="Arial"/>
      <family val="0"/>
    </font>
    <font>
      <u val="single"/>
      <sz val="10"/>
      <color indexed="12"/>
      <name val="Arial"/>
      <family val="0"/>
    </font>
    <font>
      <b/>
      <sz val="10"/>
      <name val="Arial"/>
      <family val="2"/>
    </font>
    <font>
      <sz val="9"/>
      <name val="Helvetica"/>
      <family val="2"/>
    </font>
    <font>
      <b/>
      <sz val="9"/>
      <name val="Helvetica"/>
      <family val="0"/>
    </font>
    <font>
      <sz val="9"/>
      <color indexed="8"/>
      <name val="Helvetica"/>
      <family val="0"/>
    </font>
    <font>
      <b/>
      <sz val="10"/>
      <color indexed="8"/>
      <name val="Helvetica"/>
      <family val="0"/>
    </font>
    <font>
      <b/>
      <sz val="9"/>
      <color indexed="8"/>
      <name val="Helvetica"/>
      <family val="0"/>
    </font>
    <font>
      <sz val="8"/>
      <name val="Helvetica"/>
      <family val="2"/>
    </font>
    <font>
      <b/>
      <sz val="10"/>
      <name val="Helvetica"/>
      <family val="0"/>
    </font>
    <font>
      <b/>
      <sz val="8"/>
      <name val="Helvetica"/>
      <family val="0"/>
    </font>
    <font>
      <b/>
      <sz val="8"/>
      <name val="Arial"/>
      <family val="2"/>
    </font>
    <font>
      <vertAlign val="superscript"/>
      <sz val="8"/>
      <name val="Helvetica"/>
      <family val="0"/>
    </font>
    <font>
      <b/>
      <vertAlign val="superscript"/>
      <sz val="8"/>
      <name val="Helvetica"/>
      <family val="2"/>
    </font>
    <font>
      <sz val="10"/>
      <name val="Helvetica"/>
      <family val="2"/>
    </font>
  </fonts>
  <fills count="2">
    <fill>
      <patternFill/>
    </fill>
    <fill>
      <patternFill patternType="gray125"/>
    </fill>
  </fills>
  <borders count="40">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medium"/>
      <right style="thin"/>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color indexed="63"/>
      </right>
      <top style="medium"/>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849">
    <xf numFmtId="0" fontId="0" fillId="0" borderId="0" xfId="0" applyAlignment="1">
      <alignment/>
    </xf>
    <xf numFmtId="0" fontId="0"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3" fillId="0" borderId="0" xfId="0" applyFont="1" applyAlignment="1">
      <alignment/>
    </xf>
    <xf numFmtId="0" fontId="8" fillId="0" borderId="0" xfId="0" applyFont="1" applyAlignment="1">
      <alignment/>
    </xf>
    <xf numFmtId="0" fontId="14" fillId="0" borderId="0" xfId="0" applyFont="1" applyAlignment="1">
      <alignment/>
    </xf>
    <xf numFmtId="0" fontId="13" fillId="0" borderId="0" xfId="0" applyFont="1" applyAlignment="1">
      <alignment horizontal="centerContinuous"/>
    </xf>
    <xf numFmtId="0" fontId="13" fillId="0" borderId="0" xfId="0" applyFont="1" applyAlignment="1">
      <alignment horizontal="center"/>
    </xf>
    <xf numFmtId="172" fontId="8" fillId="0" borderId="0" xfId="0" applyNumberFormat="1" applyFont="1" applyAlignment="1">
      <alignment/>
    </xf>
    <xf numFmtId="0" fontId="8" fillId="0" borderId="0" xfId="0" applyFont="1" applyAlignment="1">
      <alignment/>
    </xf>
    <xf numFmtId="0" fontId="15" fillId="0" borderId="0" xfId="0" applyFont="1" applyAlignment="1">
      <alignment horizontal="center"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5" fillId="0" borderId="0" xfId="0" applyFont="1" applyAlignment="1" quotePrefix="1">
      <alignment wrapText="1"/>
    </xf>
    <xf numFmtId="0" fontId="18" fillId="0" borderId="0" xfId="0" applyFont="1" applyFill="1" applyAlignment="1">
      <alignment horizontal="center"/>
    </xf>
    <xf numFmtId="0" fontId="18" fillId="0" borderId="0" xfId="0" applyFont="1" applyFill="1" applyAlignment="1">
      <alignment/>
    </xf>
    <xf numFmtId="0" fontId="18" fillId="0" borderId="0" xfId="0" applyFont="1" applyFill="1" applyAlignment="1">
      <alignment horizontal="left"/>
    </xf>
    <xf numFmtId="0" fontId="19" fillId="0" borderId="0" xfId="0" applyFont="1" applyFill="1" applyAlignment="1">
      <alignment/>
    </xf>
    <xf numFmtId="0" fontId="18" fillId="0" borderId="1" xfId="0" applyFont="1" applyFill="1" applyBorder="1" applyAlignment="1">
      <alignment horizontal="center"/>
    </xf>
    <xf numFmtId="0" fontId="18" fillId="0" borderId="1" xfId="0" applyFont="1" applyFill="1" applyBorder="1" applyAlignment="1">
      <alignment/>
    </xf>
    <xf numFmtId="0" fontId="18" fillId="0" borderId="1" xfId="0" applyFont="1" applyFill="1" applyBorder="1" applyAlignment="1">
      <alignment horizontal="left"/>
    </xf>
    <xf numFmtId="0" fontId="18" fillId="0" borderId="2" xfId="0" applyFont="1" applyFill="1" applyBorder="1" applyAlignment="1">
      <alignment horizontal="center"/>
    </xf>
    <xf numFmtId="0" fontId="18" fillId="0" borderId="3" xfId="0" applyFont="1" applyFill="1" applyBorder="1" applyAlignment="1">
      <alignment horizontal="center"/>
    </xf>
    <xf numFmtId="0" fontId="18" fillId="0" borderId="4" xfId="0" applyFont="1" applyFill="1" applyBorder="1" applyAlignment="1">
      <alignment horizontal="centerContinuous"/>
    </xf>
    <xf numFmtId="0" fontId="18" fillId="0" borderId="5" xfId="0" applyFont="1" applyFill="1" applyBorder="1" applyAlignment="1">
      <alignment horizontal="centerContinuous"/>
    </xf>
    <xf numFmtId="0" fontId="18" fillId="0" borderId="6" xfId="0" applyFont="1" applyFill="1" applyBorder="1" applyAlignment="1">
      <alignment horizontal="center"/>
    </xf>
    <xf numFmtId="0" fontId="18" fillId="0" borderId="7" xfId="0" applyFont="1" applyFill="1" applyBorder="1" applyAlignment="1">
      <alignment horizontal="centerContinuous"/>
    </xf>
    <xf numFmtId="0" fontId="18" fillId="0" borderId="8" xfId="0" applyFont="1" applyFill="1" applyBorder="1" applyAlignment="1">
      <alignment horizontal="centerContinuous"/>
    </xf>
    <xf numFmtId="0" fontId="20" fillId="0" borderId="9" xfId="0" applyFont="1" applyFill="1" applyBorder="1" applyAlignment="1">
      <alignment/>
    </xf>
    <xf numFmtId="0" fontId="20" fillId="0" borderId="5" xfId="0" applyFont="1" applyFill="1" applyBorder="1" applyAlignment="1">
      <alignment horizontal="left"/>
    </xf>
    <xf numFmtId="0" fontId="1" fillId="0" borderId="9" xfId="0" applyFont="1" applyFill="1" applyBorder="1" applyAlignment="1">
      <alignment/>
    </xf>
    <xf numFmtId="0" fontId="1" fillId="0" borderId="5" xfId="0" applyFont="1" applyFill="1" applyBorder="1" applyAlignment="1">
      <alignment horizontal="left"/>
    </xf>
    <xf numFmtId="174" fontId="18" fillId="0" borderId="0" xfId="0" applyNumberFormat="1" applyFont="1" applyFill="1" applyAlignment="1">
      <alignment/>
    </xf>
    <xf numFmtId="174" fontId="18" fillId="0" borderId="0" xfId="0" applyNumberFormat="1" applyFont="1" applyFill="1" applyAlignment="1">
      <alignment horizontal="right"/>
    </xf>
    <xf numFmtId="177" fontId="18" fillId="0" borderId="0" xfId="0" applyNumberFormat="1" applyFont="1" applyFill="1" applyAlignment="1">
      <alignment horizontal="right"/>
    </xf>
    <xf numFmtId="173" fontId="18" fillId="0" borderId="0" xfId="0" applyNumberFormat="1" applyFont="1" applyFill="1" applyAlignment="1">
      <alignment horizontal="right"/>
    </xf>
    <xf numFmtId="174" fontId="18" fillId="0" borderId="0" xfId="0" applyNumberFormat="1" applyFont="1" applyFill="1" applyAlignment="1">
      <alignment/>
    </xf>
    <xf numFmtId="0" fontId="20" fillId="0" borderId="0" xfId="0" applyFont="1" applyFill="1" applyAlignment="1">
      <alignment/>
    </xf>
    <xf numFmtId="0" fontId="20" fillId="0" borderId="3" xfId="0" applyFont="1" applyFill="1" applyBorder="1" applyAlignment="1">
      <alignment horizontal="center"/>
    </xf>
    <xf numFmtId="0" fontId="20" fillId="0" borderId="9" xfId="0" applyFont="1" applyFill="1" applyBorder="1" applyAlignment="1">
      <alignment/>
    </xf>
    <xf numFmtId="0" fontId="21" fillId="0" borderId="5" xfId="0" applyFont="1" applyFill="1" applyBorder="1" applyAlignment="1">
      <alignment horizontal="left"/>
    </xf>
    <xf numFmtId="174" fontId="20" fillId="0" borderId="0" xfId="0" applyNumberFormat="1" applyFont="1" applyFill="1" applyAlignment="1">
      <alignment/>
    </xf>
    <xf numFmtId="174" fontId="20" fillId="0" borderId="0" xfId="0" applyNumberFormat="1" applyFont="1" applyFill="1" applyAlignment="1">
      <alignment horizontal="right"/>
    </xf>
    <xf numFmtId="177" fontId="20" fillId="0" borderId="0" xfId="0" applyNumberFormat="1" applyFont="1" applyFill="1" applyAlignment="1">
      <alignment horizontal="right"/>
    </xf>
    <xf numFmtId="178" fontId="20" fillId="0" borderId="0" xfId="0" applyNumberFormat="1" applyFont="1" applyFill="1" applyAlignment="1">
      <alignment horizontal="right"/>
    </xf>
    <xf numFmtId="0" fontId="20" fillId="0" borderId="0" xfId="0" applyFont="1" applyFill="1" applyAlignment="1">
      <alignment/>
    </xf>
    <xf numFmtId="0" fontId="18" fillId="0" borderId="9" xfId="0" applyFont="1" applyFill="1" applyBorder="1" applyAlignment="1">
      <alignment/>
    </xf>
    <xf numFmtId="177" fontId="18" fillId="0" borderId="0" xfId="0" applyNumberFormat="1" applyFont="1" applyFill="1" applyAlignment="1" quotePrefix="1">
      <alignment horizontal="right"/>
    </xf>
    <xf numFmtId="173" fontId="18" fillId="0" borderId="0" xfId="0" applyNumberFormat="1" applyFont="1" applyFill="1" applyAlignment="1">
      <alignment horizontal="right"/>
    </xf>
    <xf numFmtId="171" fontId="18" fillId="0" borderId="0" xfId="0" applyNumberFormat="1" applyFont="1" applyFill="1" applyAlignment="1">
      <alignment horizontal="right"/>
    </xf>
    <xf numFmtId="0" fontId="20" fillId="0" borderId="0" xfId="0" applyFont="1" applyFill="1" applyAlignment="1">
      <alignment horizontal="center"/>
    </xf>
    <xf numFmtId="0" fontId="20" fillId="0" borderId="0" xfId="0" applyFont="1" applyFill="1" applyBorder="1" applyAlignment="1">
      <alignment/>
    </xf>
    <xf numFmtId="0" fontId="20" fillId="0" borderId="0" xfId="0" applyFont="1" applyFill="1" applyBorder="1" applyAlignment="1">
      <alignment horizontal="left"/>
    </xf>
    <xf numFmtId="174" fontId="20" fillId="0" borderId="0" xfId="0" applyNumberFormat="1" applyFont="1" applyFill="1" applyAlignment="1">
      <alignment horizontal="right"/>
    </xf>
    <xf numFmtId="175" fontId="20" fillId="0" borderId="0" xfId="0" applyNumberFormat="1" applyFont="1" applyFill="1" applyAlignment="1">
      <alignment horizontal="right"/>
    </xf>
    <xf numFmtId="179" fontId="20" fillId="0" borderId="0" xfId="0" applyNumberFormat="1" applyFont="1" applyFill="1" applyAlignment="1">
      <alignment horizontal="right"/>
    </xf>
    <xf numFmtId="0" fontId="18" fillId="0" borderId="0" xfId="0" applyFont="1" applyFill="1" applyBorder="1" applyAlignment="1">
      <alignment/>
    </xf>
    <xf numFmtId="0" fontId="18" fillId="0" borderId="0" xfId="0" applyFont="1" applyFill="1" applyBorder="1" applyAlignment="1">
      <alignment horizontal="left"/>
    </xf>
    <xf numFmtId="175" fontId="18" fillId="0" borderId="0" xfId="0" applyNumberFormat="1" applyFont="1" applyFill="1" applyAlignment="1">
      <alignment horizontal="right"/>
    </xf>
    <xf numFmtId="179" fontId="18" fillId="0" borderId="0" xfId="0" applyNumberFormat="1" applyFont="1" applyFill="1" applyAlignment="1">
      <alignment horizontal="right"/>
    </xf>
    <xf numFmtId="176" fontId="18" fillId="0" borderId="0" xfId="0" applyNumberFormat="1" applyFont="1" applyFill="1" applyAlignment="1">
      <alignment horizontal="right"/>
    </xf>
    <xf numFmtId="176" fontId="20" fillId="0" borderId="0" xfId="0" applyNumberFormat="1" applyFont="1" applyFill="1" applyAlignment="1">
      <alignment horizontal="right"/>
    </xf>
    <xf numFmtId="173" fontId="20" fillId="0" borderId="0" xfId="0" applyNumberFormat="1" applyFont="1" applyFill="1" applyAlignment="1">
      <alignment horizontal="right"/>
    </xf>
    <xf numFmtId="0" fontId="0" fillId="0" borderId="0" xfId="0" applyFill="1" applyAlignment="1">
      <alignment horizontal="center"/>
    </xf>
    <xf numFmtId="0" fontId="0" fillId="0" borderId="0" xfId="0" applyFill="1" applyBorder="1" applyAlignment="1">
      <alignment/>
    </xf>
    <xf numFmtId="0" fontId="0" fillId="0" borderId="0" xfId="0" applyFill="1" applyBorder="1" applyAlignment="1">
      <alignment horizontal="left"/>
    </xf>
    <xf numFmtId="0" fontId="0" fillId="0" borderId="0" xfId="0" applyFill="1" applyAlignment="1">
      <alignment/>
    </xf>
    <xf numFmtId="0" fontId="0" fillId="0" borderId="0" xfId="0" applyFill="1" applyAlignment="1">
      <alignment horizontal="left"/>
    </xf>
    <xf numFmtId="0" fontId="18" fillId="0" borderId="0" xfId="0" applyFont="1" applyAlignment="1">
      <alignment horizontal="centerContinuous"/>
    </xf>
    <xf numFmtId="0" fontId="18" fillId="0" borderId="0" xfId="0" applyFont="1" applyAlignment="1">
      <alignment/>
    </xf>
    <xf numFmtId="0" fontId="18" fillId="0" borderId="0" xfId="0" applyFont="1" applyAlignment="1">
      <alignment/>
    </xf>
    <xf numFmtId="0" fontId="19" fillId="0" borderId="0" xfId="0" applyFont="1" applyAlignment="1">
      <alignment horizontal="centerContinuous"/>
    </xf>
    <xf numFmtId="0" fontId="18" fillId="0" borderId="1" xfId="0" applyFont="1" applyBorder="1" applyAlignment="1">
      <alignment/>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10" xfId="0" applyFont="1" applyBorder="1" applyAlignment="1">
      <alignment/>
    </xf>
    <xf numFmtId="0" fontId="18" fillId="0" borderId="2" xfId="0" applyFont="1" applyBorder="1" applyAlignment="1">
      <alignment/>
    </xf>
    <xf numFmtId="0" fontId="20" fillId="0" borderId="0" xfId="0" applyFont="1" applyAlignment="1">
      <alignment/>
    </xf>
    <xf numFmtId="0" fontId="20" fillId="0" borderId="3" xfId="0" applyFont="1" applyBorder="1" applyAlignment="1">
      <alignment/>
    </xf>
    <xf numFmtId="183" fontId="20" fillId="0" borderId="0" xfId="0" applyNumberFormat="1" applyFont="1" applyAlignment="1">
      <alignment/>
    </xf>
    <xf numFmtId="183" fontId="20" fillId="0" borderId="0" xfId="0" applyNumberFormat="1" applyFont="1" applyAlignment="1">
      <alignment/>
    </xf>
    <xf numFmtId="0" fontId="18" fillId="0" borderId="3" xfId="0" applyFont="1" applyBorder="1" applyAlignment="1">
      <alignment/>
    </xf>
    <xf numFmtId="183" fontId="18" fillId="0" borderId="0" xfId="0" applyNumberFormat="1" applyFont="1" applyAlignment="1">
      <alignment/>
    </xf>
    <xf numFmtId="0" fontId="18" fillId="0" borderId="0" xfId="0" applyFont="1" applyBorder="1" applyAlignment="1">
      <alignment/>
    </xf>
    <xf numFmtId="181" fontId="18" fillId="0" borderId="0" xfId="0" applyNumberFormat="1" applyFont="1" applyAlignment="1">
      <alignment/>
    </xf>
    <xf numFmtId="0" fontId="19" fillId="0" borderId="0" xfId="0" applyFont="1" applyAlignment="1">
      <alignment horizontal="centerContinuous"/>
    </xf>
    <xf numFmtId="0" fontId="18" fillId="0" borderId="0" xfId="0" applyFont="1" applyBorder="1" applyAlignment="1">
      <alignment horizontal="centerContinuous"/>
    </xf>
    <xf numFmtId="0" fontId="18" fillId="0" borderId="11" xfId="0" applyFont="1" applyBorder="1" applyAlignment="1">
      <alignment/>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xf numFmtId="0" fontId="18" fillId="0" borderId="10" xfId="0" applyFont="1" applyBorder="1" applyAlignment="1">
      <alignment horizontal="center"/>
    </xf>
    <xf numFmtId="0" fontId="20" fillId="0" borderId="0" xfId="0" applyFont="1" applyBorder="1" applyAlignment="1">
      <alignment horizontal="centerContinuous"/>
    </xf>
    <xf numFmtId="0" fontId="20" fillId="0" borderId="0" xfId="0" applyFont="1" applyBorder="1" applyAlignment="1">
      <alignment horizontal="centerContinuous"/>
    </xf>
    <xf numFmtId="0" fontId="0" fillId="0" borderId="0" xfId="0" applyAlignment="1">
      <alignment horizontal="centerContinuous"/>
    </xf>
    <xf numFmtId="187" fontId="18" fillId="0" borderId="0" xfId="0" applyNumberFormat="1" applyFont="1" applyAlignment="1">
      <alignment/>
    </xf>
    <xf numFmtId="187" fontId="20" fillId="0" borderId="0" xfId="0" applyNumberFormat="1" applyFont="1" applyAlignment="1">
      <alignment/>
    </xf>
    <xf numFmtId="186" fontId="18" fillId="0" borderId="0" xfId="0" applyNumberFormat="1" applyFont="1" applyAlignment="1">
      <alignment horizontal="right"/>
    </xf>
    <xf numFmtId="0" fontId="1" fillId="0" borderId="0" xfId="0" applyFont="1" applyAlignment="1">
      <alignment/>
    </xf>
    <xf numFmtId="0" fontId="1" fillId="0" borderId="3" xfId="0" applyFont="1" applyBorder="1" applyAlignment="1">
      <alignment/>
    </xf>
    <xf numFmtId="0" fontId="1" fillId="0" borderId="0" xfId="0" applyFont="1" applyAlignment="1">
      <alignment/>
    </xf>
    <xf numFmtId="9" fontId="1" fillId="0" borderId="0" xfId="19" applyFont="1" applyAlignment="1">
      <alignment/>
    </xf>
    <xf numFmtId="184" fontId="18" fillId="0" borderId="0" xfId="0" applyNumberFormat="1" applyFont="1" applyAlignment="1">
      <alignment horizontal="right"/>
    </xf>
    <xf numFmtId="9" fontId="0" fillId="0" borderId="0" xfId="19" applyAlignment="1">
      <alignment/>
    </xf>
    <xf numFmtId="0" fontId="1" fillId="0" borderId="3" xfId="0" applyFont="1" applyBorder="1" applyAlignment="1">
      <alignment/>
    </xf>
    <xf numFmtId="0" fontId="21" fillId="0" borderId="0" xfId="0" applyFont="1" applyAlignment="1">
      <alignment/>
    </xf>
    <xf numFmtId="0" fontId="21" fillId="0" borderId="3" xfId="0" applyFont="1" applyBorder="1" applyAlignment="1">
      <alignment/>
    </xf>
    <xf numFmtId="0" fontId="21" fillId="0" borderId="0" xfId="0" applyFont="1" applyAlignment="1">
      <alignment/>
    </xf>
    <xf numFmtId="0" fontId="21" fillId="0" borderId="3" xfId="0" applyFont="1" applyBorder="1" applyAlignment="1">
      <alignment/>
    </xf>
    <xf numFmtId="0" fontId="12" fillId="0" borderId="0" xfId="0" applyFont="1" applyAlignment="1">
      <alignment/>
    </xf>
    <xf numFmtId="0" fontId="18" fillId="0" borderId="2" xfId="0" applyFont="1" applyBorder="1" applyAlignment="1">
      <alignment horizontal="centerContinuous"/>
    </xf>
    <xf numFmtId="0" fontId="18" fillId="0" borderId="5" xfId="0" applyFont="1" applyBorder="1" applyAlignment="1">
      <alignment horizontal="center" vertical="center"/>
    </xf>
    <xf numFmtId="0" fontId="18" fillId="0" borderId="3" xfId="0" applyFont="1" applyBorder="1" applyAlignment="1">
      <alignment horizontal="centerContinuous"/>
    </xf>
    <xf numFmtId="0" fontId="1" fillId="0" borderId="0" xfId="0" applyFont="1" applyAlignment="1">
      <alignment horizontal="centerContinuous"/>
    </xf>
    <xf numFmtId="0" fontId="18" fillId="0" borderId="15" xfId="0" applyFont="1" applyBorder="1" applyAlignment="1">
      <alignment horizontal="center"/>
    </xf>
    <xf numFmtId="0" fontId="18" fillId="0" borderId="16" xfId="0" applyFont="1" applyBorder="1" applyAlignment="1">
      <alignment/>
    </xf>
    <xf numFmtId="0" fontId="18" fillId="0" borderId="16" xfId="0" applyFont="1" applyBorder="1" applyAlignment="1">
      <alignment horizontal="center"/>
    </xf>
    <xf numFmtId="0" fontId="18" fillId="0" borderId="13" xfId="0" applyFont="1" applyBorder="1" applyAlignment="1">
      <alignment/>
    </xf>
    <xf numFmtId="0" fontId="18" fillId="0" borderId="8" xfId="0" applyFont="1" applyBorder="1" applyAlignment="1">
      <alignment horizontal="center" vertical="center"/>
    </xf>
    <xf numFmtId="0" fontId="18" fillId="0" borderId="6" xfId="0" applyFont="1" applyBorder="1" applyAlignment="1">
      <alignment horizontal="centerContinuous"/>
    </xf>
    <xf numFmtId="0" fontId="18" fillId="0" borderId="8" xfId="0" applyFont="1" applyBorder="1" applyAlignment="1">
      <alignment horizontal="center"/>
    </xf>
    <xf numFmtId="0" fontId="18" fillId="0" borderId="8" xfId="0" applyFont="1" applyBorder="1" applyAlignment="1">
      <alignment/>
    </xf>
    <xf numFmtId="0" fontId="18" fillId="0" borderId="17" xfId="0" applyFont="1" applyBorder="1" applyAlignment="1">
      <alignment horizontal="left"/>
    </xf>
    <xf numFmtId="0" fontId="20" fillId="0" borderId="5" xfId="0" applyFont="1" applyBorder="1" applyAlignment="1">
      <alignment horizontal="left"/>
    </xf>
    <xf numFmtId="0" fontId="20" fillId="0" borderId="0" xfId="0" applyFont="1" applyAlignment="1">
      <alignment/>
    </xf>
    <xf numFmtId="0" fontId="20" fillId="0" borderId="3" xfId="0" applyFont="1" applyBorder="1" applyAlignment="1">
      <alignment/>
    </xf>
    <xf numFmtId="174" fontId="20" fillId="0" borderId="0" xfId="0" applyNumberFormat="1" applyFont="1" applyFill="1" applyBorder="1" applyAlignment="1">
      <alignment/>
    </xf>
    <xf numFmtId="0" fontId="18" fillId="0" borderId="5" xfId="0" applyFont="1" applyBorder="1" applyAlignment="1">
      <alignment horizontal="left"/>
    </xf>
    <xf numFmtId="181" fontId="1" fillId="0" borderId="0" xfId="0" applyNumberFormat="1" applyFont="1" applyAlignment="1">
      <alignment/>
    </xf>
    <xf numFmtId="174" fontId="18" fillId="0" borderId="0" xfId="0" applyNumberFormat="1" applyFont="1" applyAlignment="1">
      <alignment/>
    </xf>
    <xf numFmtId="181" fontId="20" fillId="0" borderId="0" xfId="0" applyNumberFormat="1" applyFont="1" applyAlignment="1">
      <alignment/>
    </xf>
    <xf numFmtId="174" fontId="18" fillId="0" borderId="0" xfId="0" applyNumberFormat="1" applyFont="1" applyFill="1" applyBorder="1" applyAlignment="1">
      <alignment/>
    </xf>
    <xf numFmtId="174" fontId="20" fillId="0" borderId="0" xfId="0" applyNumberFormat="1" applyFont="1" applyAlignment="1">
      <alignment/>
    </xf>
    <xf numFmtId="175" fontId="20" fillId="0" borderId="0" xfId="0" applyNumberFormat="1" applyFont="1" applyAlignment="1">
      <alignment/>
    </xf>
    <xf numFmtId="181" fontId="0" fillId="0" borderId="0" xfId="0" applyNumberFormat="1" applyAlignment="1">
      <alignment horizontal="centerContinuous"/>
    </xf>
    <xf numFmtId="181" fontId="18" fillId="0" borderId="0" xfId="0" applyNumberFormat="1" applyFont="1" applyAlignment="1">
      <alignment horizontal="centerContinuous"/>
    </xf>
    <xf numFmtId="181" fontId="1" fillId="0" borderId="0" xfId="0" applyNumberFormat="1" applyFont="1" applyAlignment="1">
      <alignment horizontal="centerContinuous"/>
    </xf>
    <xf numFmtId="0" fontId="20" fillId="0" borderId="5" xfId="0" applyFont="1" applyBorder="1" applyAlignment="1">
      <alignment/>
    </xf>
    <xf numFmtId="0" fontId="20" fillId="0" borderId="0" xfId="0" applyFont="1" applyBorder="1" applyAlignment="1">
      <alignment/>
    </xf>
    <xf numFmtId="0" fontId="24" fillId="0" borderId="0" xfId="0" applyFont="1" applyAlignment="1">
      <alignment/>
    </xf>
    <xf numFmtId="190" fontId="24" fillId="0" borderId="0" xfId="0" applyNumberFormat="1" applyFont="1" applyAlignment="1">
      <alignment/>
    </xf>
    <xf numFmtId="190" fontId="18" fillId="0" borderId="0" xfId="0" applyNumberFormat="1" applyFont="1" applyAlignment="1">
      <alignment/>
    </xf>
    <xf numFmtId="0" fontId="18" fillId="0" borderId="4" xfId="0" applyFont="1" applyBorder="1" applyAlignment="1">
      <alignment horizontal="center"/>
    </xf>
    <xf numFmtId="0" fontId="18" fillId="0" borderId="7" xfId="0" applyFont="1" applyBorder="1" applyAlignment="1">
      <alignment horizontal="center"/>
    </xf>
    <xf numFmtId="0" fontId="18" fillId="0" borderId="7" xfId="0" applyFont="1" applyBorder="1" applyAlignment="1">
      <alignment horizontal="center" vertical="center"/>
    </xf>
    <xf numFmtId="193" fontId="18" fillId="0" borderId="0" xfId="0" applyNumberFormat="1" applyFont="1" applyAlignment="1">
      <alignment/>
    </xf>
    <xf numFmtId="193" fontId="20" fillId="0" borderId="0" xfId="0" applyNumberFormat="1" applyFont="1" applyAlignment="1">
      <alignment/>
    </xf>
    <xf numFmtId="191" fontId="18" fillId="0" borderId="0" xfId="0" applyNumberFormat="1" applyFont="1" applyAlignment="1">
      <alignment/>
    </xf>
    <xf numFmtId="0" fontId="0" fillId="0" borderId="0" xfId="0" applyBorder="1" applyAlignment="1">
      <alignment/>
    </xf>
    <xf numFmtId="0" fontId="19" fillId="0" borderId="0" xfId="0" applyFont="1" applyAlignment="1">
      <alignment/>
    </xf>
    <xf numFmtId="0" fontId="18" fillId="0" borderId="0" xfId="0" applyFont="1" applyBorder="1" applyAlignment="1">
      <alignment horizontal="centerContinuous" vertical="center"/>
    </xf>
    <xf numFmtId="0" fontId="18" fillId="0" borderId="2" xfId="0" applyFont="1" applyBorder="1" applyAlignment="1">
      <alignment horizontal="centerContinuous" vertical="center"/>
    </xf>
    <xf numFmtId="0" fontId="18" fillId="0" borderId="0" xfId="0" applyFont="1" applyAlignment="1">
      <alignment vertical="center"/>
    </xf>
    <xf numFmtId="0" fontId="18" fillId="0" borderId="0" xfId="0" applyFont="1" applyAlignment="1">
      <alignment horizontal="centerContinuous" vertical="center"/>
    </xf>
    <xf numFmtId="0" fontId="18" fillId="0" borderId="3" xfId="0" applyFont="1" applyBorder="1" applyAlignment="1">
      <alignment horizontal="centerContinuous" vertical="center"/>
    </xf>
    <xf numFmtId="0" fontId="1" fillId="0" borderId="0" xfId="0" applyFont="1" applyAlignment="1">
      <alignment horizontal="centerContinuous" vertical="center"/>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174" fontId="20" fillId="0" borderId="0" xfId="0" applyNumberFormat="1" applyFont="1" applyAlignment="1">
      <alignment/>
    </xf>
    <xf numFmtId="0" fontId="18" fillId="0" borderId="0" xfId="0" applyFont="1" applyAlignment="1">
      <alignment/>
    </xf>
    <xf numFmtId="174" fontId="18" fillId="0" borderId="0" xfId="0" applyNumberFormat="1" applyFont="1" applyAlignment="1">
      <alignment/>
    </xf>
    <xf numFmtId="0" fontId="24" fillId="0" borderId="5" xfId="0" applyFont="1" applyBorder="1" applyAlignment="1">
      <alignment/>
    </xf>
    <xf numFmtId="0" fontId="24" fillId="0" borderId="3" xfId="0" applyFont="1" applyBorder="1" applyAlignment="1">
      <alignment/>
    </xf>
    <xf numFmtId="195" fontId="20" fillId="0" borderId="0" xfId="0" applyNumberFormat="1" applyFont="1" applyAlignment="1">
      <alignment/>
    </xf>
    <xf numFmtId="0" fontId="18" fillId="0" borderId="0" xfId="0" applyFont="1" applyBorder="1" applyAlignment="1">
      <alignment/>
    </xf>
    <xf numFmtId="0" fontId="18" fillId="0" borderId="3" xfId="0" applyFont="1" applyBorder="1" applyAlignment="1">
      <alignment/>
    </xf>
    <xf numFmtId="0" fontId="18" fillId="0" borderId="18" xfId="0" applyFont="1" applyBorder="1" applyAlignment="1">
      <alignment horizontal="centerContinuous"/>
    </xf>
    <xf numFmtId="0" fontId="18" fillId="0" borderId="19" xfId="0" applyFont="1" applyBorder="1" applyAlignment="1">
      <alignment horizontal="centerContinuous"/>
    </xf>
    <xf numFmtId="0" fontId="18" fillId="0" borderId="11" xfId="0" applyFont="1" applyBorder="1" applyAlignment="1">
      <alignment horizontal="center"/>
    </xf>
    <xf numFmtId="0" fontId="18" fillId="0" borderId="18" xfId="0" applyFont="1" applyBorder="1" applyAlignment="1">
      <alignment horizontal="center"/>
    </xf>
    <xf numFmtId="0" fontId="20" fillId="0" borderId="0" xfId="0" applyFont="1" applyAlignment="1">
      <alignment horizontal="centerContinuous"/>
    </xf>
    <xf numFmtId="0" fontId="18" fillId="0" borderId="0" xfId="0" applyFont="1" applyAlignment="1">
      <alignment horizontal="centerContinuous"/>
    </xf>
    <xf numFmtId="0" fontId="18" fillId="0" borderId="3" xfId="0" applyFont="1" applyBorder="1" applyAlignment="1">
      <alignment/>
    </xf>
    <xf numFmtId="175" fontId="18" fillId="0" borderId="0" xfId="0" applyNumberFormat="1" applyFont="1" applyFill="1" applyBorder="1" applyAlignment="1">
      <alignment/>
    </xf>
    <xf numFmtId="0" fontId="18" fillId="0" borderId="0" xfId="0" applyFont="1" applyAlignment="1">
      <alignment horizontal="center"/>
    </xf>
    <xf numFmtId="0" fontId="18" fillId="0" borderId="0" xfId="0" applyFont="1" applyAlignment="1">
      <alignment horizontal="center"/>
    </xf>
    <xf numFmtId="175" fontId="20" fillId="0" borderId="0" xfId="0" applyNumberFormat="1" applyFont="1" applyFill="1" applyBorder="1" applyAlignment="1">
      <alignment/>
    </xf>
    <xf numFmtId="197" fontId="18" fillId="0" borderId="0" xfId="0" applyNumberFormat="1" applyFont="1" applyAlignment="1">
      <alignment/>
    </xf>
    <xf numFmtId="0" fontId="20" fillId="0" borderId="0" xfId="0" applyFont="1" applyAlignment="1">
      <alignment horizontal="center"/>
    </xf>
    <xf numFmtId="0" fontId="20" fillId="0" borderId="3" xfId="0" applyFont="1" applyBorder="1" applyAlignment="1">
      <alignment horizontal="center"/>
    </xf>
    <xf numFmtId="176" fontId="18" fillId="0" borderId="0" xfId="0" applyNumberFormat="1" applyFont="1" applyAlignment="1">
      <alignment horizontal="right"/>
    </xf>
    <xf numFmtId="0" fontId="19" fillId="0" borderId="0" xfId="0" applyFont="1" applyAlignment="1">
      <alignment/>
    </xf>
    <xf numFmtId="0" fontId="19" fillId="0" borderId="0" xfId="0" applyFont="1" applyAlignment="1">
      <alignment/>
    </xf>
    <xf numFmtId="0" fontId="18" fillId="0" borderId="17" xfId="0" applyFont="1" applyBorder="1" applyAlignment="1">
      <alignment/>
    </xf>
    <xf numFmtId="0" fontId="18" fillId="0" borderId="17" xfId="0" applyFont="1" applyBorder="1" applyAlignment="1">
      <alignment horizontal="centerContinuous"/>
    </xf>
    <xf numFmtId="0" fontId="18" fillId="0" borderId="5" xfId="0" applyFont="1" applyBorder="1" applyAlignment="1">
      <alignment horizontal="centerContinuous"/>
    </xf>
    <xf numFmtId="0" fontId="18" fillId="0" borderId="20" xfId="0" applyFont="1" applyBorder="1" applyAlignment="1">
      <alignment/>
    </xf>
    <xf numFmtId="0" fontId="18" fillId="0" borderId="18" xfId="0" applyFont="1" applyBorder="1" applyAlignment="1">
      <alignment/>
    </xf>
    <xf numFmtId="0" fontId="18" fillId="0" borderId="11" xfId="0" applyFont="1" applyBorder="1" applyAlignment="1">
      <alignment horizontal="centerContinuous"/>
    </xf>
    <xf numFmtId="0" fontId="18" fillId="0" borderId="21" xfId="0" applyFont="1" applyBorder="1" applyAlignment="1">
      <alignment horizontal="center"/>
    </xf>
    <xf numFmtId="0" fontId="18" fillId="0" borderId="0" xfId="0" applyFont="1" applyAlignment="1">
      <alignment horizontal="left"/>
    </xf>
    <xf numFmtId="241" fontId="18" fillId="0" borderId="0" xfId="0" applyNumberFormat="1" applyFont="1" applyAlignment="1">
      <alignment/>
    </xf>
    <xf numFmtId="191" fontId="18" fillId="0" borderId="0" xfId="0" applyNumberFormat="1" applyFont="1" applyAlignment="1">
      <alignment horizontal="right"/>
    </xf>
    <xf numFmtId="191" fontId="18" fillId="0" borderId="0" xfId="0" applyNumberFormat="1" applyFont="1" applyAlignment="1" quotePrefix="1">
      <alignment horizontal="right"/>
    </xf>
    <xf numFmtId="0" fontId="20" fillId="0" borderId="0" xfId="0" applyFont="1" applyAlignment="1">
      <alignment horizontal="right"/>
    </xf>
    <xf numFmtId="0" fontId="18" fillId="0" borderId="0" xfId="0" applyFont="1" applyAlignment="1">
      <alignment horizontal="right"/>
    </xf>
    <xf numFmtId="169" fontId="18" fillId="0" borderId="0" xfId="0" applyNumberFormat="1" applyFont="1" applyAlignment="1">
      <alignment/>
    </xf>
    <xf numFmtId="242" fontId="18" fillId="0" borderId="0" xfId="0" applyNumberFormat="1" applyFont="1" applyAlignment="1">
      <alignment/>
    </xf>
    <xf numFmtId="243" fontId="18" fillId="0" borderId="0" xfId="0" applyNumberFormat="1" applyFont="1" applyAlignment="1">
      <alignment/>
    </xf>
    <xf numFmtId="191" fontId="20" fillId="0" borderId="0" xfId="0" applyNumberFormat="1" applyFont="1" applyAlignment="1">
      <alignment/>
    </xf>
    <xf numFmtId="241" fontId="20" fillId="0" borderId="0" xfId="0" applyNumberFormat="1" applyFont="1" applyAlignment="1">
      <alignment/>
    </xf>
    <xf numFmtId="169" fontId="20" fillId="0" borderId="0" xfId="0" applyNumberFormat="1" applyFont="1" applyAlignment="1">
      <alignment/>
    </xf>
    <xf numFmtId="199" fontId="18" fillId="0" borderId="0" xfId="0" applyNumberFormat="1" applyFont="1" applyAlignment="1">
      <alignment/>
    </xf>
    <xf numFmtId="0" fontId="18" fillId="0" borderId="0" xfId="0" applyFont="1" applyAlignment="1">
      <alignment horizontal="left"/>
    </xf>
    <xf numFmtId="198" fontId="18" fillId="0" borderId="0" xfId="0" applyNumberFormat="1" applyFont="1" applyAlignment="1">
      <alignment/>
    </xf>
    <xf numFmtId="198" fontId="20" fillId="0" borderId="0" xfId="0" applyNumberFormat="1" applyFont="1" applyAlignment="1">
      <alignment/>
    </xf>
    <xf numFmtId="242" fontId="20" fillId="0" borderId="0" xfId="0" applyNumberFormat="1" applyFont="1" applyAlignment="1">
      <alignment/>
    </xf>
    <xf numFmtId="0" fontId="19" fillId="0" borderId="0" xfId="0" applyFont="1" applyAlignment="1">
      <alignment horizontal="center"/>
    </xf>
    <xf numFmtId="0" fontId="19" fillId="0" borderId="0" xfId="0" applyFont="1" applyAlignment="1">
      <alignment horizontal="right"/>
    </xf>
    <xf numFmtId="0" fontId="18" fillId="0" borderId="1" xfId="0" applyFont="1" applyBorder="1" applyAlignment="1">
      <alignment horizontal="center"/>
    </xf>
    <xf numFmtId="0" fontId="24" fillId="0" borderId="22" xfId="0" applyFont="1" applyBorder="1" applyAlignment="1">
      <alignment/>
    </xf>
    <xf numFmtId="0" fontId="18" fillId="0" borderId="4" xfId="0" applyFont="1" applyBorder="1" applyAlignment="1">
      <alignment/>
    </xf>
    <xf numFmtId="0" fontId="18" fillId="0" borderId="5" xfId="0" applyFont="1" applyBorder="1" applyAlignment="1">
      <alignment horizontal="center"/>
    </xf>
    <xf numFmtId="0" fontId="18" fillId="0" borderId="7" xfId="0" applyFont="1" applyBorder="1" applyAlignment="1">
      <alignment/>
    </xf>
    <xf numFmtId="0" fontId="18" fillId="0" borderId="2" xfId="0" applyFont="1" applyBorder="1" applyAlignment="1">
      <alignment horizontal="center"/>
    </xf>
    <xf numFmtId="201" fontId="20" fillId="0" borderId="5" xfId="0" applyNumberFormat="1" applyFont="1" applyBorder="1" applyAlignment="1">
      <alignment horizontal="left"/>
    </xf>
    <xf numFmtId="186" fontId="20" fillId="0" borderId="0" xfId="0" applyNumberFormat="1" applyFont="1" applyAlignment="1">
      <alignment/>
    </xf>
    <xf numFmtId="202" fontId="20" fillId="0" borderId="0" xfId="0" applyNumberFormat="1" applyFont="1" applyAlignment="1">
      <alignment/>
    </xf>
    <xf numFmtId="182" fontId="20" fillId="0" borderId="0" xfId="0" applyNumberFormat="1" applyFont="1" applyAlignment="1">
      <alignment/>
    </xf>
    <xf numFmtId="182" fontId="20" fillId="0" borderId="5" xfId="0" applyNumberFormat="1" applyFont="1" applyBorder="1" applyAlignment="1">
      <alignment/>
    </xf>
    <xf numFmtId="0" fontId="20" fillId="0" borderId="0" xfId="0" applyFont="1" applyBorder="1" applyAlignment="1">
      <alignment horizontal="right"/>
    </xf>
    <xf numFmtId="201" fontId="18" fillId="0" borderId="5" xfId="0" applyNumberFormat="1" applyFont="1" applyBorder="1" applyAlignment="1">
      <alignment horizontal="left"/>
    </xf>
    <xf numFmtId="182" fontId="18" fillId="0" borderId="0" xfId="0" applyNumberFormat="1" applyFont="1" applyAlignment="1">
      <alignment/>
    </xf>
    <xf numFmtId="182" fontId="18" fillId="0" borderId="5" xfId="0" applyNumberFormat="1" applyFont="1" applyBorder="1" applyAlignment="1">
      <alignment/>
    </xf>
    <xf numFmtId="0" fontId="18" fillId="0" borderId="0" xfId="0" applyFont="1" applyBorder="1" applyAlignment="1">
      <alignment horizontal="right"/>
    </xf>
    <xf numFmtId="186" fontId="18" fillId="0" borderId="0" xfId="0" applyNumberFormat="1" applyFont="1" applyAlignment="1">
      <alignment/>
    </xf>
    <xf numFmtId="202" fontId="18" fillId="0" borderId="0" xfId="0" applyNumberFormat="1" applyFont="1" applyAlignment="1">
      <alignment/>
    </xf>
    <xf numFmtId="182" fontId="18" fillId="0" borderId="0" xfId="0" applyNumberFormat="1" applyFont="1" applyBorder="1" applyAlignment="1">
      <alignment/>
    </xf>
    <xf numFmtId="0" fontId="18" fillId="0" borderId="5" xfId="0" applyFont="1" applyBorder="1" applyAlignment="1">
      <alignment/>
    </xf>
    <xf numFmtId="173" fontId="18" fillId="0" borderId="0" xfId="0" applyNumberFormat="1" applyFont="1" applyAlignment="1">
      <alignment horizontal="right"/>
    </xf>
    <xf numFmtId="171" fontId="18" fillId="0" borderId="0" xfId="0" applyNumberFormat="1" applyFont="1" applyAlignment="1">
      <alignment horizontal="right"/>
    </xf>
    <xf numFmtId="173" fontId="18" fillId="0" borderId="5" xfId="0" applyNumberFormat="1" applyFont="1" applyBorder="1" applyAlignment="1">
      <alignment horizontal="right"/>
    </xf>
    <xf numFmtId="0" fontId="20" fillId="0" borderId="5" xfId="0" applyFont="1" applyBorder="1" applyAlignment="1">
      <alignment horizontal="left"/>
    </xf>
    <xf numFmtId="182" fontId="20" fillId="0" borderId="0" xfId="0" applyNumberFormat="1" applyFont="1" applyAlignment="1">
      <alignment/>
    </xf>
    <xf numFmtId="182" fontId="20" fillId="0" borderId="0" xfId="0" applyNumberFormat="1" applyFont="1" applyBorder="1" applyAlignment="1">
      <alignment/>
    </xf>
    <xf numFmtId="173" fontId="20" fillId="0" borderId="5" xfId="0" applyNumberFormat="1" applyFont="1" applyBorder="1" applyAlignment="1">
      <alignment horizontal="right"/>
    </xf>
    <xf numFmtId="173" fontId="18" fillId="0" borderId="0" xfId="0" applyNumberFormat="1" applyFont="1" applyBorder="1" applyAlignment="1">
      <alignment horizontal="right"/>
    </xf>
    <xf numFmtId="173" fontId="18" fillId="0" borderId="0" xfId="0" applyNumberFormat="1" applyFont="1" applyAlignment="1">
      <alignment horizontal="right"/>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186" fontId="20" fillId="0" borderId="0" xfId="0" applyNumberFormat="1" applyFont="1" applyBorder="1" applyAlignment="1">
      <alignment/>
    </xf>
    <xf numFmtId="186" fontId="20" fillId="0" borderId="0" xfId="0" applyNumberFormat="1" applyFont="1" applyAlignment="1">
      <alignment/>
    </xf>
    <xf numFmtId="186" fontId="20" fillId="0" borderId="5" xfId="0" applyNumberFormat="1" applyFont="1" applyBorder="1" applyAlignment="1">
      <alignment/>
    </xf>
    <xf numFmtId="186" fontId="18" fillId="0" borderId="0" xfId="0" applyNumberFormat="1" applyFont="1" applyAlignment="1">
      <alignment/>
    </xf>
    <xf numFmtId="171" fontId="18" fillId="0" borderId="5" xfId="0" applyNumberFormat="1" applyFont="1" applyBorder="1" applyAlignment="1">
      <alignment horizontal="right"/>
    </xf>
    <xf numFmtId="0" fontId="20" fillId="0" borderId="5" xfId="0" applyFont="1" applyBorder="1" applyAlignment="1">
      <alignment/>
    </xf>
    <xf numFmtId="186" fontId="20" fillId="0" borderId="0" xfId="0" applyNumberFormat="1" applyFont="1" applyAlignment="1">
      <alignment horizontal="right"/>
    </xf>
    <xf numFmtId="186" fontId="20" fillId="0" borderId="5" xfId="0" applyNumberFormat="1" applyFont="1" applyBorder="1" applyAlignment="1">
      <alignment horizontal="right"/>
    </xf>
    <xf numFmtId="0" fontId="0" fillId="0" borderId="3" xfId="0" applyBorder="1" applyAlignment="1">
      <alignment/>
    </xf>
    <xf numFmtId="0" fontId="20" fillId="0" borderId="0" xfId="0" applyFont="1" applyBorder="1" applyAlignment="1">
      <alignment/>
    </xf>
    <xf numFmtId="186" fontId="20" fillId="0" borderId="0" xfId="0" applyNumberFormat="1" applyFont="1" applyBorder="1" applyAlignment="1">
      <alignment horizontal="right"/>
    </xf>
    <xf numFmtId="181" fontId="20" fillId="0" borderId="0" xfId="0" applyNumberFormat="1" applyFont="1" applyBorder="1" applyAlignment="1">
      <alignment/>
    </xf>
    <xf numFmtId="0" fontId="19" fillId="0" borderId="0" xfId="0" applyFont="1" applyAlignment="1">
      <alignment horizontal="right"/>
    </xf>
    <xf numFmtId="0" fontId="0" fillId="0" borderId="1" xfId="0" applyBorder="1" applyAlignment="1">
      <alignment/>
    </xf>
    <xf numFmtId="0" fontId="18" fillId="0" borderId="24" xfId="0" applyFont="1" applyBorder="1" applyAlignment="1">
      <alignment horizontal="center" vertical="center"/>
    </xf>
    <xf numFmtId="0" fontId="18" fillId="0" borderId="25" xfId="0" applyFont="1" applyBorder="1" applyAlignment="1">
      <alignment/>
    </xf>
    <xf numFmtId="0" fontId="0" fillId="0" borderId="5" xfId="0" applyBorder="1" applyAlignment="1">
      <alignment/>
    </xf>
    <xf numFmtId="0" fontId="18" fillId="0" borderId="23" xfId="0" applyFont="1" applyBorder="1" applyAlignment="1">
      <alignment horizontal="center"/>
    </xf>
    <xf numFmtId="0" fontId="18" fillId="0" borderId="3" xfId="0" applyFont="1" applyBorder="1" applyAlignment="1">
      <alignment horizontal="center"/>
    </xf>
    <xf numFmtId="0" fontId="18" fillId="0" borderId="23" xfId="0" applyFont="1" applyBorder="1" applyAlignment="1">
      <alignment horizontal="centerContinuous"/>
    </xf>
    <xf numFmtId="0" fontId="0" fillId="0" borderId="5" xfId="0" applyBorder="1" applyAlignment="1">
      <alignment horizontal="centerContinuous"/>
    </xf>
    <xf numFmtId="0" fontId="0" fillId="0" borderId="23" xfId="0" applyBorder="1" applyAlignment="1">
      <alignment/>
    </xf>
    <xf numFmtId="0" fontId="18" fillId="0" borderId="26" xfId="0" applyFont="1" applyBorder="1" applyAlignment="1">
      <alignment/>
    </xf>
    <xf numFmtId="0" fontId="0" fillId="0" borderId="11" xfId="0" applyBorder="1" applyAlignment="1">
      <alignment/>
    </xf>
    <xf numFmtId="0" fontId="18" fillId="0" borderId="23" xfId="0" applyFont="1" applyBorder="1" applyAlignment="1">
      <alignment/>
    </xf>
    <xf numFmtId="0" fontId="18" fillId="0" borderId="6" xfId="0" applyFont="1" applyBorder="1" applyAlignment="1">
      <alignment/>
    </xf>
    <xf numFmtId="0" fontId="18" fillId="0" borderId="14" xfId="0" applyFont="1" applyBorder="1" applyAlignment="1">
      <alignment/>
    </xf>
    <xf numFmtId="192" fontId="18" fillId="0" borderId="0" xfId="0" applyNumberFormat="1" applyFont="1" applyAlignment="1">
      <alignment/>
    </xf>
    <xf numFmtId="203" fontId="18" fillId="0" borderId="0" xfId="0" applyNumberFormat="1" applyFont="1" applyAlignment="1">
      <alignment/>
    </xf>
    <xf numFmtId="204" fontId="18" fillId="0" borderId="0" xfId="0" applyNumberFormat="1" applyFont="1" applyAlignment="1">
      <alignment/>
    </xf>
    <xf numFmtId="206" fontId="18" fillId="0" borderId="0" xfId="0" applyNumberFormat="1" applyFont="1" applyAlignment="1">
      <alignment horizontal="right"/>
    </xf>
    <xf numFmtId="204" fontId="18" fillId="0" borderId="0" xfId="0" applyNumberFormat="1" applyFont="1" applyAlignment="1">
      <alignment horizontal="right"/>
    </xf>
    <xf numFmtId="0" fontId="18" fillId="0" borderId="23" xfId="0" applyFont="1" applyBorder="1" applyAlignment="1">
      <alignment horizontal="right"/>
    </xf>
    <xf numFmtId="180" fontId="18" fillId="0" borderId="0" xfId="0" applyNumberFormat="1" applyFont="1" applyAlignment="1">
      <alignment horizontal="right"/>
    </xf>
    <xf numFmtId="209" fontId="18" fillId="0" borderId="0" xfId="0" applyNumberFormat="1" applyFont="1" applyAlignment="1">
      <alignment horizontal="right"/>
    </xf>
    <xf numFmtId="192" fontId="18" fillId="0" borderId="0" xfId="0" applyNumberFormat="1" applyFont="1" applyAlignment="1">
      <alignment horizontal="right"/>
    </xf>
    <xf numFmtId="205" fontId="18" fillId="0" borderId="0" xfId="0" applyNumberFormat="1" applyFont="1" applyAlignment="1">
      <alignment horizontal="right"/>
    </xf>
    <xf numFmtId="195" fontId="18" fillId="0" borderId="0" xfId="0" applyNumberFormat="1" applyFont="1" applyAlignment="1">
      <alignment horizontal="right"/>
    </xf>
    <xf numFmtId="192" fontId="20" fillId="0" borderId="0" xfId="0" applyNumberFormat="1" applyFont="1" applyAlignment="1">
      <alignment/>
    </xf>
    <xf numFmtId="203" fontId="20" fillId="0" borderId="0" xfId="0" applyNumberFormat="1" applyFont="1" applyAlignment="1">
      <alignment/>
    </xf>
    <xf numFmtId="204" fontId="20" fillId="0" borderId="0" xfId="0" applyNumberFormat="1" applyFont="1" applyAlignment="1">
      <alignment/>
    </xf>
    <xf numFmtId="206" fontId="20" fillId="0" borderId="0" xfId="0" applyNumberFormat="1" applyFont="1" applyAlignment="1">
      <alignment horizontal="right"/>
    </xf>
    <xf numFmtId="204" fontId="20" fillId="0" borderId="0" xfId="0" applyNumberFormat="1" applyFont="1" applyAlignment="1">
      <alignment horizontal="right"/>
    </xf>
    <xf numFmtId="0" fontId="20" fillId="0" borderId="23" xfId="0" applyFont="1" applyBorder="1" applyAlignment="1">
      <alignment horizontal="right"/>
    </xf>
    <xf numFmtId="203" fontId="18" fillId="0" borderId="0" xfId="0" applyNumberFormat="1" applyFont="1" applyAlignment="1">
      <alignment/>
    </xf>
    <xf numFmtId="0" fontId="0" fillId="0" borderId="5" xfId="0" applyBorder="1" applyAlignment="1">
      <alignment horizontal="left"/>
    </xf>
    <xf numFmtId="0" fontId="0" fillId="0" borderId="23" xfId="0" applyBorder="1" applyAlignment="1">
      <alignment horizontal="right"/>
    </xf>
    <xf numFmtId="206" fontId="18" fillId="0" borderId="0" xfId="0" applyNumberFormat="1" applyFont="1" applyAlignment="1">
      <alignment/>
    </xf>
    <xf numFmtId="195" fontId="18" fillId="0" borderId="0" xfId="0" applyNumberFormat="1" applyFont="1" applyAlignment="1">
      <alignment/>
    </xf>
    <xf numFmtId="192" fontId="20" fillId="0" borderId="0" xfId="0" applyNumberFormat="1" applyFont="1" applyAlignment="1">
      <alignment horizontal="right"/>
    </xf>
    <xf numFmtId="206" fontId="20" fillId="0" borderId="0" xfId="0" applyNumberFormat="1" applyFont="1" applyAlignment="1">
      <alignment/>
    </xf>
    <xf numFmtId="192" fontId="20" fillId="0" borderId="0" xfId="0" applyNumberFormat="1" applyFont="1" applyAlignment="1">
      <alignment horizontal="right"/>
    </xf>
    <xf numFmtId="192" fontId="20" fillId="0" borderId="0" xfId="0" applyNumberFormat="1" applyFont="1" applyAlignment="1">
      <alignment/>
    </xf>
    <xf numFmtId="204" fontId="20" fillId="0" borderId="0" xfId="0" applyNumberFormat="1" applyFont="1" applyAlignment="1">
      <alignment/>
    </xf>
    <xf numFmtId="206" fontId="20" fillId="0" borderId="0" xfId="0" applyNumberFormat="1" applyFont="1" applyAlignment="1">
      <alignment/>
    </xf>
    <xf numFmtId="168" fontId="18" fillId="0" borderId="0" xfId="0" applyNumberFormat="1" applyFont="1" applyAlignment="1">
      <alignment/>
    </xf>
    <xf numFmtId="0" fontId="0" fillId="0" borderId="0" xfId="0" applyAlignment="1">
      <alignment horizontal="right"/>
    </xf>
    <xf numFmtId="0" fontId="19" fillId="0" borderId="0" xfId="0" applyFont="1" applyAlignment="1">
      <alignment horizontal="left"/>
    </xf>
    <xf numFmtId="0" fontId="18" fillId="0" borderId="1" xfId="0" applyFont="1" applyBorder="1" applyAlignment="1">
      <alignment horizontal="right"/>
    </xf>
    <xf numFmtId="0" fontId="0" fillId="0" borderId="9" xfId="0" applyBorder="1" applyAlignment="1">
      <alignment horizontal="right"/>
    </xf>
    <xf numFmtId="0" fontId="18" fillId="0" borderId="12" xfId="0" applyFont="1" applyBorder="1" applyAlignment="1">
      <alignment horizontal="right"/>
    </xf>
    <xf numFmtId="0" fontId="0" fillId="0" borderId="0" xfId="0" applyBorder="1" applyAlignment="1">
      <alignment horizontal="right"/>
    </xf>
    <xf numFmtId="0" fontId="18" fillId="0" borderId="4" xfId="0" applyFont="1" applyBorder="1" applyAlignment="1">
      <alignment horizontal="right"/>
    </xf>
    <xf numFmtId="0" fontId="0" fillId="0" borderId="4" xfId="0" applyBorder="1" applyAlignment="1">
      <alignment horizontal="right"/>
    </xf>
    <xf numFmtId="0" fontId="18" fillId="0" borderId="9" xfId="0" applyFont="1" applyBorder="1" applyAlignment="1">
      <alignment horizontal="center"/>
    </xf>
    <xf numFmtId="0" fontId="18" fillId="0" borderId="27" xfId="0" applyFont="1" applyBorder="1" applyAlignment="1">
      <alignment horizontal="right"/>
    </xf>
    <xf numFmtId="0" fontId="18" fillId="0" borderId="14" xfId="0" applyFont="1" applyBorder="1" applyAlignment="1">
      <alignment horizontal="right"/>
    </xf>
    <xf numFmtId="0" fontId="18" fillId="0" borderId="7" xfId="0" applyFont="1" applyBorder="1" applyAlignment="1">
      <alignment horizontal="right"/>
    </xf>
    <xf numFmtId="0" fontId="18" fillId="0" borderId="10" xfId="0" applyFont="1" applyBorder="1" applyAlignment="1">
      <alignment horizontal="right"/>
    </xf>
    <xf numFmtId="0" fontId="18" fillId="0" borderId="25" xfId="0" applyFont="1" applyBorder="1" applyAlignment="1">
      <alignment horizontal="right"/>
    </xf>
    <xf numFmtId="174" fontId="20" fillId="0" borderId="0" xfId="0" applyNumberFormat="1" applyFont="1" applyAlignment="1">
      <alignment horizontal="right"/>
    </xf>
    <xf numFmtId="0" fontId="20" fillId="0" borderId="23" xfId="0" applyFont="1" applyBorder="1" applyAlignment="1">
      <alignment horizontal="right"/>
    </xf>
    <xf numFmtId="174" fontId="18" fillId="0" borderId="0" xfId="0" applyNumberFormat="1" applyFont="1" applyAlignment="1">
      <alignment horizontal="right"/>
    </xf>
    <xf numFmtId="174" fontId="18" fillId="0" borderId="0" xfId="0" applyNumberFormat="1" applyFont="1" applyAlignment="1">
      <alignment horizontal="right"/>
    </xf>
    <xf numFmtId="214" fontId="18" fillId="0" borderId="5" xfId="0" applyNumberFormat="1" applyFont="1" applyBorder="1" applyAlignment="1">
      <alignment horizontal="left"/>
    </xf>
    <xf numFmtId="0" fontId="18" fillId="0" borderId="0" xfId="0" applyFont="1" applyBorder="1" applyAlignment="1">
      <alignment/>
    </xf>
    <xf numFmtId="0" fontId="18" fillId="0" borderId="5" xfId="0" applyFont="1" applyBorder="1" applyAlignment="1">
      <alignment horizontal="left"/>
    </xf>
    <xf numFmtId="214" fontId="18" fillId="0" borderId="23" xfId="0" applyNumberFormat="1" applyFont="1" applyBorder="1" applyAlignment="1">
      <alignment horizontal="right"/>
    </xf>
    <xf numFmtId="0" fontId="24" fillId="0" borderId="0" xfId="0" applyFont="1" applyAlignment="1">
      <alignment/>
    </xf>
    <xf numFmtId="0" fontId="0" fillId="0" borderId="0" xfId="0" applyFont="1" applyAlignment="1">
      <alignment horizontal="right"/>
    </xf>
    <xf numFmtId="0" fontId="24" fillId="0" borderId="0" xfId="0" applyFont="1" applyAlignment="1">
      <alignment horizontal="right"/>
    </xf>
    <xf numFmtId="0" fontId="24" fillId="0" borderId="0" xfId="0" applyFont="1" applyAlignment="1">
      <alignment horizontal="right"/>
    </xf>
    <xf numFmtId="0" fontId="24" fillId="0" borderId="0" xfId="0" applyFont="1" applyAlignment="1">
      <alignment horizontal="left"/>
    </xf>
    <xf numFmtId="0" fontId="0" fillId="0" borderId="9"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18" fillId="0" borderId="27" xfId="0" applyFont="1" applyBorder="1" applyAlignment="1">
      <alignment horizontal="center"/>
    </xf>
    <xf numFmtId="0" fontId="18" fillId="0" borderId="23" xfId="0" applyFont="1" applyBorder="1" applyAlignment="1">
      <alignment horizontal="right"/>
    </xf>
    <xf numFmtId="215" fontId="18" fillId="0" borderId="0" xfId="0" applyNumberFormat="1" applyFont="1" applyAlignment="1">
      <alignment horizontal="right"/>
    </xf>
    <xf numFmtId="215" fontId="20" fillId="0" borderId="0" xfId="0" applyNumberFormat="1" applyFont="1" applyAlignment="1">
      <alignment horizontal="right"/>
    </xf>
    <xf numFmtId="0" fontId="20" fillId="0" borderId="23" xfId="0" applyFont="1" applyBorder="1" applyAlignment="1">
      <alignment/>
    </xf>
    <xf numFmtId="215" fontId="20" fillId="0" borderId="0" xfId="0" applyNumberFormat="1" applyFont="1" applyAlignment="1">
      <alignment horizontal="right"/>
    </xf>
    <xf numFmtId="171" fontId="20" fillId="0" borderId="0" xfId="0" applyNumberFormat="1" applyFont="1" applyAlignment="1">
      <alignment horizontal="right"/>
    </xf>
    <xf numFmtId="171" fontId="18" fillId="0" borderId="0" xfId="0" applyNumberFormat="1" applyFont="1" applyAlignment="1">
      <alignment horizontal="right"/>
    </xf>
    <xf numFmtId="0" fontId="18" fillId="0" borderId="0" xfId="0" applyFont="1" applyBorder="1" applyAlignment="1">
      <alignment horizontal="left"/>
    </xf>
    <xf numFmtId="0" fontId="18" fillId="0" borderId="17" xfId="0" applyFont="1" applyBorder="1" applyAlignment="1">
      <alignment vertical="center"/>
    </xf>
    <xf numFmtId="0" fontId="18" fillId="0" borderId="0" xfId="0" applyFont="1" applyBorder="1" applyAlignment="1">
      <alignment vertical="center"/>
    </xf>
    <xf numFmtId="0" fontId="18" fillId="0" borderId="2" xfId="0" applyFont="1" applyBorder="1" applyAlignment="1">
      <alignment vertical="center"/>
    </xf>
    <xf numFmtId="0" fontId="18" fillId="0" borderId="17" xfId="0" applyFont="1" applyBorder="1" applyAlignment="1">
      <alignment horizontal="centerContinuous" vertical="center"/>
    </xf>
    <xf numFmtId="0" fontId="18" fillId="0" borderId="26" xfId="0" applyFont="1" applyBorder="1" applyAlignment="1">
      <alignment horizontal="centerContinuous" vertical="center"/>
    </xf>
    <xf numFmtId="0" fontId="18" fillId="0" borderId="11" xfId="0" applyFont="1" applyBorder="1" applyAlignment="1">
      <alignment horizontal="centerContinuous" vertical="center"/>
    </xf>
    <xf numFmtId="0" fontId="18" fillId="0" borderId="28" xfId="0" applyFont="1" applyBorder="1" applyAlignment="1">
      <alignment horizontal="centerContinuous" vertical="center"/>
    </xf>
    <xf numFmtId="0" fontId="18" fillId="0" borderId="29" xfId="0" applyFont="1" applyBorder="1" applyAlignment="1">
      <alignment horizontal="centerContinuous" vertical="center"/>
    </xf>
    <xf numFmtId="0" fontId="18" fillId="0" borderId="30" xfId="0" applyFont="1" applyBorder="1" applyAlignment="1">
      <alignment horizontal="centerContinuous" vertical="center"/>
    </xf>
    <xf numFmtId="0" fontId="18" fillId="0" borderId="8" xfId="0" applyFont="1" applyBorder="1" applyAlignment="1">
      <alignment vertical="center"/>
    </xf>
    <xf numFmtId="217" fontId="18" fillId="0" borderId="10" xfId="0" applyNumberFormat="1" applyFont="1" applyBorder="1" applyAlignment="1">
      <alignment horizontal="center"/>
    </xf>
    <xf numFmtId="216" fontId="18" fillId="0" borderId="5" xfId="0" applyNumberFormat="1" applyFont="1" applyBorder="1" applyAlignment="1">
      <alignment horizontal="left"/>
    </xf>
    <xf numFmtId="220" fontId="18" fillId="0" borderId="0" xfId="0" applyNumberFormat="1" applyFont="1" applyAlignment="1">
      <alignment horizontal="right"/>
    </xf>
    <xf numFmtId="221" fontId="18" fillId="0" borderId="0" xfId="0" applyNumberFormat="1" applyFont="1" applyAlignment="1">
      <alignment horizontal="right"/>
    </xf>
    <xf numFmtId="222" fontId="18" fillId="0" borderId="0" xfId="0" applyNumberFormat="1" applyFont="1" applyAlignment="1">
      <alignment horizontal="right"/>
    </xf>
    <xf numFmtId="221" fontId="18" fillId="0" borderId="0" xfId="0" applyNumberFormat="1" applyFont="1" applyAlignment="1">
      <alignment horizontal="right"/>
    </xf>
    <xf numFmtId="216" fontId="18" fillId="0" borderId="0" xfId="0" applyNumberFormat="1" applyFont="1" applyAlignment="1">
      <alignment/>
    </xf>
    <xf numFmtId="216" fontId="20" fillId="0" borderId="5" xfId="0" applyNumberFormat="1" applyFont="1" applyBorder="1" applyAlignment="1">
      <alignment horizontal="left"/>
    </xf>
    <xf numFmtId="216" fontId="20" fillId="0" borderId="0" xfId="0" applyNumberFormat="1" applyFont="1" applyAlignment="1">
      <alignment/>
    </xf>
    <xf numFmtId="220" fontId="20" fillId="0" borderId="0" xfId="0" applyNumberFormat="1" applyFont="1" applyAlignment="1">
      <alignment horizontal="right"/>
    </xf>
    <xf numFmtId="221" fontId="20" fillId="0" borderId="0" xfId="0" applyNumberFormat="1" applyFont="1" applyAlignment="1">
      <alignment horizontal="right"/>
    </xf>
    <xf numFmtId="222" fontId="20" fillId="0" borderId="0" xfId="0" applyNumberFormat="1" applyFont="1" applyAlignment="1">
      <alignment horizontal="right"/>
    </xf>
    <xf numFmtId="176" fontId="20" fillId="0" borderId="0" xfId="0" applyNumberFormat="1" applyFont="1" applyAlignment="1">
      <alignment horizontal="right"/>
    </xf>
    <xf numFmtId="220" fontId="18" fillId="0" borderId="0" xfId="0" applyNumberFormat="1" applyFont="1" applyAlignment="1">
      <alignment horizontal="right"/>
    </xf>
    <xf numFmtId="222" fontId="18" fillId="0" borderId="0" xfId="0" applyNumberFormat="1" applyFont="1" applyAlignment="1">
      <alignment horizontal="right"/>
    </xf>
    <xf numFmtId="176" fontId="18" fillId="0" borderId="0" xfId="0" applyNumberFormat="1" applyFont="1" applyAlignment="1">
      <alignment horizontal="right"/>
    </xf>
    <xf numFmtId="188" fontId="18" fillId="0" borderId="0" xfId="0" applyNumberFormat="1" applyFont="1" applyAlignment="1">
      <alignment horizontal="right"/>
    </xf>
    <xf numFmtId="210" fontId="18" fillId="0" borderId="0" xfId="0" applyNumberFormat="1" applyFont="1" applyAlignment="1">
      <alignment horizontal="right"/>
    </xf>
    <xf numFmtId="216" fontId="18" fillId="0" borderId="5" xfId="0" applyNumberFormat="1" applyFont="1" applyBorder="1" applyAlignment="1">
      <alignment/>
    </xf>
    <xf numFmtId="211" fontId="18" fillId="0" borderId="0" xfId="0" applyNumberFormat="1" applyFont="1" applyAlignment="1">
      <alignment horizontal="right"/>
    </xf>
    <xf numFmtId="211" fontId="20" fillId="0" borderId="0" xfId="0" applyNumberFormat="1" applyFont="1" applyAlignment="1">
      <alignment horizontal="right"/>
    </xf>
    <xf numFmtId="210" fontId="20" fillId="0" borderId="0" xfId="0" applyNumberFormat="1" applyFont="1" applyAlignment="1">
      <alignment horizontal="right"/>
    </xf>
    <xf numFmtId="185" fontId="18" fillId="0" borderId="0" xfId="0" applyNumberFormat="1" applyFont="1" applyAlignment="1">
      <alignment horizontal="right"/>
    </xf>
    <xf numFmtId="0" fontId="1" fillId="0" borderId="0" xfId="0" applyFont="1" applyBorder="1" applyAlignment="1">
      <alignment/>
    </xf>
    <xf numFmtId="216" fontId="20" fillId="0" borderId="5" xfId="0" applyNumberFormat="1" applyFont="1" applyBorder="1" applyAlignment="1">
      <alignment horizontal="left"/>
    </xf>
    <xf numFmtId="0" fontId="21" fillId="0" borderId="0" xfId="0" applyFont="1" applyBorder="1" applyAlignment="1">
      <alignment/>
    </xf>
    <xf numFmtId="185" fontId="20" fillId="0" borderId="0" xfId="0" applyNumberFormat="1" applyFont="1" applyAlignment="1">
      <alignment horizontal="right"/>
    </xf>
    <xf numFmtId="176" fontId="20" fillId="0" borderId="0" xfId="0" applyNumberFormat="1" applyFont="1" applyAlignment="1">
      <alignment horizontal="right"/>
    </xf>
    <xf numFmtId="0" fontId="1" fillId="0" borderId="0" xfId="0" applyFont="1" applyAlignment="1">
      <alignment horizontal="centerContinuous"/>
    </xf>
    <xf numFmtId="0" fontId="1" fillId="0" borderId="0" xfId="0" applyFont="1" applyBorder="1" applyAlignment="1">
      <alignment horizontal="centerContinuous"/>
    </xf>
    <xf numFmtId="216" fontId="18" fillId="0" borderId="0" xfId="0" applyNumberFormat="1" applyFont="1" applyBorder="1" applyAlignment="1">
      <alignment/>
    </xf>
    <xf numFmtId="181" fontId="18" fillId="0" borderId="0" xfId="0" applyNumberFormat="1" applyFont="1" applyAlignment="1">
      <alignment horizontal="right"/>
    </xf>
    <xf numFmtId="0" fontId="24" fillId="0" borderId="0" xfId="0" applyFont="1" applyAlignment="1">
      <alignment horizontal="centerContinuous"/>
    </xf>
    <xf numFmtId="188" fontId="18" fillId="0" borderId="0" xfId="0" applyNumberFormat="1" applyFont="1" applyAlignment="1">
      <alignment horizontal="right"/>
    </xf>
    <xf numFmtId="219" fontId="18" fillId="0" borderId="0" xfId="0" applyNumberFormat="1" applyFont="1" applyAlignment="1">
      <alignment horizontal="right"/>
    </xf>
    <xf numFmtId="223" fontId="20" fillId="0" borderId="0" xfId="0" applyNumberFormat="1" applyFont="1" applyAlignment="1">
      <alignment horizontal="right"/>
    </xf>
    <xf numFmtId="219" fontId="20" fillId="0" borderId="0" xfId="0" applyNumberFormat="1" applyFont="1" applyAlignment="1">
      <alignment horizontal="right"/>
    </xf>
    <xf numFmtId="211" fontId="18" fillId="0" borderId="0" xfId="0" applyNumberFormat="1" applyFont="1" applyAlignment="1">
      <alignment horizontal="right"/>
    </xf>
    <xf numFmtId="223" fontId="18" fillId="0" borderId="0" xfId="0" applyNumberFormat="1" applyFont="1" applyAlignment="1">
      <alignment horizontal="right"/>
    </xf>
    <xf numFmtId="224" fontId="18" fillId="0" borderId="0" xfId="0" applyNumberFormat="1" applyFont="1" applyAlignment="1">
      <alignment horizontal="right"/>
    </xf>
    <xf numFmtId="188" fontId="20" fillId="0" borderId="0" xfId="0" applyNumberFormat="1" applyFont="1" applyAlignment="1">
      <alignment horizontal="right"/>
    </xf>
    <xf numFmtId="224" fontId="20" fillId="0" borderId="0" xfId="0" applyNumberFormat="1" applyFont="1" applyAlignment="1">
      <alignment horizontal="right"/>
    </xf>
    <xf numFmtId="223" fontId="18" fillId="0" borderId="0" xfId="0" applyNumberFormat="1" applyFont="1" applyAlignment="1">
      <alignment horizontal="right"/>
    </xf>
    <xf numFmtId="218" fontId="18" fillId="0" borderId="0" xfId="0" applyNumberFormat="1" applyFont="1" applyAlignment="1">
      <alignment horizontal="right"/>
    </xf>
    <xf numFmtId="218" fontId="20" fillId="0" borderId="0" xfId="0" applyNumberFormat="1" applyFont="1" applyAlignment="1">
      <alignment horizontal="right"/>
    </xf>
    <xf numFmtId="0" fontId="1" fillId="0" borderId="5" xfId="0" applyFont="1" applyBorder="1" applyAlignment="1">
      <alignment horizontal="left"/>
    </xf>
    <xf numFmtId="0" fontId="1" fillId="0" borderId="5"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181" fontId="20" fillId="0" borderId="0" xfId="0" applyNumberFormat="1" applyFont="1" applyAlignment="1">
      <alignment horizontal="right"/>
    </xf>
    <xf numFmtId="216" fontId="20" fillId="0" borderId="5" xfId="0" applyNumberFormat="1" applyFont="1" applyBorder="1" applyAlignment="1">
      <alignment/>
    </xf>
    <xf numFmtId="218" fontId="18" fillId="0" borderId="0" xfId="0" applyNumberFormat="1" applyFont="1" applyAlignment="1">
      <alignment horizontal="right"/>
    </xf>
    <xf numFmtId="215" fontId="18" fillId="0" borderId="0" xfId="0" applyNumberFormat="1" applyFont="1" applyAlignment="1">
      <alignment horizontal="right"/>
    </xf>
    <xf numFmtId="0" fontId="19" fillId="0" borderId="0" xfId="0" applyFont="1" applyAlignment="1">
      <alignment/>
    </xf>
    <xf numFmtId="0" fontId="19" fillId="0" borderId="1" xfId="0" applyFont="1" applyBorder="1" applyAlignment="1">
      <alignment horizontal="centerContinuous"/>
    </xf>
    <xf numFmtId="0" fontId="0" fillId="0" borderId="4" xfId="0" applyBorder="1" applyAlignment="1">
      <alignment vertical="center"/>
    </xf>
    <xf numFmtId="0" fontId="0" fillId="0" borderId="10" xfId="0" applyBorder="1" applyAlignment="1">
      <alignment/>
    </xf>
    <xf numFmtId="175" fontId="18" fillId="0" borderId="0" xfId="0" applyNumberFormat="1" applyFont="1" applyAlignment="1">
      <alignment horizontal="right"/>
    </xf>
    <xf numFmtId="175" fontId="18" fillId="0" borderId="0" xfId="0" applyNumberFormat="1" applyFont="1" applyAlignment="1">
      <alignment horizontal="right"/>
    </xf>
    <xf numFmtId="175" fontId="18" fillId="0" borderId="0" xfId="0" applyNumberFormat="1" applyFont="1" applyBorder="1" applyAlignment="1">
      <alignment horizontal="right"/>
    </xf>
    <xf numFmtId="226" fontId="18" fillId="0" borderId="0" xfId="0" applyNumberFormat="1" applyFont="1" applyAlignment="1">
      <alignment horizontal="right"/>
    </xf>
    <xf numFmtId="175" fontId="20" fillId="0" borderId="0" xfId="0" applyNumberFormat="1" applyFont="1" applyAlignment="1">
      <alignment horizontal="right"/>
    </xf>
    <xf numFmtId="226" fontId="20" fillId="0" borderId="0" xfId="0" applyNumberFormat="1" applyFont="1" applyAlignment="1">
      <alignment horizontal="right"/>
    </xf>
    <xf numFmtId="184" fontId="20" fillId="0" borderId="0" xfId="0" applyNumberFormat="1" applyFont="1" applyAlignment="1">
      <alignment horizontal="right"/>
    </xf>
    <xf numFmtId="212" fontId="20" fillId="0" borderId="0" xfId="0" applyNumberFormat="1" applyFont="1" applyAlignment="1">
      <alignment horizontal="right"/>
    </xf>
    <xf numFmtId="190" fontId="18" fillId="0" borderId="0" xfId="0" applyNumberFormat="1" applyFont="1" applyAlignment="1">
      <alignment horizontal="centerContinuous"/>
    </xf>
    <xf numFmtId="178" fontId="18" fillId="0" borderId="0" xfId="0" applyNumberFormat="1" applyFont="1" applyAlignment="1">
      <alignment horizontal="right"/>
    </xf>
    <xf numFmtId="227" fontId="18" fillId="0" borderId="0" xfId="0" applyNumberFormat="1" applyFont="1" applyAlignment="1">
      <alignment horizontal="right"/>
    </xf>
    <xf numFmtId="177" fontId="18" fillId="0" borderId="0" xfId="0" applyNumberFormat="1" applyFont="1" applyAlignment="1">
      <alignment horizontal="right"/>
    </xf>
    <xf numFmtId="228" fontId="18" fillId="0" borderId="0" xfId="0" applyNumberFormat="1" applyFont="1" applyAlignment="1">
      <alignment horizontal="right"/>
    </xf>
    <xf numFmtId="194" fontId="18" fillId="0" borderId="0" xfId="0" applyNumberFormat="1" applyFont="1" applyAlignment="1">
      <alignment horizontal="right"/>
    </xf>
    <xf numFmtId="178" fontId="20" fillId="0" borderId="0" xfId="0" applyNumberFormat="1" applyFont="1" applyAlignment="1">
      <alignment horizontal="right"/>
    </xf>
    <xf numFmtId="227" fontId="20" fillId="0" borderId="0" xfId="0" applyNumberFormat="1" applyFont="1" applyAlignment="1">
      <alignment horizontal="right"/>
    </xf>
    <xf numFmtId="175" fontId="20" fillId="0" borderId="0" xfId="0" applyNumberFormat="1" applyFont="1" applyAlignment="1">
      <alignment horizontal="right"/>
    </xf>
    <xf numFmtId="177" fontId="20" fillId="0" borderId="0" xfId="0" applyNumberFormat="1" applyFont="1" applyAlignment="1">
      <alignment horizontal="right"/>
    </xf>
    <xf numFmtId="228" fontId="20" fillId="0" borderId="0" xfId="0" applyNumberFormat="1" applyFont="1" applyAlignment="1">
      <alignment horizontal="right"/>
    </xf>
    <xf numFmtId="177" fontId="20" fillId="0" borderId="0" xfId="0" applyNumberFormat="1" applyFont="1" applyAlignment="1">
      <alignment horizontal="right"/>
    </xf>
    <xf numFmtId="180" fontId="20" fillId="0" borderId="0" xfId="0" applyNumberFormat="1" applyFont="1" applyAlignment="1">
      <alignment horizontal="right"/>
    </xf>
    <xf numFmtId="189" fontId="18" fillId="0" borderId="0" xfId="0" applyNumberFormat="1" applyFont="1" applyAlignment="1">
      <alignment horizontal="right"/>
    </xf>
    <xf numFmtId="194" fontId="20" fillId="0" borderId="0" xfId="0" applyNumberFormat="1" applyFont="1" applyAlignment="1">
      <alignment horizontal="right"/>
    </xf>
    <xf numFmtId="0" fontId="0" fillId="0" borderId="0" xfId="0" applyFont="1" applyAlignment="1">
      <alignment horizontal="centerContinuous"/>
    </xf>
    <xf numFmtId="225" fontId="18" fillId="0" borderId="0" xfId="0" applyNumberFormat="1" applyFont="1" applyAlignment="1">
      <alignment horizontal="right"/>
    </xf>
    <xf numFmtId="225" fontId="20" fillId="0" borderId="0" xfId="0" applyNumberFormat="1" applyFont="1" applyAlignment="1">
      <alignment horizontal="right"/>
    </xf>
    <xf numFmtId="194" fontId="20" fillId="0" borderId="0" xfId="0" applyNumberFormat="1" applyFont="1" applyAlignment="1">
      <alignment horizontal="right"/>
    </xf>
    <xf numFmtId="0" fontId="1" fillId="0" borderId="5" xfId="0" applyFont="1" applyBorder="1" applyAlignment="1">
      <alignment/>
    </xf>
    <xf numFmtId="190" fontId="18" fillId="0" borderId="0" xfId="0" applyNumberFormat="1" applyFont="1" applyAlignment="1">
      <alignment horizontal="right"/>
    </xf>
    <xf numFmtId="177" fontId="18" fillId="0" borderId="0" xfId="0" applyNumberFormat="1" applyFont="1" applyAlignment="1">
      <alignment horizontal="right"/>
    </xf>
    <xf numFmtId="178" fontId="18" fillId="0" borderId="0" xfId="0" applyNumberFormat="1" applyFont="1" applyAlignment="1">
      <alignment horizontal="right"/>
    </xf>
    <xf numFmtId="0" fontId="0" fillId="0" borderId="0" xfId="0" applyBorder="1" applyAlignment="1">
      <alignment horizontal="centerContinuous"/>
    </xf>
    <xf numFmtId="216" fontId="18" fillId="0" borderId="17" xfId="0" applyNumberFormat="1" applyFont="1" applyBorder="1" applyAlignment="1">
      <alignment/>
    </xf>
    <xf numFmtId="0" fontId="1" fillId="0" borderId="10" xfId="0" applyFont="1" applyBorder="1" applyAlignment="1">
      <alignment/>
    </xf>
    <xf numFmtId="0" fontId="1" fillId="0" borderId="2" xfId="0" applyFont="1" applyBorder="1" applyAlignment="1">
      <alignment/>
    </xf>
    <xf numFmtId="212" fontId="18" fillId="0" borderId="0" xfId="0" applyNumberFormat="1" applyFont="1" applyAlignment="1">
      <alignment horizontal="right"/>
    </xf>
    <xf numFmtId="194" fontId="18" fillId="0" borderId="0" xfId="0" applyNumberFormat="1" applyFont="1" applyAlignment="1">
      <alignment horizontal="right"/>
    </xf>
    <xf numFmtId="212" fontId="18" fillId="0" borderId="0" xfId="0" applyNumberFormat="1" applyFont="1" applyAlignment="1">
      <alignment horizontal="right"/>
    </xf>
    <xf numFmtId="173" fontId="20" fillId="0" borderId="0" xfId="0" applyNumberFormat="1" applyFont="1" applyAlignment="1">
      <alignment horizontal="right"/>
    </xf>
    <xf numFmtId="0" fontId="1" fillId="0" borderId="0" xfId="0" applyFont="1" applyAlignment="1" quotePrefix="1">
      <alignment/>
    </xf>
    <xf numFmtId="0" fontId="21" fillId="0" borderId="5" xfId="0" applyFont="1" applyBorder="1" applyAlignment="1">
      <alignment horizontal="left"/>
    </xf>
    <xf numFmtId="178" fontId="20" fillId="0" borderId="0" xfId="0" applyNumberFormat="1" applyFont="1" applyAlignment="1">
      <alignment horizontal="right"/>
    </xf>
    <xf numFmtId="0" fontId="21" fillId="0" borderId="0" xfId="0" applyFont="1" applyBorder="1" applyAlignment="1">
      <alignment horizontal="left"/>
    </xf>
    <xf numFmtId="0" fontId="1" fillId="0" borderId="0" xfId="0" applyFont="1" applyBorder="1" applyAlignment="1">
      <alignment horizontal="centerContinuous"/>
    </xf>
    <xf numFmtId="189" fontId="20" fillId="0" borderId="0" xfId="0" applyNumberFormat="1" applyFont="1" applyAlignment="1">
      <alignment horizontal="right"/>
    </xf>
    <xf numFmtId="0" fontId="21" fillId="0" borderId="5" xfId="0" applyFont="1" applyBorder="1" applyAlignment="1">
      <alignment/>
    </xf>
    <xf numFmtId="197" fontId="20" fillId="0" borderId="0" xfId="0" applyNumberFormat="1" applyFont="1" applyAlignment="1">
      <alignment horizontal="right"/>
    </xf>
    <xf numFmtId="196" fontId="20" fillId="0" borderId="0" xfId="0" applyNumberFormat="1" applyFont="1" applyAlignment="1">
      <alignment horizontal="right"/>
    </xf>
    <xf numFmtId="197" fontId="18" fillId="0" borderId="0" xfId="0" applyNumberFormat="1" applyFont="1" applyAlignment="1">
      <alignment horizontal="right"/>
    </xf>
    <xf numFmtId="197" fontId="18" fillId="0" borderId="0" xfId="0" applyNumberFormat="1" applyFont="1" applyAlignment="1">
      <alignment horizontal="right"/>
    </xf>
    <xf numFmtId="173" fontId="20" fillId="0" borderId="0" xfId="0" applyNumberFormat="1" applyFont="1" applyAlignment="1">
      <alignment horizontal="right"/>
    </xf>
    <xf numFmtId="197" fontId="20" fillId="0" borderId="0" xfId="0" applyNumberFormat="1" applyFont="1" applyAlignment="1">
      <alignment horizontal="right"/>
    </xf>
    <xf numFmtId="0" fontId="18" fillId="0" borderId="31" xfId="0" applyFont="1" applyBorder="1" applyAlignment="1">
      <alignment horizontal="center"/>
    </xf>
    <xf numFmtId="0" fontId="0" fillId="0" borderId="16" xfId="0" applyBorder="1" applyAlignment="1">
      <alignment/>
    </xf>
    <xf numFmtId="0" fontId="0" fillId="0" borderId="4" xfId="0" applyBorder="1" applyAlignment="1">
      <alignment horizontal="center"/>
    </xf>
    <xf numFmtId="0" fontId="18" fillId="0" borderId="30" xfId="0" applyFont="1" applyBorder="1" applyAlignment="1">
      <alignment horizontal="centerContinuous"/>
    </xf>
    <xf numFmtId="229" fontId="18" fillId="0" borderId="10" xfId="0" applyNumberFormat="1" applyFont="1" applyBorder="1" applyAlignment="1">
      <alignment/>
    </xf>
    <xf numFmtId="229" fontId="18" fillId="0" borderId="0" xfId="0" applyNumberFormat="1" applyFont="1" applyAlignment="1">
      <alignment/>
    </xf>
    <xf numFmtId="229" fontId="20" fillId="0" borderId="5" xfId="0" applyNumberFormat="1" applyFont="1" applyBorder="1" applyAlignment="1">
      <alignment/>
    </xf>
    <xf numFmtId="0" fontId="20" fillId="0" borderId="3" xfId="0" applyFont="1" applyBorder="1" applyAlignment="1">
      <alignment horizontal="left"/>
    </xf>
    <xf numFmtId="0" fontId="20" fillId="0" borderId="23" xfId="0" applyFont="1" applyBorder="1" applyAlignment="1">
      <alignment/>
    </xf>
    <xf numFmtId="227" fontId="18" fillId="0" borderId="0" xfId="0" applyNumberFormat="1" applyFont="1" applyAlignment="1">
      <alignment/>
    </xf>
    <xf numFmtId="192" fontId="18" fillId="0" borderId="0" xfId="0" applyNumberFormat="1" applyFont="1" applyAlignment="1">
      <alignment/>
    </xf>
    <xf numFmtId="192" fontId="18" fillId="0" borderId="0" xfId="0" applyNumberFormat="1" applyFont="1" applyAlignment="1">
      <alignment horizontal="right"/>
    </xf>
    <xf numFmtId="187" fontId="18" fillId="0" borderId="0" xfId="0" applyNumberFormat="1" applyFont="1" applyAlignment="1">
      <alignment horizontal="right"/>
    </xf>
    <xf numFmtId="201" fontId="18" fillId="0" borderId="23" xfId="0" applyNumberFormat="1" applyFont="1" applyBorder="1" applyAlignment="1">
      <alignment horizontal="center"/>
    </xf>
    <xf numFmtId="227" fontId="20" fillId="0" borderId="0" xfId="0" applyNumberFormat="1" applyFont="1" applyAlignment="1">
      <alignment/>
    </xf>
    <xf numFmtId="187" fontId="20" fillId="0" borderId="0" xfId="0" applyNumberFormat="1" applyFont="1" applyAlignment="1">
      <alignment horizontal="right"/>
    </xf>
    <xf numFmtId="201" fontId="20" fillId="0" borderId="23" xfId="0" applyNumberFormat="1" applyFont="1" applyBorder="1" applyAlignment="1">
      <alignment horizontal="center"/>
    </xf>
    <xf numFmtId="201" fontId="18" fillId="0" borderId="23" xfId="0" applyNumberFormat="1" applyFont="1" applyBorder="1" applyAlignment="1">
      <alignment horizontal="left"/>
    </xf>
    <xf numFmtId="229" fontId="18" fillId="0" borderId="5" xfId="0" applyNumberFormat="1" applyFont="1" applyBorder="1" applyAlignment="1">
      <alignment horizontal="center"/>
    </xf>
    <xf numFmtId="229" fontId="18" fillId="0" borderId="23" xfId="0" applyNumberFormat="1" applyFont="1" applyBorder="1" applyAlignment="1">
      <alignment horizontal="center"/>
    </xf>
    <xf numFmtId="0" fontId="20" fillId="0" borderId="23" xfId="0" applyFont="1" applyBorder="1" applyAlignment="1">
      <alignment horizontal="center"/>
    </xf>
    <xf numFmtId="193" fontId="18" fillId="0" borderId="0" xfId="0" applyNumberFormat="1" applyFont="1" applyAlignment="1">
      <alignment horizontal="right"/>
    </xf>
    <xf numFmtId="193" fontId="20" fillId="0" borderId="0" xfId="0" applyNumberFormat="1" applyFont="1" applyAlignment="1">
      <alignment horizontal="right"/>
    </xf>
    <xf numFmtId="184" fontId="20" fillId="0" borderId="0" xfId="0" applyNumberFormat="1" applyFont="1" applyAlignment="1">
      <alignment horizontal="right"/>
    </xf>
    <xf numFmtId="0" fontId="18" fillId="0" borderId="24" xfId="0" applyFont="1" applyBorder="1" applyAlignment="1">
      <alignment/>
    </xf>
    <xf numFmtId="0" fontId="18" fillId="0" borderId="32" xfId="0" applyFont="1" applyBorder="1" applyAlignment="1">
      <alignment/>
    </xf>
    <xf numFmtId="0" fontId="0" fillId="0" borderId="0" xfId="0" applyAlignment="1">
      <alignment horizontal="center"/>
    </xf>
    <xf numFmtId="200" fontId="18" fillId="0" borderId="5" xfId="0" applyNumberFormat="1" applyFont="1" applyBorder="1" applyAlignment="1">
      <alignment horizontal="left"/>
    </xf>
    <xf numFmtId="196" fontId="18" fillId="0" borderId="0" xfId="0" applyNumberFormat="1" applyFont="1" applyAlignment="1">
      <alignment/>
    </xf>
    <xf numFmtId="230" fontId="18" fillId="0" borderId="0" xfId="0" applyNumberFormat="1" applyFont="1" applyAlignment="1">
      <alignment/>
    </xf>
    <xf numFmtId="196" fontId="18" fillId="0" borderId="0" xfId="0" applyNumberFormat="1" applyFont="1" applyAlignment="1">
      <alignment/>
    </xf>
    <xf numFmtId="177" fontId="18" fillId="0" borderId="0" xfId="0" applyNumberFormat="1" applyFont="1" applyAlignment="1">
      <alignment/>
    </xf>
    <xf numFmtId="196" fontId="18" fillId="0" borderId="0" xfId="0" applyNumberFormat="1" applyFont="1" applyAlignment="1">
      <alignment horizontal="right"/>
    </xf>
    <xf numFmtId="231" fontId="18" fillId="0" borderId="0" xfId="0" applyNumberFormat="1" applyFont="1" applyAlignment="1">
      <alignment horizontal="right"/>
    </xf>
    <xf numFmtId="232" fontId="18" fillId="0" borderId="5" xfId="0" applyNumberFormat="1" applyFont="1" applyBorder="1" applyAlignment="1">
      <alignment horizontal="left"/>
    </xf>
    <xf numFmtId="232" fontId="20" fillId="0" borderId="5" xfId="0" applyNumberFormat="1" applyFont="1" applyBorder="1" applyAlignment="1">
      <alignment horizontal="left"/>
    </xf>
    <xf numFmtId="196" fontId="20" fillId="0" borderId="0" xfId="0" applyNumberFormat="1" applyFont="1" applyAlignment="1">
      <alignment/>
    </xf>
    <xf numFmtId="230" fontId="20" fillId="0" borderId="0" xfId="0" applyNumberFormat="1" applyFont="1" applyAlignment="1">
      <alignment/>
    </xf>
    <xf numFmtId="177" fontId="20" fillId="0" borderId="0" xfId="0" applyNumberFormat="1" applyFont="1" applyAlignment="1">
      <alignment/>
    </xf>
    <xf numFmtId="231" fontId="20" fillId="0" borderId="0" xfId="0" applyNumberFormat="1" applyFont="1" applyAlignment="1">
      <alignment horizontal="right"/>
    </xf>
    <xf numFmtId="230" fontId="18" fillId="0" borderId="0" xfId="0" applyNumberFormat="1" applyFont="1" applyAlignment="1">
      <alignment/>
    </xf>
    <xf numFmtId="231" fontId="18" fillId="0" borderId="0" xfId="0" applyNumberFormat="1" applyFont="1" applyAlignment="1">
      <alignment/>
    </xf>
    <xf numFmtId="177" fontId="18" fillId="0" borderId="0" xfId="0" applyNumberFormat="1" applyFont="1" applyAlignment="1">
      <alignment/>
    </xf>
    <xf numFmtId="231" fontId="20" fillId="0" borderId="0" xfId="0" applyNumberFormat="1" applyFont="1" applyAlignment="1">
      <alignment/>
    </xf>
    <xf numFmtId="231" fontId="18" fillId="0" borderId="0" xfId="0" applyNumberFormat="1" applyFont="1" applyAlignment="1">
      <alignment/>
    </xf>
    <xf numFmtId="232" fontId="18" fillId="0" borderId="0" xfId="0" applyNumberFormat="1" applyFont="1" applyBorder="1" applyAlignment="1">
      <alignment horizontal="left"/>
    </xf>
    <xf numFmtId="195" fontId="20" fillId="0" borderId="0" xfId="0" applyNumberFormat="1" applyFont="1" applyAlignment="1">
      <alignment/>
    </xf>
    <xf numFmtId="230" fontId="18" fillId="0" borderId="0" xfId="0" applyNumberFormat="1" applyFont="1" applyBorder="1" applyAlignment="1">
      <alignment/>
    </xf>
    <xf numFmtId="193" fontId="20" fillId="0" borderId="0" xfId="0" applyNumberFormat="1" applyFont="1" applyBorder="1" applyAlignment="1">
      <alignment/>
    </xf>
    <xf numFmtId="174" fontId="20" fillId="0" borderId="0" xfId="0" applyNumberFormat="1" applyFont="1" applyAlignment="1">
      <alignment horizontal="right"/>
    </xf>
    <xf numFmtId="174" fontId="20" fillId="0" borderId="0" xfId="0" applyNumberFormat="1" applyFont="1" applyBorder="1" applyAlignment="1">
      <alignment horizontal="right"/>
    </xf>
    <xf numFmtId="174" fontId="20" fillId="0" borderId="5" xfId="0" applyNumberFormat="1" applyFont="1" applyBorder="1" applyAlignment="1">
      <alignment horizontal="right"/>
    </xf>
    <xf numFmtId="0" fontId="18" fillId="0" borderId="3" xfId="0" applyFont="1" applyBorder="1" applyAlignment="1">
      <alignment horizontal="left"/>
    </xf>
    <xf numFmtId="193" fontId="18" fillId="0" borderId="0" xfId="0" applyNumberFormat="1" applyFont="1" applyBorder="1" applyAlignment="1">
      <alignment/>
    </xf>
    <xf numFmtId="174" fontId="18" fillId="0" borderId="0" xfId="0" applyNumberFormat="1" applyFont="1" applyBorder="1" applyAlignment="1">
      <alignment horizontal="right"/>
    </xf>
    <xf numFmtId="233" fontId="18" fillId="0" borderId="5" xfId="0" applyNumberFormat="1" applyFont="1" applyBorder="1" applyAlignment="1">
      <alignment horizontal="left"/>
    </xf>
    <xf numFmtId="233" fontId="18" fillId="0" borderId="23" xfId="0" applyNumberFormat="1" applyFont="1" applyBorder="1" applyAlignment="1">
      <alignment horizontal="right"/>
    </xf>
    <xf numFmtId="171" fontId="20" fillId="0" borderId="0" xfId="0" applyNumberFormat="1" applyFont="1" applyAlignment="1">
      <alignment horizontal="right"/>
    </xf>
    <xf numFmtId="0" fontId="18" fillId="0" borderId="3" xfId="0" applyFont="1" applyBorder="1" applyAlignment="1">
      <alignment horizontal="left"/>
    </xf>
    <xf numFmtId="193" fontId="18" fillId="0" borderId="0" xfId="0" applyNumberFormat="1" applyFont="1" applyBorder="1" applyAlignment="1">
      <alignment/>
    </xf>
    <xf numFmtId="193" fontId="18" fillId="0" borderId="0" xfId="0" applyNumberFormat="1" applyFont="1" applyAlignment="1">
      <alignment horizontal="right"/>
    </xf>
    <xf numFmtId="193" fontId="18" fillId="0" borderId="0" xfId="0" applyNumberFormat="1" applyFont="1" applyAlignment="1">
      <alignment/>
    </xf>
    <xf numFmtId="191" fontId="18" fillId="0" borderId="10" xfId="0" applyNumberFormat="1" applyFont="1" applyBorder="1" applyAlignment="1">
      <alignment horizontal="right"/>
    </xf>
    <xf numFmtId="0" fontId="20" fillId="0" borderId="0" xfId="0" applyFont="1" applyAlignment="1">
      <alignment horizontal="left"/>
    </xf>
    <xf numFmtId="0" fontId="20" fillId="0" borderId="0" xfId="0" applyFont="1" applyBorder="1" applyAlignment="1">
      <alignment horizontal="left"/>
    </xf>
    <xf numFmtId="174" fontId="18" fillId="0" borderId="0" xfId="0" applyNumberFormat="1" applyFont="1" applyBorder="1" applyAlignment="1">
      <alignment horizontal="right"/>
    </xf>
    <xf numFmtId="171" fontId="20" fillId="0" borderId="5" xfId="0" applyNumberFormat="1" applyFont="1" applyBorder="1" applyAlignment="1">
      <alignment horizontal="right"/>
    </xf>
    <xf numFmtId="171" fontId="18" fillId="0" borderId="5" xfId="0" applyNumberFormat="1" applyFont="1" applyBorder="1" applyAlignment="1">
      <alignment horizontal="right"/>
    </xf>
    <xf numFmtId="194" fontId="18" fillId="0" borderId="0" xfId="0" applyNumberFormat="1" applyFont="1" applyBorder="1" applyAlignment="1">
      <alignment horizontal="right"/>
    </xf>
    <xf numFmtId="174"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92" fontId="0" fillId="0" borderId="0" xfId="0" applyNumberFormat="1" applyAlignment="1">
      <alignment/>
    </xf>
    <xf numFmtId="191" fontId="18" fillId="0" borderId="0" xfId="0" applyNumberFormat="1" applyFont="1" applyAlignment="1">
      <alignment horizontal="right"/>
    </xf>
    <xf numFmtId="0" fontId="18" fillId="0" borderId="0" xfId="0" applyFont="1" applyBorder="1" applyAlignment="1">
      <alignment horizontal="right"/>
    </xf>
    <xf numFmtId="0" fontId="18" fillId="0" borderId="0" xfId="0" applyFont="1" applyAlignment="1">
      <alignment horizontal="right"/>
    </xf>
    <xf numFmtId="171" fontId="1" fillId="0" borderId="0" xfId="0" applyNumberFormat="1" applyFont="1" applyAlignment="1">
      <alignment horizontal="left"/>
    </xf>
    <xf numFmtId="0" fontId="0" fillId="0" borderId="17" xfId="0" applyBorder="1" applyAlignment="1">
      <alignment/>
    </xf>
    <xf numFmtId="0" fontId="0" fillId="0" borderId="25" xfId="0" applyBorder="1" applyAlignment="1">
      <alignment horizontal="right"/>
    </xf>
    <xf numFmtId="187" fontId="18" fillId="0" borderId="0" xfId="0" applyNumberFormat="1" applyFont="1" applyAlignment="1">
      <alignment/>
    </xf>
    <xf numFmtId="177" fontId="18" fillId="0" borderId="0" xfId="0" applyNumberFormat="1" applyFont="1" applyAlignment="1">
      <alignment/>
    </xf>
    <xf numFmtId="180" fontId="18" fillId="0" borderId="0" xfId="0" applyNumberFormat="1" applyFont="1" applyAlignment="1">
      <alignment horizontal="right"/>
    </xf>
    <xf numFmtId="206" fontId="18" fillId="0" borderId="0" xfId="0" applyNumberFormat="1" applyFont="1" applyAlignment="1">
      <alignment horizontal="right"/>
    </xf>
    <xf numFmtId="0" fontId="0" fillId="0" borderId="23" xfId="0" applyFont="1" applyBorder="1" applyAlignment="1">
      <alignment/>
    </xf>
    <xf numFmtId="235" fontId="18" fillId="0" borderId="5" xfId="0" applyNumberFormat="1" applyFont="1" applyBorder="1" applyAlignment="1">
      <alignment horizontal="center"/>
    </xf>
    <xf numFmtId="206" fontId="18" fillId="0" borderId="0" xfId="0" applyNumberFormat="1" applyFont="1" applyAlignment="1">
      <alignment/>
    </xf>
    <xf numFmtId="205" fontId="18" fillId="0" borderId="0" xfId="0" applyNumberFormat="1" applyFont="1" applyAlignment="1">
      <alignment horizontal="right"/>
    </xf>
    <xf numFmtId="231" fontId="18" fillId="0" borderId="0" xfId="0" applyNumberFormat="1" applyFont="1" applyAlignment="1">
      <alignment horizontal="right"/>
    </xf>
    <xf numFmtId="234" fontId="18" fillId="0" borderId="23" xfId="0" applyNumberFormat="1" applyFont="1" applyBorder="1" applyAlignment="1">
      <alignment horizontal="center"/>
    </xf>
    <xf numFmtId="235" fontId="18" fillId="0" borderId="23" xfId="0" applyNumberFormat="1" applyFont="1" applyBorder="1" applyAlignment="1">
      <alignment horizontal="center"/>
    </xf>
    <xf numFmtId="175" fontId="18" fillId="0" borderId="0" xfId="0" applyNumberFormat="1" applyFont="1" applyAlignment="1">
      <alignment/>
    </xf>
    <xf numFmtId="235" fontId="20" fillId="0" borderId="5" xfId="0" applyNumberFormat="1" applyFont="1" applyBorder="1" applyAlignment="1">
      <alignment horizontal="center"/>
    </xf>
    <xf numFmtId="0" fontId="20" fillId="0" borderId="3" xfId="0" applyFont="1" applyBorder="1" applyAlignment="1">
      <alignment horizontal="left"/>
    </xf>
    <xf numFmtId="193" fontId="20" fillId="0" borderId="0" xfId="0" applyNumberFormat="1" applyFont="1" applyBorder="1" applyAlignment="1">
      <alignment/>
    </xf>
    <xf numFmtId="193" fontId="20" fillId="0" borderId="0" xfId="0" applyNumberFormat="1" applyFont="1" applyAlignment="1">
      <alignment/>
    </xf>
    <xf numFmtId="187" fontId="20" fillId="0" borderId="0" xfId="0" applyNumberFormat="1" applyFont="1" applyAlignment="1">
      <alignment/>
    </xf>
    <xf numFmtId="177" fontId="20" fillId="0" borderId="0" xfId="0" applyNumberFormat="1" applyFont="1" applyAlignment="1">
      <alignment/>
    </xf>
    <xf numFmtId="204" fontId="20" fillId="0" borderId="0" xfId="0" applyNumberFormat="1" applyFont="1" applyAlignment="1">
      <alignment horizontal="right"/>
    </xf>
    <xf numFmtId="0" fontId="12" fillId="0" borderId="5" xfId="0" applyFont="1" applyBorder="1" applyAlignment="1">
      <alignment horizontal="center"/>
    </xf>
    <xf numFmtId="235" fontId="20" fillId="0" borderId="23" xfId="0" applyNumberFormat="1" applyFont="1" applyBorder="1" applyAlignment="1">
      <alignment horizontal="center"/>
    </xf>
    <xf numFmtId="204" fontId="18" fillId="0" borderId="0" xfId="0" applyNumberFormat="1" applyFont="1" applyBorder="1" applyAlignment="1">
      <alignment horizontal="right"/>
    </xf>
    <xf numFmtId="208" fontId="18" fillId="0" borderId="0" xfId="0" applyNumberFormat="1" applyFont="1" applyAlignment="1">
      <alignment horizontal="right"/>
    </xf>
    <xf numFmtId="237" fontId="18" fillId="0" borderId="0" xfId="0" applyNumberFormat="1" applyFont="1" applyAlignment="1">
      <alignment horizontal="right"/>
    </xf>
    <xf numFmtId="204" fontId="18" fillId="0" borderId="0" xfId="0" applyNumberFormat="1" applyFont="1" applyBorder="1" applyAlignment="1">
      <alignment horizontal="right"/>
    </xf>
    <xf numFmtId="180" fontId="18" fillId="0" borderId="0" xfId="0" applyNumberFormat="1" applyFont="1" applyBorder="1" applyAlignment="1">
      <alignment horizontal="right"/>
    </xf>
    <xf numFmtId="236" fontId="18" fillId="0" borderId="0" xfId="0" applyNumberFormat="1" applyFont="1" applyAlignment="1">
      <alignment horizontal="right"/>
    </xf>
    <xf numFmtId="236" fontId="18" fillId="0" borderId="0" xfId="0" applyNumberFormat="1" applyFont="1" applyAlignment="1">
      <alignment horizontal="right"/>
    </xf>
    <xf numFmtId="204" fontId="20" fillId="0" borderId="0" xfId="0" applyNumberFormat="1" applyFont="1" applyBorder="1" applyAlignment="1">
      <alignment horizontal="right"/>
    </xf>
    <xf numFmtId="236" fontId="20" fillId="0" borderId="0" xfId="0" applyNumberFormat="1" applyFont="1" applyAlignment="1">
      <alignment horizontal="right"/>
    </xf>
    <xf numFmtId="236" fontId="20" fillId="0" borderId="0" xfId="0" applyNumberFormat="1" applyFont="1" applyAlignment="1">
      <alignment horizontal="right"/>
    </xf>
    <xf numFmtId="237" fontId="20" fillId="0" borderId="0" xfId="0" applyNumberFormat="1" applyFont="1" applyAlignment="1">
      <alignment horizontal="right"/>
    </xf>
    <xf numFmtId="0" fontId="0" fillId="0" borderId="0" xfId="0" applyAlignment="1">
      <alignment/>
    </xf>
    <xf numFmtId="171" fontId="1" fillId="0" borderId="0" xfId="0" applyNumberFormat="1" applyFont="1" applyAlignment="1">
      <alignment/>
    </xf>
    <xf numFmtId="0" fontId="0" fillId="0" borderId="3" xfId="0" applyBorder="1" applyAlignment="1">
      <alignment/>
    </xf>
    <xf numFmtId="193" fontId="18" fillId="0" borderId="10" xfId="0" applyNumberFormat="1" applyFont="1" applyBorder="1" applyAlignment="1">
      <alignment horizontal="center"/>
    </xf>
    <xf numFmtId="193" fontId="18" fillId="0" borderId="10" xfId="0" applyNumberFormat="1" applyFont="1" applyBorder="1" applyAlignment="1">
      <alignment/>
    </xf>
    <xf numFmtId="228" fontId="18" fillId="0" borderId="0" xfId="0" applyNumberFormat="1" applyFont="1" applyBorder="1" applyAlignment="1">
      <alignment/>
    </xf>
    <xf numFmtId="184" fontId="18" fillId="0" borderId="0" xfId="0" applyNumberFormat="1" applyFont="1" applyBorder="1" applyAlignment="1">
      <alignment horizontal="right"/>
    </xf>
    <xf numFmtId="212" fontId="18" fillId="0" borderId="0" xfId="0" applyNumberFormat="1" applyFont="1" applyBorder="1" applyAlignment="1">
      <alignment horizontal="right"/>
    </xf>
    <xf numFmtId="238" fontId="18" fillId="0" borderId="0" xfId="0" applyNumberFormat="1" applyFont="1" applyBorder="1" applyAlignment="1">
      <alignment/>
    </xf>
    <xf numFmtId="193" fontId="18" fillId="0" borderId="5" xfId="0" applyNumberFormat="1" applyFont="1" applyBorder="1" applyAlignment="1">
      <alignment/>
    </xf>
    <xf numFmtId="228" fontId="18" fillId="0" borderId="0" xfId="0" applyNumberFormat="1" applyFont="1" applyBorder="1" applyAlignment="1">
      <alignment horizontal="right"/>
    </xf>
    <xf numFmtId="184" fontId="18" fillId="0" borderId="0" xfId="0" applyNumberFormat="1" applyFont="1" applyAlignment="1">
      <alignment horizontal="right"/>
    </xf>
    <xf numFmtId="194" fontId="18" fillId="0" borderId="5" xfId="0" applyNumberFormat="1" applyFont="1" applyBorder="1" applyAlignment="1">
      <alignment horizontal="right"/>
    </xf>
    <xf numFmtId="234" fontId="18" fillId="0" borderId="0" xfId="0" applyNumberFormat="1" applyFont="1" applyBorder="1" applyAlignment="1">
      <alignment horizontal="center"/>
    </xf>
    <xf numFmtId="235" fontId="18" fillId="0" borderId="0" xfId="0" applyNumberFormat="1" applyFont="1" applyBorder="1" applyAlignment="1">
      <alignment horizontal="center"/>
    </xf>
    <xf numFmtId="193" fontId="18" fillId="0" borderId="0" xfId="0" applyNumberFormat="1" applyFont="1" applyBorder="1" applyAlignment="1">
      <alignment horizontal="right"/>
    </xf>
    <xf numFmtId="228" fontId="18" fillId="0" borderId="0" xfId="0" applyNumberFormat="1" applyFont="1" applyAlignment="1">
      <alignment/>
    </xf>
    <xf numFmtId="228" fontId="20" fillId="0" borderId="0" xfId="0" applyNumberFormat="1" applyFont="1" applyBorder="1" applyAlignment="1">
      <alignment/>
    </xf>
    <xf numFmtId="0" fontId="18" fillId="0" borderId="0" xfId="0" applyFont="1" applyAlignment="1">
      <alignment/>
    </xf>
    <xf numFmtId="0" fontId="20" fillId="0" borderId="0" xfId="0" applyFont="1" applyAlignment="1">
      <alignment/>
    </xf>
    <xf numFmtId="0" fontId="20" fillId="0" borderId="5" xfId="0" applyFont="1" applyBorder="1" applyAlignment="1">
      <alignment horizontal="right"/>
    </xf>
    <xf numFmtId="238" fontId="20" fillId="0" borderId="0" xfId="0" applyNumberFormat="1" applyFont="1" applyBorder="1" applyAlignment="1">
      <alignment/>
    </xf>
    <xf numFmtId="192" fontId="20" fillId="0" borderId="0" xfId="0" applyNumberFormat="1" applyFont="1" applyBorder="1" applyAlignment="1">
      <alignment/>
    </xf>
    <xf numFmtId="193" fontId="20" fillId="0" borderId="5" xfId="0" applyNumberFormat="1" applyFont="1" applyBorder="1" applyAlignment="1">
      <alignment/>
    </xf>
    <xf numFmtId="235" fontId="20" fillId="0" borderId="0" xfId="0" applyNumberFormat="1" applyFont="1" applyBorder="1" applyAlignment="1">
      <alignment horizontal="center"/>
    </xf>
    <xf numFmtId="0" fontId="0" fillId="0" borderId="25" xfId="0" applyBorder="1" applyAlignment="1">
      <alignment/>
    </xf>
    <xf numFmtId="193" fontId="18" fillId="0" borderId="0" xfId="0" applyNumberFormat="1" applyFont="1" applyBorder="1" applyAlignment="1">
      <alignment horizontal="right"/>
    </xf>
    <xf numFmtId="228" fontId="18" fillId="0" borderId="0" xfId="0" applyNumberFormat="1" applyFont="1" applyBorder="1" applyAlignment="1">
      <alignment horizontal="right"/>
    </xf>
    <xf numFmtId="207" fontId="18" fillId="0" borderId="0" xfId="0" applyNumberFormat="1" applyFont="1" applyBorder="1" applyAlignment="1">
      <alignment horizontal="right"/>
    </xf>
    <xf numFmtId="238" fontId="18" fillId="0" borderId="0" xfId="0" applyNumberFormat="1" applyFont="1" applyBorder="1" applyAlignment="1">
      <alignment horizontal="right"/>
    </xf>
    <xf numFmtId="227" fontId="18" fillId="0" borderId="0" xfId="0" applyNumberFormat="1" applyFont="1" applyBorder="1" applyAlignment="1">
      <alignment horizontal="right"/>
    </xf>
    <xf numFmtId="228" fontId="20" fillId="0" borderId="0" xfId="0" applyNumberFormat="1" applyFont="1" applyBorder="1" applyAlignment="1">
      <alignment horizontal="right"/>
    </xf>
    <xf numFmtId="239" fontId="18" fillId="0" borderId="0" xfId="0" applyNumberFormat="1" applyFont="1" applyBorder="1" applyAlignment="1">
      <alignment horizontal="right"/>
    </xf>
    <xf numFmtId="193" fontId="20" fillId="0" borderId="0" xfId="0" applyNumberFormat="1" applyFont="1" applyBorder="1" applyAlignment="1">
      <alignment horizontal="right"/>
    </xf>
    <xf numFmtId="193" fontId="20" fillId="0" borderId="0" xfId="0" applyNumberFormat="1" applyFont="1" applyBorder="1" applyAlignment="1">
      <alignment horizontal="right"/>
    </xf>
    <xf numFmtId="239" fontId="20" fillId="0" borderId="0" xfId="0" applyNumberFormat="1" applyFont="1" applyBorder="1" applyAlignment="1">
      <alignment horizontal="right"/>
    </xf>
    <xf numFmtId="227" fontId="20" fillId="0" borderId="0" xfId="0" applyNumberFormat="1" applyFont="1" applyBorder="1" applyAlignment="1">
      <alignment horizontal="right"/>
    </xf>
    <xf numFmtId="238" fontId="20" fillId="0" borderId="0" xfId="0" applyNumberFormat="1" applyFont="1" applyBorder="1" applyAlignment="1">
      <alignment horizontal="right"/>
    </xf>
    <xf numFmtId="231" fontId="18" fillId="0" borderId="0" xfId="0" applyNumberFormat="1" applyFont="1" applyBorder="1" applyAlignment="1">
      <alignment/>
    </xf>
    <xf numFmtId="239" fontId="18" fillId="0" borderId="0" xfId="0" applyNumberFormat="1" applyFont="1" applyBorder="1" applyAlignment="1">
      <alignment/>
    </xf>
    <xf numFmtId="239" fontId="20" fillId="0" borderId="0" xfId="0" applyNumberFormat="1" applyFont="1" applyBorder="1" applyAlignment="1">
      <alignment/>
    </xf>
    <xf numFmtId="207" fontId="20" fillId="0" borderId="0" xfId="0" applyNumberFormat="1" applyFont="1" applyBorder="1" applyAlignment="1">
      <alignment horizontal="right"/>
    </xf>
    <xf numFmtId="239" fontId="20" fillId="0" borderId="0" xfId="0" applyNumberFormat="1" applyFont="1" applyBorder="1" applyAlignment="1">
      <alignment/>
    </xf>
    <xf numFmtId="231" fontId="20" fillId="0" borderId="0" xfId="0" applyNumberFormat="1" applyFont="1" applyBorder="1" applyAlignment="1">
      <alignment/>
    </xf>
    <xf numFmtId="0" fontId="18" fillId="0" borderId="12" xfId="0" applyFont="1" applyBorder="1" applyAlignment="1">
      <alignment horizontal="centerContinuous"/>
    </xf>
    <xf numFmtId="0" fontId="18" fillId="0" borderId="16" xfId="0" applyFont="1" applyBorder="1" applyAlignment="1">
      <alignment horizontal="centerContinuous"/>
    </xf>
    <xf numFmtId="0" fontId="18" fillId="0" borderId="33" xfId="0" applyFont="1" applyBorder="1" applyAlignment="1">
      <alignment horizontal="center"/>
    </xf>
    <xf numFmtId="179" fontId="18" fillId="0" borderId="0" xfId="0" applyNumberFormat="1" applyFont="1" applyAlignment="1">
      <alignment horizontal="right"/>
    </xf>
    <xf numFmtId="179" fontId="20" fillId="0" borderId="0" xfId="0" applyNumberFormat="1" applyFont="1" applyAlignment="1">
      <alignment horizontal="right"/>
    </xf>
    <xf numFmtId="179" fontId="0" fillId="0" borderId="0" xfId="0" applyNumberFormat="1" applyAlignment="1">
      <alignment/>
    </xf>
    <xf numFmtId="0" fontId="20" fillId="0" borderId="9" xfId="0" applyFont="1" applyBorder="1" applyAlignment="1">
      <alignment/>
    </xf>
    <xf numFmtId="0" fontId="18" fillId="0" borderId="9" xfId="0" applyFont="1" applyBorder="1" applyAlignment="1">
      <alignment/>
    </xf>
    <xf numFmtId="174" fontId="18" fillId="0" borderId="9" xfId="0" applyNumberFormat="1" applyFont="1" applyBorder="1" applyAlignment="1">
      <alignment horizontal="right"/>
    </xf>
    <xf numFmtId="189" fontId="18" fillId="0" borderId="0" xfId="0" applyNumberFormat="1" applyFont="1" applyAlignment="1">
      <alignment horizontal="right"/>
    </xf>
    <xf numFmtId="213" fontId="18" fillId="0" borderId="0" xfId="0" applyNumberFormat="1" applyFont="1" applyAlignment="1">
      <alignment horizontal="right"/>
    </xf>
    <xf numFmtId="174" fontId="20" fillId="0" borderId="9" xfId="0" applyNumberFormat="1" applyFont="1" applyBorder="1" applyAlignment="1">
      <alignment horizontal="right"/>
    </xf>
    <xf numFmtId="213" fontId="20" fillId="0" borderId="0" xfId="0" applyNumberFormat="1" applyFont="1" applyAlignment="1">
      <alignment horizontal="right"/>
    </xf>
    <xf numFmtId="171" fontId="18" fillId="0" borderId="9" xfId="0" applyNumberFormat="1" applyFont="1" applyBorder="1" applyAlignment="1">
      <alignment horizontal="right"/>
    </xf>
    <xf numFmtId="191" fontId="18" fillId="0" borderId="0" xfId="0" applyNumberFormat="1" applyFont="1" applyAlignment="1">
      <alignment horizontal="centerContinuous"/>
    </xf>
    <xf numFmtId="0" fontId="20" fillId="0" borderId="0" xfId="0" applyFont="1" applyAlignment="1">
      <alignment horizontal="centerContinuous"/>
    </xf>
    <xf numFmtId="240" fontId="18" fillId="0" borderId="0" xfId="0" applyNumberFormat="1" applyFont="1" applyAlignment="1">
      <alignment horizontal="right"/>
    </xf>
    <xf numFmtId="210" fontId="18" fillId="0" borderId="0" xfId="0" applyNumberFormat="1" applyFont="1" applyAlignment="1">
      <alignment horizontal="right"/>
    </xf>
    <xf numFmtId="240" fontId="20" fillId="0" borderId="0" xfId="0" applyNumberFormat="1" applyFont="1" applyAlignment="1">
      <alignment horizontal="right"/>
    </xf>
    <xf numFmtId="191" fontId="20" fillId="0" borderId="0" xfId="0" applyNumberFormat="1" applyFont="1" applyAlignment="1">
      <alignment horizontal="centerContinuous"/>
    </xf>
    <xf numFmtId="218" fontId="0" fillId="0" borderId="0" xfId="0" applyNumberFormat="1" applyAlignment="1">
      <alignment horizontal="centerContinuous"/>
    </xf>
    <xf numFmtId="218" fontId="18" fillId="0" borderId="0" xfId="0" applyNumberFormat="1" applyFont="1" applyAlignment="1">
      <alignment horizontal="centerContinuous"/>
    </xf>
    <xf numFmtId="175" fontId="18" fillId="0" borderId="0" xfId="0" applyNumberFormat="1" applyFont="1" applyAlignment="1">
      <alignment horizontal="centerContinuous"/>
    </xf>
    <xf numFmtId="240" fontId="18" fillId="0" borderId="0" xfId="0" applyNumberFormat="1" applyFont="1" applyAlignment="1">
      <alignment horizontal="centerContinuous"/>
    </xf>
    <xf numFmtId="210" fontId="18" fillId="0" borderId="0" xfId="0" applyNumberFormat="1" applyFont="1" applyAlignment="1">
      <alignment horizontal="centerContinuous"/>
    </xf>
    <xf numFmtId="0" fontId="0" fillId="0" borderId="22" xfId="0" applyBorder="1" applyAlignment="1">
      <alignment horizontal="center" vertical="center"/>
    </xf>
    <xf numFmtId="0" fontId="0" fillId="0" borderId="0" xfId="0" applyBorder="1" applyAlignment="1">
      <alignment horizontal="center" vertical="center"/>
    </xf>
    <xf numFmtId="171" fontId="18" fillId="0" borderId="0" xfId="0" applyNumberFormat="1" applyFont="1" applyAlignment="1" quotePrefix="1">
      <alignment horizontal="right"/>
    </xf>
    <xf numFmtId="0" fontId="0" fillId="0" borderId="0" xfId="0" applyFont="1" applyBorder="1" applyAlignment="1">
      <alignment/>
    </xf>
    <xf numFmtId="0" fontId="18" fillId="0" borderId="22" xfId="0" applyFont="1" applyBorder="1" applyAlignment="1">
      <alignment horizontal="center"/>
    </xf>
    <xf numFmtId="0" fontId="0" fillId="0" borderId="1" xfId="0" applyBorder="1" applyAlignment="1">
      <alignment horizontal="center"/>
    </xf>
    <xf numFmtId="0" fontId="18" fillId="0" borderId="0" xfId="0" applyFont="1" applyBorder="1" applyAlignment="1">
      <alignment horizontal="centerContinuous" vertical="top"/>
    </xf>
    <xf numFmtId="226" fontId="20" fillId="0" borderId="0" xfId="0" applyNumberFormat="1" applyFont="1" applyAlignment="1">
      <alignment horizontal="right"/>
    </xf>
    <xf numFmtId="0" fontId="19" fillId="0" borderId="0" xfId="0" applyFont="1" applyAlignment="1">
      <alignment horizontal="center"/>
    </xf>
    <xf numFmtId="0" fontId="18" fillId="0" borderId="0" xfId="0" applyFont="1" applyBorder="1" applyAlignment="1">
      <alignment horizontal="center"/>
    </xf>
    <xf numFmtId="0" fontId="18" fillId="0" borderId="1" xfId="0" applyFont="1" applyBorder="1" applyAlignment="1">
      <alignment/>
    </xf>
    <xf numFmtId="0" fontId="18" fillId="0" borderId="1" xfId="0" applyFont="1" applyBorder="1" applyAlignment="1">
      <alignment horizontal="center"/>
    </xf>
    <xf numFmtId="0" fontId="18" fillId="0" borderId="34" xfId="0" applyFont="1" applyBorder="1" applyAlignment="1">
      <alignment horizontal="centerContinuous"/>
    </xf>
    <xf numFmtId="0" fontId="18" fillId="0" borderId="35" xfId="0" applyFont="1" applyBorder="1" applyAlignment="1">
      <alignment horizontal="centerContinuous"/>
    </xf>
    <xf numFmtId="0" fontId="18" fillId="0" borderId="36" xfId="0" applyFont="1" applyBorder="1" applyAlignment="1">
      <alignment horizontal="centerContinuous"/>
    </xf>
    <xf numFmtId="0" fontId="18" fillId="0" borderId="17" xfId="0" applyFont="1" applyBorder="1" applyAlignment="1">
      <alignment horizontal="left"/>
    </xf>
    <xf numFmtId="0" fontId="18" fillId="0" borderId="10" xfId="0" applyFont="1" applyBorder="1" applyAlignment="1">
      <alignment/>
    </xf>
    <xf numFmtId="0" fontId="18" fillId="0" borderId="2" xfId="0" applyFont="1" applyBorder="1" applyAlignment="1">
      <alignment/>
    </xf>
    <xf numFmtId="0" fontId="18" fillId="0" borderId="10" xfId="0" applyFont="1" applyBorder="1" applyAlignment="1">
      <alignment horizontal="center"/>
    </xf>
    <xf numFmtId="0" fontId="18" fillId="0" borderId="17" xfId="0" applyFont="1" applyBorder="1" applyAlignment="1">
      <alignment/>
    </xf>
    <xf numFmtId="186" fontId="18" fillId="0" borderId="0" xfId="0" applyNumberFormat="1" applyFont="1" applyBorder="1" applyAlignment="1">
      <alignment/>
    </xf>
    <xf numFmtId="186" fontId="18" fillId="0" borderId="5" xfId="0" applyNumberFormat="1" applyFont="1" applyBorder="1" applyAlignment="1">
      <alignment/>
    </xf>
    <xf numFmtId="0" fontId="18" fillId="0" borderId="1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186" fontId="18" fillId="0" borderId="0" xfId="0" applyNumberFormat="1" applyFont="1" applyAlignment="1">
      <alignment horizontal="right"/>
    </xf>
    <xf numFmtId="186" fontId="18" fillId="0" borderId="5" xfId="0" applyNumberFormat="1" applyFont="1" applyBorder="1" applyAlignment="1">
      <alignment horizontal="right"/>
    </xf>
    <xf numFmtId="0" fontId="18" fillId="0" borderId="5" xfId="0" applyFont="1" applyBorder="1" applyAlignment="1">
      <alignment/>
    </xf>
    <xf numFmtId="241" fontId="18" fillId="0" borderId="0" xfId="0" applyNumberFormat="1" applyFont="1" applyAlignment="1">
      <alignment horizontal="right"/>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7" xfId="0" applyFont="1" applyBorder="1" applyAlignment="1">
      <alignment horizontal="center" vertical="center"/>
    </xf>
    <xf numFmtId="0" fontId="18" fillId="0" borderId="17" xfId="0" applyFont="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20" fillId="0" borderId="0" xfId="0" applyFont="1" applyAlignment="1">
      <alignment horizontal="center"/>
    </xf>
    <xf numFmtId="0" fontId="0" fillId="0" borderId="21" xfId="0" applyBorder="1" applyAlignment="1">
      <alignment horizontal="center" vertical="center"/>
    </xf>
    <xf numFmtId="0" fontId="0" fillId="0" borderId="23" xfId="0" applyBorder="1" applyAlignment="1">
      <alignment horizontal="center" vertical="center"/>
    </xf>
    <xf numFmtId="0" fontId="18" fillId="0" borderId="37" xfId="0" applyFont="1" applyBorder="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center" vertical="center" wrapText="1"/>
    </xf>
    <xf numFmtId="0" fontId="21" fillId="0" borderId="0" xfId="0" applyFont="1" applyAlignment="1">
      <alignment horizont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18" fillId="0" borderId="38" xfId="0" applyFont="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18" fillId="0" borderId="15" xfId="0" applyFont="1" applyBorder="1" applyAlignment="1">
      <alignment horizontal="center" vertical="center"/>
    </xf>
    <xf numFmtId="0" fontId="18" fillId="0" borderId="33" xfId="0" applyFont="1" applyBorder="1" applyAlignment="1">
      <alignment horizontal="center" vertical="center"/>
    </xf>
    <xf numFmtId="0" fontId="18" fillId="0" borderId="4" xfId="0" applyFont="1" applyBorder="1" applyAlignment="1">
      <alignment horizontal="center" vertical="center"/>
    </xf>
    <xf numFmtId="0" fontId="0" fillId="0" borderId="7" xfId="0" applyBorder="1" applyAlignment="1">
      <alignment horizontal="center" vertical="center"/>
    </xf>
    <xf numFmtId="0" fontId="18" fillId="0" borderId="12" xfId="0" applyFont="1" applyBorder="1" applyAlignment="1">
      <alignment horizontal="center" vertical="center"/>
    </xf>
    <xf numFmtId="0" fontId="0" fillId="0" borderId="14" xfId="0" applyBorder="1" applyAlignment="1">
      <alignment horizontal="center" vertical="center"/>
    </xf>
    <xf numFmtId="0" fontId="18" fillId="0" borderId="10" xfId="0" applyFont="1" applyBorder="1" applyAlignment="1">
      <alignment horizontal="center" vertical="center" wrapText="1"/>
    </xf>
    <xf numFmtId="181" fontId="20" fillId="0" borderId="0" xfId="0" applyNumberFormat="1" applyFont="1" applyAlignment="1">
      <alignment horizontal="center"/>
    </xf>
    <xf numFmtId="0" fontId="20" fillId="0" borderId="0" xfId="0" applyFont="1" applyAlignment="1">
      <alignment horizontal="center"/>
    </xf>
    <xf numFmtId="0" fontId="18" fillId="0" borderId="38" xfId="0" applyFont="1" applyBorder="1" applyAlignment="1">
      <alignment horizontal="center"/>
    </xf>
    <xf numFmtId="0" fontId="18" fillId="0" borderId="17" xfId="0" applyFont="1" applyBorder="1" applyAlignment="1">
      <alignment horizontal="center"/>
    </xf>
    <xf numFmtId="0" fontId="0" fillId="0" borderId="33" xfId="0"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20" xfId="0" applyFont="1" applyBorder="1" applyAlignment="1">
      <alignment horizontal="center" vertic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5" xfId="0" applyFont="1" applyBorder="1" applyAlignment="1">
      <alignment horizontal="center" vertical="center"/>
    </xf>
    <xf numFmtId="0" fontId="18" fillId="0" borderId="8" xfId="0" applyFont="1" applyBorder="1" applyAlignment="1">
      <alignment horizontal="center" vertical="center"/>
    </xf>
    <xf numFmtId="0" fontId="18" fillId="0" borderId="25" xfId="0" applyFont="1" applyBorder="1" applyAlignment="1">
      <alignment horizontal="center" vertical="center"/>
    </xf>
    <xf numFmtId="0" fontId="18"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14"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24"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4" xfId="0" applyFont="1" applyBorder="1" applyAlignment="1">
      <alignment horizontal="center"/>
    </xf>
    <xf numFmtId="0" fontId="18" fillId="0" borderId="35" xfId="0" applyFont="1" applyBorder="1" applyAlignment="1">
      <alignment horizontal="center"/>
    </xf>
    <xf numFmtId="0" fontId="18" fillId="0" borderId="4"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xf>
    <xf numFmtId="0" fontId="18" fillId="0" borderId="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4" xfId="0" applyFont="1" applyBorder="1" applyAlignment="1">
      <alignment horizontal="center" vertical="center"/>
    </xf>
    <xf numFmtId="0" fontId="18" fillId="0" borderId="21" xfId="0" applyFont="1" applyBorder="1" applyAlignment="1">
      <alignment horizontal="center" vertical="center"/>
    </xf>
    <xf numFmtId="0" fontId="18" fillId="0" borderId="7" xfId="0" applyFont="1" applyBorder="1" applyAlignment="1">
      <alignment horizontal="center" vertical="center"/>
    </xf>
    <xf numFmtId="192" fontId="20" fillId="0" borderId="0" xfId="0" applyNumberFormat="1" applyFont="1" applyAlignment="1">
      <alignment horizontal="center"/>
    </xf>
    <xf numFmtId="0" fontId="18" fillId="0" borderId="13" xfId="0" applyFont="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204" fontId="20" fillId="0" borderId="0" xfId="0" applyNumberFormat="1" applyFont="1" applyAlignment="1">
      <alignment horizontal="center"/>
    </xf>
    <xf numFmtId="0" fontId="18" fillId="0" borderId="0" xfId="0" applyFont="1" applyAlignment="1">
      <alignment horizontal="center"/>
    </xf>
    <xf numFmtId="0" fontId="18" fillId="0" borderId="16" xfId="0" applyFont="1" applyBorder="1" applyAlignment="1">
      <alignment horizontal="center" vertical="center"/>
    </xf>
    <xf numFmtId="0" fontId="18" fillId="0" borderId="39" xfId="0" applyFont="1" applyBorder="1" applyAlignment="1">
      <alignment horizontal="center" vertical="center"/>
    </xf>
    <xf numFmtId="0" fontId="18" fillId="0" borderId="23" xfId="0" applyFont="1" applyBorder="1" applyAlignment="1">
      <alignment horizontal="center"/>
    </xf>
    <xf numFmtId="0" fontId="18" fillId="0" borderId="3" xfId="0" applyFont="1" applyBorder="1" applyAlignment="1">
      <alignment horizontal="center"/>
    </xf>
    <xf numFmtId="0" fontId="18" fillId="0" borderId="24" xfId="0" applyFont="1" applyBorder="1" applyAlignment="1">
      <alignment horizontal="center" vertical="center"/>
    </xf>
    <xf numFmtId="0" fontId="18" fillId="0" borderId="32" xfId="0" applyFont="1" applyBorder="1" applyAlignment="1">
      <alignment horizontal="center" vertical="center"/>
    </xf>
    <xf numFmtId="0" fontId="18" fillId="0" borderId="28" xfId="0" applyFont="1" applyBorder="1" applyAlignment="1">
      <alignment horizontal="center"/>
    </xf>
    <xf numFmtId="0" fontId="18" fillId="0" borderId="29" xfId="0" applyFont="1" applyBorder="1" applyAlignment="1">
      <alignment horizontal="center"/>
    </xf>
    <xf numFmtId="0" fontId="18" fillId="0" borderId="26" xfId="0" applyFont="1" applyBorder="1" applyAlignment="1">
      <alignment horizontal="center"/>
    </xf>
    <xf numFmtId="0" fontId="18" fillId="0" borderId="11" xfId="0" applyFont="1" applyBorder="1" applyAlignment="1">
      <alignment horizontal="center"/>
    </xf>
    <xf numFmtId="0" fontId="18" fillId="0" borderId="4" xfId="0" applyFont="1"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18" fillId="0" borderId="21" xfId="0" applyFont="1" applyBorder="1" applyAlignment="1">
      <alignment horizontal="center" vertical="center"/>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0" fillId="0" borderId="5" xfId="0" applyBorder="1" applyAlignment="1">
      <alignment/>
    </xf>
    <xf numFmtId="0" fontId="1" fillId="0" borderId="0" xfId="0" applyFont="1" applyAlignment="1">
      <alignment horizontal="center" vertical="center"/>
    </xf>
    <xf numFmtId="0" fontId="18" fillId="0" borderId="24" xfId="0" applyFont="1" applyBorder="1" applyAlignment="1">
      <alignment horizontal="center" vertical="center" wrapText="1"/>
    </xf>
    <xf numFmtId="0" fontId="0" fillId="0" borderId="37" xfId="0" applyBorder="1" applyAlignment="1">
      <alignment horizontal="center" vertical="center"/>
    </xf>
    <xf numFmtId="0" fontId="24" fillId="0" borderId="0" xfId="0" applyFont="1" applyAlignment="1">
      <alignment horizontal="center"/>
    </xf>
    <xf numFmtId="0" fontId="18" fillId="0" borderId="22" xfId="0" applyFont="1" applyBorder="1" applyAlignment="1">
      <alignment horizontal="center" vertical="center" wrapText="1"/>
    </xf>
    <xf numFmtId="0" fontId="19" fillId="0" borderId="0" xfId="0" applyFont="1" applyAlignment="1">
      <alignment horizontal="right"/>
    </xf>
    <xf numFmtId="193" fontId="20" fillId="0" borderId="0" xfId="0" applyNumberFormat="1" applyFont="1" applyAlignment="1">
      <alignment horizontal="center"/>
    </xf>
    <xf numFmtId="0" fontId="18" fillId="0" borderId="14" xfId="0" applyFont="1" applyBorder="1" applyAlignment="1">
      <alignment horizontal="center" vertical="center"/>
    </xf>
    <xf numFmtId="196" fontId="20" fillId="0" borderId="0" xfId="0" applyNumberFormat="1" applyFont="1" applyAlignment="1">
      <alignment horizontal="center"/>
    </xf>
    <xf numFmtId="177" fontId="20" fillId="0" borderId="0" xfId="0" applyNumberFormat="1" applyFont="1" applyAlignment="1">
      <alignment horizontal="center"/>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1" xfId="0" applyFont="1" applyBorder="1" applyAlignment="1">
      <alignment horizontal="center" vertical="center"/>
    </xf>
    <xf numFmtId="0" fontId="18" fillId="0" borderId="27"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16" xfId="0" applyFont="1" applyBorder="1" applyAlignment="1">
      <alignment horizontal="center" vertical="center" wrapText="1"/>
    </xf>
    <xf numFmtId="0" fontId="18" fillId="0" borderId="30" xfId="0" applyFont="1" applyBorder="1" applyAlignment="1">
      <alignment horizontal="center"/>
    </xf>
    <xf numFmtId="0" fontId="24" fillId="0" borderId="0" xfId="0" applyFont="1" applyAlignment="1">
      <alignment horizontal="right"/>
    </xf>
    <xf numFmtId="0" fontId="19" fillId="0" borderId="0" xfId="0" applyFont="1" applyAlignment="1">
      <alignment horizontal="right"/>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8" fillId="0" borderId="22" xfId="0" applyFont="1" applyBorder="1" applyAlignment="1">
      <alignment horizontal="center" vertical="center"/>
    </xf>
    <xf numFmtId="0" fontId="18" fillId="0" borderId="3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0" xfId="0" applyFont="1" applyFill="1" applyAlignment="1">
      <alignment horizontal="center"/>
    </xf>
    <xf numFmtId="0" fontId="19" fillId="0" borderId="0" xfId="0" applyFont="1" applyFill="1" applyAlignment="1">
      <alignment horizontal="center"/>
    </xf>
    <xf numFmtId="0" fontId="18" fillId="0" borderId="25"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8"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9"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26" xfId="0" applyFont="1" applyBorder="1" applyAlignment="1">
      <alignment horizontal="center" vertical="center"/>
    </xf>
    <xf numFmtId="0" fontId="1" fillId="0" borderId="11" xfId="0" applyFont="1" applyBorder="1" applyAlignment="1">
      <alignment horizontal="center" vertical="center"/>
    </xf>
    <xf numFmtId="0" fontId="19" fillId="0" borderId="0" xfId="0" applyFont="1" applyAlignment="1">
      <alignment horizontal="center"/>
    </xf>
    <xf numFmtId="0" fontId="18" fillId="0" borderId="0" xfId="0" applyFont="1" applyAlignment="1" quotePrefix="1">
      <alignment horizontal="center"/>
    </xf>
    <xf numFmtId="0" fontId="12" fillId="0" borderId="0" xfId="0"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BFFEB"/>
      <rgbColor rgb="009CFF95"/>
      <rgbColor rgb="00FF8080"/>
      <rgbColor rgb="000066CC"/>
      <rgbColor rgb="00CCCCFF"/>
      <rgbColor rgb="00000080"/>
      <rgbColor rgb="00E6C65F"/>
      <rgbColor rgb="00FFE0C3"/>
      <rgbColor rgb="0033D600"/>
      <rgbColor rgb="0087C0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5F00"/>
      <rgbColor rgb="0033AB66"/>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worksheet" Target="worksheets/sheet30.xml" /><Relationship Id="rId33" Type="http://schemas.openxmlformats.org/officeDocument/2006/relationships/worksheet" Target="worksheets/sheet31.xml" /><Relationship Id="rId34" Type="http://schemas.openxmlformats.org/officeDocument/2006/relationships/worksheet" Target="worksheets/sheet32.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15275"/>
          <c:w val="0.78475"/>
          <c:h val="0.6215"/>
        </c:manualLayout>
      </c:layout>
      <c:barChart>
        <c:barDir val="col"/>
        <c:grouping val="stacked"/>
        <c:varyColors val="0"/>
        <c:ser>
          <c:idx val="0"/>
          <c:order val="0"/>
          <c:tx>
            <c:strRef>
              <c:f>Datentab1!$B$1</c:f>
              <c:strCache>
                <c:ptCount val="1"/>
                <c:pt idx="0">
                  <c:v>Landesdienst</c:v>
                </c:pt>
              </c:strCache>
            </c:strRef>
          </c:tx>
          <c:spPr>
            <a:solidFill>
              <a:srgbClr val="33AB66"/>
            </a:solidFill>
          </c:spPr>
          <c:invertIfNegative val="0"/>
          <c:extLst>
            <c:ext xmlns:c14="http://schemas.microsoft.com/office/drawing/2007/8/2/chart" uri="{6F2FDCE9-48DA-4B69-8628-5D25D57E5C99}">
              <c14:invertSolidFillFmt>
                <c14:spPr>
                  <a:solidFill>
                    <a:srgbClr val="808080"/>
                  </a:solidFill>
                </c14:spPr>
              </c14:invertSolidFillFmt>
            </c:ext>
          </c:extLst>
          <c:cat>
            <c:numRef>
              <c:f>Datentab1!$A$2:$A$6</c:f>
              <c:numCache>
                <c:ptCount val="5"/>
                <c:pt idx="0">
                  <c:v>2000</c:v>
                </c:pt>
                <c:pt idx="1">
                  <c:v>2001</c:v>
                </c:pt>
                <c:pt idx="2">
                  <c:v>2002</c:v>
                </c:pt>
                <c:pt idx="3">
                  <c:v>2003</c:v>
                </c:pt>
                <c:pt idx="4">
                  <c:v>2004</c:v>
                </c:pt>
              </c:numCache>
            </c:numRef>
          </c:cat>
          <c:val>
            <c:numRef>
              <c:f>Datentab1!$B$2:$B$6</c:f>
              <c:numCache>
                <c:ptCount val="5"/>
                <c:pt idx="0">
                  <c:v>76.94</c:v>
                </c:pt>
                <c:pt idx="1">
                  <c:v>74.812</c:v>
                </c:pt>
                <c:pt idx="2">
                  <c:v>71.939</c:v>
                </c:pt>
                <c:pt idx="3">
                  <c:v>70.145</c:v>
                </c:pt>
                <c:pt idx="4">
                  <c:v>68.529</c:v>
                </c:pt>
              </c:numCache>
            </c:numRef>
          </c:val>
        </c:ser>
        <c:ser>
          <c:idx val="1"/>
          <c:order val="1"/>
          <c:tx>
            <c:strRef>
              <c:f>Datentab1!$C$1</c:f>
              <c:strCache>
                <c:ptCount val="1"/>
                <c:pt idx="0">
                  <c:v>Sozi</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Datentab1!$A$2:$A$6</c:f>
              <c:numCache>
                <c:ptCount val="5"/>
                <c:pt idx="0">
                  <c:v>2000</c:v>
                </c:pt>
                <c:pt idx="1">
                  <c:v>2001</c:v>
                </c:pt>
                <c:pt idx="2">
                  <c:v>2002</c:v>
                </c:pt>
                <c:pt idx="3">
                  <c:v>2003</c:v>
                </c:pt>
                <c:pt idx="4">
                  <c:v>2004</c:v>
                </c:pt>
              </c:numCache>
            </c:numRef>
          </c:cat>
          <c:val>
            <c:numRef>
              <c:f>Datentab1!$C$2:$C$6</c:f>
              <c:numCache>
                <c:ptCount val="5"/>
                <c:pt idx="0">
                  <c:v>4.459</c:v>
                </c:pt>
                <c:pt idx="1">
                  <c:v>4.384</c:v>
                </c:pt>
                <c:pt idx="2">
                  <c:v>4.265</c:v>
                </c:pt>
                <c:pt idx="3">
                  <c:v>4.875</c:v>
                </c:pt>
                <c:pt idx="4">
                  <c:v>4.863</c:v>
                </c:pt>
              </c:numCache>
            </c:numRef>
          </c:val>
        </c:ser>
        <c:ser>
          <c:idx val="2"/>
          <c:order val="2"/>
          <c:tx>
            <c:strRef>
              <c:f>Datentab1!$D$1</c:f>
              <c:strCache>
                <c:ptCount val="1"/>
                <c:pt idx="0">
                  <c:v>Gem/GV</c:v>
                </c:pt>
              </c:strCache>
            </c:strRef>
          </c:tx>
          <c:spPr>
            <a:solidFill>
              <a:srgbClr val="CCFFCC"/>
            </a:solidFill>
          </c:spPr>
          <c:invertIfNegative val="0"/>
          <c:extLst>
            <c:ext xmlns:c14="http://schemas.microsoft.com/office/drawing/2007/8/2/chart" uri="{6F2FDCE9-48DA-4B69-8628-5D25D57E5C99}">
              <c14:invertSolidFillFmt>
                <c14:spPr>
                  <a:solidFill>
                    <a:srgbClr val="339966"/>
                  </a:solidFill>
                </c14:spPr>
              </c14:invertSolidFillFmt>
            </c:ext>
          </c:extLst>
          <c:cat>
            <c:numRef>
              <c:f>Datentab1!$A$2:$A$6</c:f>
              <c:numCache>
                <c:ptCount val="5"/>
                <c:pt idx="0">
                  <c:v>2000</c:v>
                </c:pt>
                <c:pt idx="1">
                  <c:v>2001</c:v>
                </c:pt>
                <c:pt idx="2">
                  <c:v>2002</c:v>
                </c:pt>
                <c:pt idx="3">
                  <c:v>2003</c:v>
                </c:pt>
                <c:pt idx="4">
                  <c:v>2004</c:v>
                </c:pt>
              </c:numCache>
            </c:numRef>
          </c:cat>
          <c:val>
            <c:numRef>
              <c:f>Datentab1!$D$2:$D$6</c:f>
              <c:numCache>
                <c:ptCount val="5"/>
                <c:pt idx="0">
                  <c:v>50.45</c:v>
                </c:pt>
                <c:pt idx="1">
                  <c:v>47.109</c:v>
                </c:pt>
                <c:pt idx="2">
                  <c:v>43.911</c:v>
                </c:pt>
                <c:pt idx="3">
                  <c:v>39.468</c:v>
                </c:pt>
                <c:pt idx="4">
                  <c:v>37.885</c:v>
                </c:pt>
              </c:numCache>
            </c:numRef>
          </c:val>
        </c:ser>
        <c:ser>
          <c:idx val="3"/>
          <c:order val="3"/>
          <c:tx>
            <c:strRef>
              <c:f>Datentab1!$E$1</c:f>
              <c:strCache>
                <c:ptCount val="1"/>
                <c:pt idx="0">
                  <c:v>ZV</c:v>
                </c:pt>
              </c:strCache>
            </c:strRef>
          </c:tx>
          <c:spPr>
            <a:solidFill>
              <a:srgbClr val="FFCC99"/>
            </a:solidFill>
          </c:spPr>
          <c:invertIfNegative val="0"/>
          <c:extLst>
            <c:ext xmlns:c14="http://schemas.microsoft.com/office/drawing/2007/8/2/chart" uri="{6F2FDCE9-48DA-4B69-8628-5D25D57E5C99}">
              <c14:invertSolidFillFmt>
                <c14:spPr>
                  <a:solidFill>
                    <a:srgbClr val="FF6600"/>
                  </a:solidFill>
                </c14:spPr>
              </c14:invertSolidFillFmt>
            </c:ext>
          </c:extLst>
          <c:cat>
            <c:numRef>
              <c:f>Datentab1!$A$2:$A$6</c:f>
              <c:numCache>
                <c:ptCount val="5"/>
                <c:pt idx="0">
                  <c:v>2000</c:v>
                </c:pt>
                <c:pt idx="1">
                  <c:v>2001</c:v>
                </c:pt>
                <c:pt idx="2">
                  <c:v>2002</c:v>
                </c:pt>
                <c:pt idx="3">
                  <c:v>2003</c:v>
                </c:pt>
                <c:pt idx="4">
                  <c:v>2004</c:v>
                </c:pt>
              </c:numCache>
            </c:numRef>
          </c:cat>
          <c:val>
            <c:numRef>
              <c:f>Datentab1!$E$2:$E$6</c:f>
              <c:numCache>
                <c:ptCount val="5"/>
                <c:pt idx="0">
                  <c:v>2.624</c:v>
                </c:pt>
                <c:pt idx="1">
                  <c:v>2.629</c:v>
                </c:pt>
                <c:pt idx="2">
                  <c:v>2.561</c:v>
                </c:pt>
                <c:pt idx="3">
                  <c:v>2.18</c:v>
                </c:pt>
                <c:pt idx="4">
                  <c:v>2.164</c:v>
                </c:pt>
              </c:numCache>
            </c:numRef>
          </c:val>
        </c:ser>
        <c:overlap val="100"/>
        <c:gapWidth val="35"/>
        <c:axId val="20138041"/>
        <c:axId val="47024642"/>
      </c:barChart>
      <c:catAx>
        <c:axId val="20138041"/>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7024642"/>
        <c:crosses val="autoZero"/>
        <c:auto val="1"/>
        <c:lblOffset val="100"/>
        <c:noMultiLvlLbl val="0"/>
      </c:catAx>
      <c:valAx>
        <c:axId val="47024642"/>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0138041"/>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3175"/>
          <c:w val="0.408"/>
          <c:h val="0.600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5F00"/>
              </a:solidFill>
            </c:spPr>
          </c:dPt>
          <c:dPt>
            <c:idx val="1"/>
            <c:spPr>
              <a:solidFill>
                <a:srgbClr val="CCFFCC"/>
              </a:solidFill>
            </c:spPr>
          </c:dPt>
          <c:dPt>
            <c:idx val="2"/>
            <c:spPr>
              <a:solidFill>
                <a:srgbClr val="33AB66"/>
              </a:solidFill>
            </c:spPr>
          </c:dPt>
          <c:dPt>
            <c:idx val="3"/>
            <c:spPr>
              <a:solidFill>
                <a:srgbClr val="FFFF99"/>
              </a:solidFill>
            </c:spPr>
          </c:dPt>
          <c:dPt>
            <c:idx val="4"/>
            <c:spPr>
              <a:solidFill>
                <a:srgbClr val="FFFFCC"/>
              </a:solidFill>
            </c:spPr>
          </c:dPt>
          <c:dPt>
            <c:idx val="5"/>
            <c:spPr>
              <a:solidFill>
                <a:srgbClr val="E6C65F"/>
              </a:solidFill>
            </c:spPr>
          </c:dPt>
          <c:dLbls>
            <c:dLbl>
              <c:idx val="0"/>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25"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LeaderLines val="1"/>
            <c:showPercent val="0"/>
          </c:dLbls>
          <c:cat>
            <c:strRef>
              <c:f>'Datentab2+3'!$A$2:$A$7</c:f>
              <c:strCache>
                <c:ptCount val="6"/>
                <c:pt idx="0">
                  <c:v>unter 25</c:v>
                </c:pt>
                <c:pt idx="1">
                  <c:v>25 bis 35</c:v>
                </c:pt>
                <c:pt idx="2">
                  <c:v>35 bis 45</c:v>
                </c:pt>
                <c:pt idx="3">
                  <c:v>45 bis 55</c:v>
                </c:pt>
                <c:pt idx="4">
                  <c:v>55 bis 63</c:v>
                </c:pt>
                <c:pt idx="5">
                  <c:v>63 und mehr</c:v>
                </c:pt>
              </c:strCache>
            </c:strRef>
          </c:cat>
          <c:val>
            <c:numRef>
              <c:f>'Datentab2+3'!$B$2:$B$7</c:f>
              <c:numCache>
                <c:ptCount val="6"/>
                <c:pt idx="0">
                  <c:v>1962</c:v>
                </c:pt>
                <c:pt idx="1">
                  <c:v>9438</c:v>
                </c:pt>
                <c:pt idx="2">
                  <c:v>20882</c:v>
                </c:pt>
                <c:pt idx="3">
                  <c:v>23361</c:v>
                </c:pt>
                <c:pt idx="4">
                  <c:v>11983</c:v>
                </c:pt>
                <c:pt idx="5">
                  <c:v>899</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75"/>
          <c:y val="0.312"/>
          <c:w val="0.321"/>
          <c:h val="0.47475"/>
        </c:manualLayout>
      </c:layout>
      <c:pieChart>
        <c:varyColors val="1"/>
        <c:ser>
          <c:idx val="0"/>
          <c:order val="0"/>
          <c:spPr>
            <a:pattFill prst="smConfetti">
              <a:fgClr>
                <a:srgbClr val="969696"/>
              </a:fgClr>
              <a:bgClr>
                <a:srgbClr val="FFFFFF"/>
              </a:bgClr>
            </a:patt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5F00"/>
              </a:solidFill>
            </c:spPr>
          </c:dPt>
          <c:dPt>
            <c:idx val="1"/>
            <c:spPr>
              <a:solidFill>
                <a:srgbClr val="CCFFCC"/>
              </a:solidFill>
            </c:spPr>
          </c:dPt>
          <c:dPt>
            <c:idx val="2"/>
            <c:spPr>
              <a:solidFill>
                <a:srgbClr val="33AB66"/>
              </a:solidFill>
            </c:spPr>
          </c:dPt>
          <c:dPt>
            <c:idx val="3"/>
            <c:spPr>
              <a:solidFill>
                <a:srgbClr val="FFFF99"/>
              </a:solidFill>
            </c:spPr>
          </c:dPt>
          <c:dPt>
            <c:idx val="4"/>
            <c:spPr>
              <a:solidFill>
                <a:srgbClr val="FFFFCC"/>
              </a:solidFill>
            </c:spPr>
          </c:dPt>
          <c:dPt>
            <c:idx val="5"/>
            <c:spPr>
              <a:solidFill>
                <a:srgbClr val="E6C65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 ##0" sourceLinked="0"/>
              <c:showLegendKey val="0"/>
              <c:showVal val="1"/>
              <c:showBubbleSize val="0"/>
              <c:showCatName val="0"/>
              <c:showSerName val="0"/>
              <c:showPercent val="0"/>
            </c:dLbl>
            <c:numFmt formatCode="#\ ##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LeaderLines val="1"/>
            <c:showPercent val="0"/>
          </c:dLbls>
          <c:cat>
            <c:strRef>
              <c:f>'Datentab2+3'!$A$9:$A$14</c:f>
              <c:strCache>
                <c:ptCount val="6"/>
                <c:pt idx="0">
                  <c:v>unter 25</c:v>
                </c:pt>
                <c:pt idx="1">
                  <c:v>25 bis 35</c:v>
                </c:pt>
                <c:pt idx="2">
                  <c:v>35 bis 45</c:v>
                </c:pt>
                <c:pt idx="3">
                  <c:v>45 bis 55</c:v>
                </c:pt>
                <c:pt idx="4">
                  <c:v>55 bis 63</c:v>
                </c:pt>
                <c:pt idx="5">
                  <c:v>63 und mehr</c:v>
                </c:pt>
              </c:strCache>
            </c:strRef>
          </c:cat>
          <c:val>
            <c:numRef>
              <c:f>'Datentab2+3'!$B$9:$B$14</c:f>
              <c:numCache>
                <c:ptCount val="6"/>
                <c:pt idx="0">
                  <c:v>1667</c:v>
                </c:pt>
                <c:pt idx="1">
                  <c:v>2975</c:v>
                </c:pt>
                <c:pt idx="2">
                  <c:v>10622</c:v>
                </c:pt>
                <c:pt idx="3">
                  <c:v>14745</c:v>
                </c:pt>
                <c:pt idx="4">
                  <c:v>7581</c:v>
                </c:pt>
                <c:pt idx="5">
                  <c:v>295</c:v>
                </c:pt>
              </c:numCache>
            </c:numRef>
          </c:val>
        </c:ser>
      </c:pieChart>
      <c:spPr>
        <a:noFill/>
        <a:ln>
          <a:noFill/>
        </a:ln>
      </c:spPr>
    </c:plotArea>
    <c:plotVisOnly val="1"/>
    <c:dispBlanksAs val="gap"/>
    <c:showDLblsOverMax val="0"/>
  </c:chart>
  <c:spPr>
    <a:ln w="12700">
      <a:solidFill>
        <a:srgbClr val="000000"/>
      </a:solidFill>
    </a:ln>
  </c:spPr>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8125"/>
          <c:h val="0.909"/>
        </c:manualLayout>
      </c:layout>
      <c:pieChart>
        <c:varyColors val="1"/>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3937007874015748" footer="0.5118110236220472"/>
  <pageSetup horizontalDpi="600" verticalDpi="600" orientation="portrait" paperSize="9"/>
  <headerFooter>
    <oddHeader>&amp;C&amp;"Helvetica,Standard"&amp;9- 8 -</oddHeader>
  </headerFooter>
  <drawing r:id="rId1"/>
</chartsheet>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0.0535</cdr:y>
    </cdr:from>
    <cdr:to>
      <cdr:x>0.96975</cdr:x>
      <cdr:y>0.12125</cdr:y>
    </cdr:to>
    <cdr:sp>
      <cdr:nvSpPr>
        <cdr:cNvPr id="1" name="TextBox 1"/>
        <cdr:cNvSpPr txBox="1">
          <a:spLocks noChangeArrowheads="1"/>
        </cdr:cNvSpPr>
      </cdr:nvSpPr>
      <cdr:spPr>
        <a:xfrm>
          <a:off x="123825" y="447675"/>
          <a:ext cx="5095875"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Entwicklung des Personals im öffentlichen Dienst
des Landes Thüringen 2000 bis 2004</a:t>
          </a:r>
        </a:p>
      </cdr:txBody>
    </cdr:sp>
  </cdr:relSizeAnchor>
  <cdr:relSizeAnchor xmlns:cdr="http://schemas.openxmlformats.org/drawingml/2006/chartDrawing">
    <cdr:from>
      <cdr:x>0.01025</cdr:x>
      <cdr:y>0.9755</cdr:y>
    </cdr:from>
    <cdr:to>
      <cdr:x>0.39875</cdr:x>
      <cdr:y>0.998</cdr:y>
    </cdr:to>
    <cdr:sp>
      <cdr:nvSpPr>
        <cdr:cNvPr id="2" name="TextBox 2"/>
        <cdr:cNvSpPr txBox="1">
          <a:spLocks noChangeArrowheads="1"/>
        </cdr:cNvSpPr>
      </cdr:nvSpPr>
      <cdr:spPr>
        <a:xfrm>
          <a:off x="47625" y="8305800"/>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0.19575</cdr:x>
      <cdr:y>0.80825</cdr:y>
    </cdr:from>
    <cdr:to>
      <cdr:x>0.25925</cdr:x>
      <cdr:y>0.825</cdr:y>
    </cdr:to>
    <cdr:sp>
      <cdr:nvSpPr>
        <cdr:cNvPr id="3" name="Rectangle 3"/>
        <cdr:cNvSpPr>
          <a:spLocks/>
        </cdr:cNvSpPr>
      </cdr:nvSpPr>
      <cdr:spPr>
        <a:xfrm>
          <a:off x="1047750" y="6877050"/>
          <a:ext cx="342900" cy="1428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0.83125</cdr:y>
    </cdr:from>
    <cdr:to>
      <cdr:x>0.2585</cdr:x>
      <cdr:y>0.848</cdr:y>
    </cdr:to>
    <cdr:sp>
      <cdr:nvSpPr>
        <cdr:cNvPr id="4" name="Rectangle 4"/>
        <cdr:cNvSpPr>
          <a:spLocks/>
        </cdr:cNvSpPr>
      </cdr:nvSpPr>
      <cdr:spPr>
        <a:xfrm>
          <a:off x="1047750" y="7077075"/>
          <a:ext cx="34290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0.856</cdr:y>
    </cdr:from>
    <cdr:to>
      <cdr:x>0.2585</cdr:x>
      <cdr:y>0.8725</cdr:y>
    </cdr:to>
    <cdr:sp>
      <cdr:nvSpPr>
        <cdr:cNvPr id="5" name="Rectangle 5"/>
        <cdr:cNvSpPr>
          <a:spLocks/>
        </cdr:cNvSpPr>
      </cdr:nvSpPr>
      <cdr:spPr>
        <a:xfrm>
          <a:off x="1047750" y="7286625"/>
          <a:ext cx="342900" cy="142875"/>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0.19575</cdr:x>
      <cdr:y>0.897</cdr:y>
    </cdr:from>
    <cdr:to>
      <cdr:x>0.2585</cdr:x>
      <cdr:y>0.91375</cdr:y>
    </cdr:to>
    <cdr:sp>
      <cdr:nvSpPr>
        <cdr:cNvPr id="6" name="Rectangle 6"/>
        <cdr:cNvSpPr>
          <a:spLocks/>
        </cdr:cNvSpPr>
      </cdr:nvSpPr>
      <cdr:spPr>
        <a:xfrm>
          <a:off x="1047750" y="7629525"/>
          <a:ext cx="342900" cy="142875"/>
        </a:xfrm>
        <a:prstGeom prst="rect">
          <a:avLst/>
        </a:prstGeom>
        <a:solidFill>
          <a:srgbClr val="33AB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cdr:x>
      <cdr:y>0.897</cdr:y>
    </cdr:from>
    <cdr:to>
      <cdr:x>0.61</cdr:x>
      <cdr:y>0.9265</cdr:y>
    </cdr:to>
    <cdr:sp>
      <cdr:nvSpPr>
        <cdr:cNvPr id="7" name="TextBox 7"/>
        <cdr:cNvSpPr txBox="1">
          <a:spLocks noChangeArrowheads="1"/>
        </cdr:cNvSpPr>
      </cdr:nvSpPr>
      <cdr:spPr>
        <a:xfrm>
          <a:off x="1495425" y="7629525"/>
          <a:ext cx="1781175" cy="2476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des Landes</a:t>
          </a:r>
        </a:p>
      </cdr:txBody>
    </cdr:sp>
  </cdr:relSizeAnchor>
  <cdr:relSizeAnchor xmlns:cdr="http://schemas.openxmlformats.org/drawingml/2006/chartDrawing">
    <cdr:from>
      <cdr:x>0.279</cdr:x>
      <cdr:y>0.856</cdr:y>
    </cdr:from>
    <cdr:to>
      <cdr:x>0.95175</cdr:x>
      <cdr:y>0.89775</cdr:y>
    </cdr:to>
    <cdr:sp>
      <cdr:nvSpPr>
        <cdr:cNvPr id="8" name="TextBox 8"/>
        <cdr:cNvSpPr txBox="1">
          <a:spLocks noChangeArrowheads="1"/>
        </cdr:cNvSpPr>
      </cdr:nvSpPr>
      <cdr:spPr>
        <a:xfrm>
          <a:off x="1495425" y="7286625"/>
          <a:ext cx="3629025" cy="3524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Sozialversicherungsträger und der rechtlich
selbständigen Einrichtungen in öffentlich-rechtlicher Rechtsform</a:t>
          </a:r>
        </a:p>
      </cdr:txBody>
    </cdr:sp>
  </cdr:relSizeAnchor>
  <cdr:relSizeAnchor xmlns:cdr="http://schemas.openxmlformats.org/drawingml/2006/chartDrawing">
    <cdr:from>
      <cdr:x>0.279</cdr:x>
      <cdr:y>0.83125</cdr:y>
    </cdr:from>
    <cdr:to>
      <cdr:x>0.8365</cdr:x>
      <cdr:y>0.84825</cdr:y>
    </cdr:to>
    <cdr:sp>
      <cdr:nvSpPr>
        <cdr:cNvPr id="9" name="TextBox 9"/>
        <cdr:cNvSpPr txBox="1">
          <a:spLocks noChangeArrowheads="1"/>
        </cdr:cNvSpPr>
      </cdr:nvSpPr>
      <cdr:spPr>
        <a:xfrm>
          <a:off x="1495425" y="7077075"/>
          <a:ext cx="30099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Gemeinden und Gemeindeverbände</a:t>
          </a:r>
        </a:p>
      </cdr:txBody>
    </cdr:sp>
  </cdr:relSizeAnchor>
  <cdr:relSizeAnchor xmlns:cdr="http://schemas.openxmlformats.org/drawingml/2006/chartDrawing">
    <cdr:from>
      <cdr:x>0.279</cdr:x>
      <cdr:y>0.80825</cdr:y>
    </cdr:from>
    <cdr:to>
      <cdr:x>0.734</cdr:x>
      <cdr:y>0.83075</cdr:y>
    </cdr:to>
    <cdr:sp>
      <cdr:nvSpPr>
        <cdr:cNvPr id="10" name="TextBox 10"/>
        <cdr:cNvSpPr txBox="1">
          <a:spLocks noChangeArrowheads="1"/>
        </cdr:cNvSpPr>
      </cdr:nvSpPr>
      <cdr:spPr>
        <a:xfrm>
          <a:off x="1495425" y="6877050"/>
          <a:ext cx="24574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Personal der kommunalen Zweckverbände</a:t>
          </a:r>
        </a:p>
      </cdr:txBody>
    </cdr:sp>
  </cdr:relSizeAnchor>
  <cdr:relSizeAnchor xmlns:cdr="http://schemas.openxmlformats.org/drawingml/2006/chartDrawing">
    <cdr:from>
      <cdr:x>0.1605</cdr:x>
      <cdr:y>0.14375</cdr:y>
    </cdr:from>
    <cdr:to>
      <cdr:x>0.4195</cdr:x>
      <cdr:y>0.16975</cdr:y>
    </cdr:to>
    <cdr:sp>
      <cdr:nvSpPr>
        <cdr:cNvPr id="11" name="TextBox 11"/>
        <cdr:cNvSpPr txBox="1">
          <a:spLocks noChangeArrowheads="1"/>
        </cdr:cNvSpPr>
      </cdr:nvSpPr>
      <cdr:spPr>
        <a:xfrm>
          <a:off x="857250" y="1219200"/>
          <a:ext cx="1400175"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6</xdr:row>
      <xdr:rowOff>57150</xdr:rowOff>
    </xdr:from>
    <xdr:to>
      <xdr:col>2</xdr:col>
      <xdr:colOff>1371600</xdr:colOff>
      <xdr:row>6</xdr:row>
      <xdr:rowOff>57150</xdr:rowOff>
    </xdr:to>
    <xdr:sp>
      <xdr:nvSpPr>
        <xdr:cNvPr id="1" name="Line 1"/>
        <xdr:cNvSpPr>
          <a:spLocks/>
        </xdr:cNvSpPr>
      </xdr:nvSpPr>
      <xdr:spPr>
        <a:xfrm>
          <a:off x="1552575" y="8286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95250</xdr:rowOff>
    </xdr:from>
    <xdr:to>
      <xdr:col>1</xdr:col>
      <xdr:colOff>95250</xdr:colOff>
      <xdr:row>79</xdr:row>
      <xdr:rowOff>95250</xdr:rowOff>
    </xdr:to>
    <xdr:sp>
      <xdr:nvSpPr>
        <xdr:cNvPr id="2" name="Line 2"/>
        <xdr:cNvSpPr>
          <a:spLocks/>
        </xdr:cNvSpPr>
      </xdr:nvSpPr>
      <xdr:spPr>
        <a:xfrm>
          <a:off x="0" y="98012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123825</xdr:rowOff>
    </xdr:to>
    <xdr:sp>
      <xdr:nvSpPr>
        <xdr:cNvPr id="1" name="Text 3"/>
        <xdr:cNvSpPr txBox="1">
          <a:spLocks noChangeArrowheads="1"/>
        </xdr:cNvSpPr>
      </xdr:nvSpPr>
      <xdr:spPr>
        <a:xfrm>
          <a:off x="0" y="895350"/>
          <a:ext cx="0" cy="542925"/>
        </a:xfrm>
        <a:prstGeom prst="rect">
          <a:avLst/>
        </a:prstGeom>
        <a:solidFill>
          <a:srgbClr val="FFFFFF"/>
        </a:solidFill>
        <a:ln w="1" cmpd="sng">
          <a:noFill/>
        </a:ln>
      </xdr:spPr>
      <xdr:txBody>
        <a:bodyPr vertOverflow="clip" wrap="square" anchor="ctr"/>
        <a:p>
          <a:pPr algn="ctr">
            <a:defRPr/>
          </a:pPr>
          <a:r>
            <a:rPr lang="en-US" cap="none" sz="800" b="0" i="0" u="none" baseline="0"/>
            <a:t>FKZ</a:t>
          </a:r>
        </a:p>
      </xdr:txBody>
    </xdr:sp>
    <xdr:clientData/>
  </xdr:twoCellAnchor>
  <xdr:twoCellAnchor>
    <xdr:from>
      <xdr:col>3</xdr:col>
      <xdr:colOff>247650</xdr:colOff>
      <xdr:row>7</xdr:row>
      <xdr:rowOff>66675</xdr:rowOff>
    </xdr:from>
    <xdr:to>
      <xdr:col>3</xdr:col>
      <xdr:colOff>666750</xdr:colOff>
      <xdr:row>7</xdr:row>
      <xdr:rowOff>66675</xdr:rowOff>
    </xdr:to>
    <xdr:sp>
      <xdr:nvSpPr>
        <xdr:cNvPr id="2" name="Line 2"/>
        <xdr:cNvSpPr>
          <a:spLocks/>
        </xdr:cNvSpPr>
      </xdr:nvSpPr>
      <xdr:spPr>
        <a:xfrm>
          <a:off x="914400" y="10953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8</xdr:row>
      <xdr:rowOff>133350</xdr:rowOff>
    </xdr:from>
    <xdr:to>
      <xdr:col>3</xdr:col>
      <xdr:colOff>581025</xdr:colOff>
      <xdr:row>8</xdr:row>
      <xdr:rowOff>133350</xdr:rowOff>
    </xdr:to>
    <xdr:sp>
      <xdr:nvSpPr>
        <xdr:cNvPr id="1" name="Line 1"/>
        <xdr:cNvSpPr>
          <a:spLocks/>
        </xdr:cNvSpPr>
      </xdr:nvSpPr>
      <xdr:spPr>
        <a:xfrm flipV="1">
          <a:off x="800100" y="132397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8</xdr:col>
      <xdr:colOff>647700</xdr:colOff>
      <xdr:row>0</xdr:row>
      <xdr:rowOff>0</xdr:rowOff>
    </xdr:to>
    <xdr:sp>
      <xdr:nvSpPr>
        <xdr:cNvPr id="1" name="Text 1"/>
        <xdr:cNvSpPr txBox="1">
          <a:spLocks noChangeArrowheads="1"/>
        </xdr:cNvSpPr>
      </xdr:nvSpPr>
      <xdr:spPr>
        <a:xfrm>
          <a:off x="2924175" y="0"/>
          <a:ext cx="2552700"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5</xdr:col>
      <xdr:colOff>38100</xdr:colOff>
      <xdr:row>0</xdr:row>
      <xdr:rowOff>0</xdr:rowOff>
    </xdr:from>
    <xdr:to>
      <xdr:col>5</xdr:col>
      <xdr:colOff>647700</xdr:colOff>
      <xdr:row>0</xdr:row>
      <xdr:rowOff>0</xdr:rowOff>
    </xdr:to>
    <xdr:sp>
      <xdr:nvSpPr>
        <xdr:cNvPr id="2" name="Text 2"/>
        <xdr:cNvSpPr txBox="1">
          <a:spLocks noChangeArrowheads="1"/>
        </xdr:cNvSpPr>
      </xdr:nvSpPr>
      <xdr:spPr>
        <a:xfrm>
          <a:off x="29241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28575</xdr:colOff>
      <xdr:row>0</xdr:row>
      <xdr:rowOff>0</xdr:rowOff>
    </xdr:from>
    <xdr:to>
      <xdr:col>6</xdr:col>
      <xdr:colOff>647700</xdr:colOff>
      <xdr:row>0</xdr:row>
      <xdr:rowOff>0</xdr:rowOff>
    </xdr:to>
    <xdr:sp>
      <xdr:nvSpPr>
        <xdr:cNvPr id="3" name="Text 3"/>
        <xdr:cNvSpPr txBox="1">
          <a:spLocks noChangeArrowheads="1"/>
        </xdr:cNvSpPr>
      </xdr:nvSpPr>
      <xdr:spPr>
        <a:xfrm>
          <a:off x="35623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7</xdr:col>
      <xdr:colOff>38100</xdr:colOff>
      <xdr:row>0</xdr:row>
      <xdr:rowOff>0</xdr:rowOff>
    </xdr:from>
    <xdr:to>
      <xdr:col>7</xdr:col>
      <xdr:colOff>647700</xdr:colOff>
      <xdr:row>0</xdr:row>
      <xdr:rowOff>0</xdr:rowOff>
    </xdr:to>
    <xdr:sp>
      <xdr:nvSpPr>
        <xdr:cNvPr id="4" name="Text 4"/>
        <xdr:cNvSpPr txBox="1">
          <a:spLocks noChangeArrowheads="1"/>
        </xdr:cNvSpPr>
      </xdr:nvSpPr>
      <xdr:spPr>
        <a:xfrm>
          <a:off x="42195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8</xdr:col>
      <xdr:colOff>28575</xdr:colOff>
      <xdr:row>0</xdr:row>
      <xdr:rowOff>0</xdr:rowOff>
    </xdr:from>
    <xdr:to>
      <xdr:col>8</xdr:col>
      <xdr:colOff>647700</xdr:colOff>
      <xdr:row>0</xdr:row>
      <xdr:rowOff>0</xdr:rowOff>
    </xdr:to>
    <xdr:sp>
      <xdr:nvSpPr>
        <xdr:cNvPr id="5" name="Text 5"/>
        <xdr:cNvSpPr txBox="1">
          <a:spLocks noChangeArrowheads="1"/>
        </xdr:cNvSpPr>
      </xdr:nvSpPr>
      <xdr:spPr>
        <a:xfrm>
          <a:off x="48577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xdr:col>
      <xdr:colOff>28575</xdr:colOff>
      <xdr:row>0</xdr:row>
      <xdr:rowOff>0</xdr:rowOff>
    </xdr:from>
    <xdr:to>
      <xdr:col>4</xdr:col>
      <xdr:colOff>1543050</xdr:colOff>
      <xdr:row>0</xdr:row>
      <xdr:rowOff>0</xdr:rowOff>
    </xdr:to>
    <xdr:sp>
      <xdr:nvSpPr>
        <xdr:cNvPr id="6" name="Text 6"/>
        <xdr:cNvSpPr txBox="1">
          <a:spLocks noChangeArrowheads="1"/>
        </xdr:cNvSpPr>
      </xdr:nvSpPr>
      <xdr:spPr>
        <a:xfrm>
          <a:off x="381000" y="0"/>
          <a:ext cx="2505075" cy="0"/>
        </a:xfrm>
        <a:prstGeom prst="rect">
          <a:avLst/>
        </a:prstGeom>
        <a:solidFill>
          <a:srgbClr val="FFFFFF"/>
        </a:solidFill>
        <a:ln w="1" cmpd="sng">
          <a:noFill/>
        </a:ln>
      </xdr:spPr>
      <xdr:txBody>
        <a:bodyPr vertOverflow="clip" wrap="square" anchor="ctr"/>
        <a:p>
          <a:pPr algn="ctr">
            <a:defRPr/>
          </a:pPr>
          <a:r>
            <a:rPr lang="en-US" cap="none" sz="800" b="0" i="0" u="none" baseline="0"/>
            <a:t>Beschäftigungsbereich</a:t>
          </a:r>
        </a:p>
      </xdr:txBody>
    </xdr:sp>
    <xdr:clientData/>
  </xdr:twoCellAnchor>
  <xdr:twoCellAnchor>
    <xdr:from>
      <xdr:col>0</xdr:col>
      <xdr:colOff>28575</xdr:colOff>
      <xdr:row>0</xdr:row>
      <xdr:rowOff>0</xdr:rowOff>
    </xdr:from>
    <xdr:to>
      <xdr:col>0</xdr:col>
      <xdr:colOff>323850</xdr:colOff>
      <xdr:row>0</xdr:row>
      <xdr:rowOff>0</xdr:rowOff>
    </xdr:to>
    <xdr:sp>
      <xdr:nvSpPr>
        <xdr:cNvPr id="7" name="Text 7"/>
        <xdr:cNvSpPr txBox="1">
          <a:spLocks noChangeArrowheads="1"/>
        </xdr:cNvSpPr>
      </xdr:nvSpPr>
      <xdr:spPr>
        <a:xfrm>
          <a:off x="28575" y="0"/>
          <a:ext cx="2952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9</xdr:col>
      <xdr:colOff>647700</xdr:colOff>
      <xdr:row>0</xdr:row>
      <xdr:rowOff>0</xdr:rowOff>
    </xdr:to>
    <xdr:sp>
      <xdr:nvSpPr>
        <xdr:cNvPr id="8" name="Text 8"/>
        <xdr:cNvSpPr txBox="1">
          <a:spLocks noChangeArrowheads="1"/>
        </xdr:cNvSpPr>
      </xdr:nvSpPr>
      <xdr:spPr>
        <a:xfrm>
          <a:off x="55054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10</xdr:col>
      <xdr:colOff>38100</xdr:colOff>
      <xdr:row>0</xdr:row>
      <xdr:rowOff>0</xdr:rowOff>
    </xdr:from>
    <xdr:to>
      <xdr:col>10</xdr:col>
      <xdr:colOff>647700</xdr:colOff>
      <xdr:row>0</xdr:row>
      <xdr:rowOff>0</xdr:rowOff>
    </xdr:to>
    <xdr:sp>
      <xdr:nvSpPr>
        <xdr:cNvPr id="9" name="Text 9"/>
        <xdr:cNvSpPr txBox="1">
          <a:spLocks noChangeArrowheads="1"/>
        </xdr:cNvSpPr>
      </xdr:nvSpPr>
      <xdr:spPr>
        <a:xfrm>
          <a:off x="61626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11</xdr:col>
      <xdr:colOff>28575</xdr:colOff>
      <xdr:row>0</xdr:row>
      <xdr:rowOff>0</xdr:rowOff>
    </xdr:from>
    <xdr:to>
      <xdr:col>11</xdr:col>
      <xdr:colOff>647700</xdr:colOff>
      <xdr:row>0</xdr:row>
      <xdr:rowOff>0</xdr:rowOff>
    </xdr:to>
    <xdr:sp>
      <xdr:nvSpPr>
        <xdr:cNvPr id="10" name="Text 10"/>
        <xdr:cNvSpPr txBox="1">
          <a:spLocks noChangeArrowheads="1"/>
        </xdr:cNvSpPr>
      </xdr:nvSpPr>
      <xdr:spPr>
        <a:xfrm>
          <a:off x="68008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12</xdr:col>
      <xdr:colOff>38100</xdr:colOff>
      <xdr:row>0</xdr:row>
      <xdr:rowOff>0</xdr:rowOff>
    </xdr:from>
    <xdr:to>
      <xdr:col>12</xdr:col>
      <xdr:colOff>647700</xdr:colOff>
      <xdr:row>0</xdr:row>
      <xdr:rowOff>0</xdr:rowOff>
    </xdr:to>
    <xdr:sp>
      <xdr:nvSpPr>
        <xdr:cNvPr id="11" name="Text 11"/>
        <xdr:cNvSpPr txBox="1">
          <a:spLocks noChangeArrowheads="1"/>
        </xdr:cNvSpPr>
      </xdr:nvSpPr>
      <xdr:spPr>
        <a:xfrm>
          <a:off x="74580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13</xdr:col>
      <xdr:colOff>28575</xdr:colOff>
      <xdr:row>0</xdr:row>
      <xdr:rowOff>0</xdr:rowOff>
    </xdr:from>
    <xdr:to>
      <xdr:col>13</xdr:col>
      <xdr:colOff>647700</xdr:colOff>
      <xdr:row>0</xdr:row>
      <xdr:rowOff>0</xdr:rowOff>
    </xdr:to>
    <xdr:sp>
      <xdr:nvSpPr>
        <xdr:cNvPr id="12" name="Text 12"/>
        <xdr:cNvSpPr txBox="1">
          <a:spLocks noChangeArrowheads="1"/>
        </xdr:cNvSpPr>
      </xdr:nvSpPr>
      <xdr:spPr>
        <a:xfrm>
          <a:off x="80962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14</xdr:col>
      <xdr:colOff>28575</xdr:colOff>
      <xdr:row>0</xdr:row>
      <xdr:rowOff>0</xdr:rowOff>
    </xdr:from>
    <xdr:to>
      <xdr:col>14</xdr:col>
      <xdr:colOff>647700</xdr:colOff>
      <xdr:row>0</xdr:row>
      <xdr:rowOff>0</xdr:rowOff>
    </xdr:to>
    <xdr:sp>
      <xdr:nvSpPr>
        <xdr:cNvPr id="13" name="Text 13"/>
        <xdr:cNvSpPr txBox="1">
          <a:spLocks noChangeArrowheads="1"/>
        </xdr:cNvSpPr>
      </xdr:nvSpPr>
      <xdr:spPr>
        <a:xfrm>
          <a:off x="87439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Beamte/
Richter/
Soldaten</a:t>
          </a:r>
        </a:p>
      </xdr:txBody>
    </xdr:sp>
    <xdr:clientData/>
  </xdr:twoCellAnchor>
  <xdr:twoCellAnchor>
    <xdr:from>
      <xdr:col>15</xdr:col>
      <xdr:colOff>28575</xdr:colOff>
      <xdr:row>0</xdr:row>
      <xdr:rowOff>0</xdr:rowOff>
    </xdr:from>
    <xdr:to>
      <xdr:col>15</xdr:col>
      <xdr:colOff>647700</xdr:colOff>
      <xdr:row>0</xdr:row>
      <xdr:rowOff>0</xdr:rowOff>
    </xdr:to>
    <xdr:sp>
      <xdr:nvSpPr>
        <xdr:cNvPr id="14" name="Text 14"/>
        <xdr:cNvSpPr txBox="1">
          <a:spLocks noChangeArrowheads="1"/>
        </xdr:cNvSpPr>
      </xdr:nvSpPr>
      <xdr:spPr>
        <a:xfrm>
          <a:off x="9391650" y="0"/>
          <a:ext cx="619125" cy="0"/>
        </a:xfrm>
        <a:prstGeom prst="rect">
          <a:avLst/>
        </a:prstGeom>
        <a:solidFill>
          <a:srgbClr val="FFFFFF"/>
        </a:solidFill>
        <a:ln w="1" cmpd="sng">
          <a:noFill/>
        </a:ln>
      </xdr:spPr>
      <xdr:txBody>
        <a:bodyPr vertOverflow="clip" wrap="square" anchor="ctr"/>
        <a:p>
          <a:pPr algn="ctr">
            <a:defRPr/>
          </a:pPr>
          <a:r>
            <a:rPr lang="en-US" cap="none" sz="800" b="0" i="0" u="none" baseline="0"/>
            <a:t>Angestellte</a:t>
          </a:r>
        </a:p>
      </xdr:txBody>
    </xdr:sp>
    <xdr:clientData/>
  </xdr:twoCellAnchor>
  <xdr:twoCellAnchor>
    <xdr:from>
      <xdr:col>16</xdr:col>
      <xdr:colOff>38100</xdr:colOff>
      <xdr:row>0</xdr:row>
      <xdr:rowOff>0</xdr:rowOff>
    </xdr:from>
    <xdr:to>
      <xdr:col>16</xdr:col>
      <xdr:colOff>647700</xdr:colOff>
      <xdr:row>0</xdr:row>
      <xdr:rowOff>0</xdr:rowOff>
    </xdr:to>
    <xdr:sp>
      <xdr:nvSpPr>
        <xdr:cNvPr id="15" name="Text 15"/>
        <xdr:cNvSpPr txBox="1">
          <a:spLocks noChangeArrowheads="1"/>
        </xdr:cNvSpPr>
      </xdr:nvSpPr>
      <xdr:spPr>
        <a:xfrm>
          <a:off x="10048875" y="0"/>
          <a:ext cx="60960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17</xdr:col>
      <xdr:colOff>38100</xdr:colOff>
      <xdr:row>0</xdr:row>
      <xdr:rowOff>0</xdr:rowOff>
    </xdr:from>
    <xdr:to>
      <xdr:col>17</xdr:col>
      <xdr:colOff>323850</xdr:colOff>
      <xdr:row>0</xdr:row>
      <xdr:rowOff>0</xdr:rowOff>
    </xdr:to>
    <xdr:sp>
      <xdr:nvSpPr>
        <xdr:cNvPr id="16" name="Text 16"/>
        <xdr:cNvSpPr txBox="1">
          <a:spLocks noChangeArrowheads="1"/>
        </xdr:cNvSpPr>
      </xdr:nvSpPr>
      <xdr:spPr>
        <a:xfrm>
          <a:off x="10696575" y="0"/>
          <a:ext cx="2857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9</xdr:col>
      <xdr:colOff>28575</xdr:colOff>
      <xdr:row>0</xdr:row>
      <xdr:rowOff>0</xdr:rowOff>
    </xdr:from>
    <xdr:to>
      <xdr:col>12</xdr:col>
      <xdr:colOff>647700</xdr:colOff>
      <xdr:row>0</xdr:row>
      <xdr:rowOff>0</xdr:rowOff>
    </xdr:to>
    <xdr:sp>
      <xdr:nvSpPr>
        <xdr:cNvPr id="17" name="Text 17"/>
        <xdr:cNvSpPr txBox="1">
          <a:spLocks noChangeArrowheads="1"/>
        </xdr:cNvSpPr>
      </xdr:nvSpPr>
      <xdr:spPr>
        <a:xfrm>
          <a:off x="5505450" y="0"/>
          <a:ext cx="2562225" cy="0"/>
        </a:xfrm>
        <a:prstGeom prst="rect">
          <a:avLst/>
        </a:prstGeom>
        <a:solidFill>
          <a:srgbClr val="FFFFFF"/>
        </a:solidFill>
        <a:ln w="1" cmpd="sng">
          <a:noFill/>
        </a:ln>
      </xdr:spPr>
      <xdr:txBody>
        <a:bodyPr vertOverflow="clip" wrap="square" anchor="ctr"/>
        <a:p>
          <a:pPr algn="ctr">
            <a:defRPr/>
          </a:pPr>
          <a:r>
            <a:rPr lang="en-US" cap="none" sz="800" b="0" i="0" u="none" baseline="0"/>
            <a:t>Vollzeitbeschäftigte</a:t>
          </a:r>
        </a:p>
      </xdr:txBody>
    </xdr:sp>
    <xdr:clientData/>
  </xdr:twoCellAnchor>
  <xdr:twoCellAnchor>
    <xdr:from>
      <xdr:col>13</xdr:col>
      <xdr:colOff>28575</xdr:colOff>
      <xdr:row>0</xdr:row>
      <xdr:rowOff>0</xdr:rowOff>
    </xdr:from>
    <xdr:to>
      <xdr:col>16</xdr:col>
      <xdr:colOff>647700</xdr:colOff>
      <xdr:row>0</xdr:row>
      <xdr:rowOff>0</xdr:rowOff>
    </xdr:to>
    <xdr:sp>
      <xdr:nvSpPr>
        <xdr:cNvPr id="18" name="Text 18"/>
        <xdr:cNvSpPr txBox="1">
          <a:spLocks noChangeArrowheads="1"/>
        </xdr:cNvSpPr>
      </xdr:nvSpPr>
      <xdr:spPr>
        <a:xfrm>
          <a:off x="8096250" y="0"/>
          <a:ext cx="2562225" cy="0"/>
        </a:xfrm>
        <a:prstGeom prst="rect">
          <a:avLst/>
        </a:prstGeom>
        <a:solidFill>
          <a:srgbClr val="FFFFFF"/>
        </a:solidFill>
        <a:ln w="1" cmpd="sng">
          <a:noFill/>
        </a:ln>
      </xdr:spPr>
      <xdr:txBody>
        <a:bodyPr vertOverflow="clip" wrap="square" anchor="ctr"/>
        <a:p>
          <a:pPr algn="ctr">
            <a:defRPr/>
          </a:pPr>
          <a:r>
            <a:rPr lang="en-US" cap="none" sz="800" b="0" i="0" u="none" baseline="0"/>
            <a:t>Teilzeitbeschäftigte</a:t>
          </a:r>
        </a:p>
      </xdr:txBody>
    </xdr:sp>
    <xdr:clientData/>
  </xdr:twoCellAnchor>
  <xdr:twoCellAnchor>
    <xdr:from>
      <xdr:col>0</xdr:col>
      <xdr:colOff>9525</xdr:colOff>
      <xdr:row>0</xdr:row>
      <xdr:rowOff>0</xdr:rowOff>
    </xdr:from>
    <xdr:to>
      <xdr:col>1</xdr:col>
      <xdr:colOff>104775</xdr:colOff>
      <xdr:row>0</xdr:row>
      <xdr:rowOff>0</xdr:rowOff>
    </xdr:to>
    <xdr:sp>
      <xdr:nvSpPr>
        <xdr:cNvPr id="19" name="Line 19"/>
        <xdr:cNvSpPr>
          <a:spLocks/>
        </xdr:cNvSpPr>
      </xdr:nvSpPr>
      <xdr:spPr>
        <a:xfrm>
          <a:off x="9525" y="0"/>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40</xdr:row>
      <xdr:rowOff>95250</xdr:rowOff>
    </xdr:from>
    <xdr:to>
      <xdr:col>1</xdr:col>
      <xdr:colOff>19050</xdr:colOff>
      <xdr:row>40</xdr:row>
      <xdr:rowOff>95250</xdr:rowOff>
    </xdr:to>
    <xdr:sp>
      <xdr:nvSpPr>
        <xdr:cNvPr id="20" name="Line 20"/>
        <xdr:cNvSpPr>
          <a:spLocks/>
        </xdr:cNvSpPr>
      </xdr:nvSpPr>
      <xdr:spPr>
        <a:xfrm flipV="1">
          <a:off x="19050" y="4895850"/>
          <a:ext cx="352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44</xdr:row>
      <xdr:rowOff>0</xdr:rowOff>
    </xdr:from>
    <xdr:to>
      <xdr:col>10</xdr:col>
      <xdr:colOff>295275</xdr:colOff>
      <xdr:row>78</xdr:row>
      <xdr:rowOff>28575</xdr:rowOff>
    </xdr:to>
    <xdr:pic>
      <xdr:nvPicPr>
        <xdr:cNvPr id="21" name="Picture 27"/>
        <xdr:cNvPicPr preferRelativeResize="1">
          <a:picLocks noChangeAspect="1"/>
        </xdr:cNvPicPr>
      </xdr:nvPicPr>
      <xdr:blipFill>
        <a:blip r:embed="rId1"/>
        <a:stretch>
          <a:fillRect/>
        </a:stretch>
      </xdr:blipFill>
      <xdr:spPr>
        <a:xfrm>
          <a:off x="0" y="5238750"/>
          <a:ext cx="6419850" cy="4238625"/>
        </a:xfrm>
        <a:prstGeom prst="rect">
          <a:avLst/>
        </a:prstGeom>
        <a:noFill/>
        <a:ln w="9525" cmpd="sng">
          <a:noFill/>
        </a:ln>
      </xdr:spPr>
    </xdr:pic>
    <xdr:clientData/>
  </xdr:twoCellAnchor>
  <xdr:twoCellAnchor editAs="oneCell">
    <xdr:from>
      <xdr:col>10</xdr:col>
      <xdr:colOff>0</xdr:colOff>
      <xdr:row>44</xdr:row>
      <xdr:rowOff>0</xdr:rowOff>
    </xdr:from>
    <xdr:to>
      <xdr:col>19</xdr:col>
      <xdr:colOff>142875</xdr:colOff>
      <xdr:row>78</xdr:row>
      <xdr:rowOff>28575</xdr:rowOff>
    </xdr:to>
    <xdr:pic>
      <xdr:nvPicPr>
        <xdr:cNvPr id="22" name="Picture 28"/>
        <xdr:cNvPicPr preferRelativeResize="1">
          <a:picLocks noChangeAspect="1"/>
        </xdr:cNvPicPr>
      </xdr:nvPicPr>
      <xdr:blipFill>
        <a:blip r:embed="rId2"/>
        <a:stretch>
          <a:fillRect/>
        </a:stretch>
      </xdr:blipFill>
      <xdr:spPr>
        <a:xfrm>
          <a:off x="6124575" y="5238750"/>
          <a:ext cx="5781675" cy="423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8</xdr:row>
      <xdr:rowOff>76200</xdr:rowOff>
    </xdr:from>
    <xdr:to>
      <xdr:col>2</xdr:col>
      <xdr:colOff>885825</xdr:colOff>
      <xdr:row>8</xdr:row>
      <xdr:rowOff>76200</xdr:rowOff>
    </xdr:to>
    <xdr:sp>
      <xdr:nvSpPr>
        <xdr:cNvPr id="1" name="Line 1"/>
        <xdr:cNvSpPr>
          <a:spLocks/>
        </xdr:cNvSpPr>
      </xdr:nvSpPr>
      <xdr:spPr>
        <a:xfrm>
          <a:off x="923925" y="1000125"/>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80</xdr:row>
      <xdr:rowOff>0</xdr:rowOff>
    </xdr:from>
    <xdr:to>
      <xdr:col>1</xdr:col>
      <xdr:colOff>95250</xdr:colOff>
      <xdr:row>80</xdr:row>
      <xdr:rowOff>0</xdr:rowOff>
    </xdr:to>
    <xdr:sp>
      <xdr:nvSpPr>
        <xdr:cNvPr id="2" name="Line 2"/>
        <xdr:cNvSpPr>
          <a:spLocks/>
        </xdr:cNvSpPr>
      </xdr:nvSpPr>
      <xdr:spPr>
        <a:xfrm>
          <a:off x="9525" y="9391650"/>
          <a:ext cx="323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133</xdr:row>
      <xdr:rowOff>123825</xdr:rowOff>
    </xdr:from>
    <xdr:to>
      <xdr:col>0</xdr:col>
      <xdr:colOff>381000</xdr:colOff>
      <xdr:row>133</xdr:row>
      <xdr:rowOff>123825</xdr:rowOff>
    </xdr:to>
    <xdr:sp>
      <xdr:nvSpPr>
        <xdr:cNvPr id="1" name="Line 1"/>
        <xdr:cNvSpPr>
          <a:spLocks/>
        </xdr:cNvSpPr>
      </xdr:nvSpPr>
      <xdr:spPr>
        <a:xfrm flipV="1">
          <a:off x="0" y="1779270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xdr:row>
      <xdr:rowOff>76200</xdr:rowOff>
    </xdr:from>
    <xdr:to>
      <xdr:col>4</xdr:col>
      <xdr:colOff>962025</xdr:colOff>
      <xdr:row>8</xdr:row>
      <xdr:rowOff>76200</xdr:rowOff>
    </xdr:to>
    <xdr:sp>
      <xdr:nvSpPr>
        <xdr:cNvPr id="2" name="Line 2"/>
        <xdr:cNvSpPr>
          <a:spLocks/>
        </xdr:cNvSpPr>
      </xdr:nvSpPr>
      <xdr:spPr>
        <a:xfrm>
          <a:off x="1790700" y="1038225"/>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704850</xdr:colOff>
      <xdr:row>81</xdr:row>
      <xdr:rowOff>76200</xdr:rowOff>
    </xdr:from>
    <xdr:to>
      <xdr:col>4</xdr:col>
      <xdr:colOff>962025</xdr:colOff>
      <xdr:row>81</xdr:row>
      <xdr:rowOff>76200</xdr:rowOff>
    </xdr:to>
    <xdr:sp>
      <xdr:nvSpPr>
        <xdr:cNvPr id="3" name="Line 3"/>
        <xdr:cNvSpPr>
          <a:spLocks/>
        </xdr:cNvSpPr>
      </xdr:nvSpPr>
      <xdr:spPr>
        <a:xfrm>
          <a:off x="1790700" y="1076325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xdr:colOff>
      <xdr:row>81</xdr:row>
      <xdr:rowOff>19050</xdr:rowOff>
    </xdr:from>
    <xdr:to>
      <xdr:col>12</xdr:col>
      <xdr:colOff>495300</xdr:colOff>
      <xdr:row>83</xdr:row>
      <xdr:rowOff>95250</xdr:rowOff>
    </xdr:to>
    <xdr:sp>
      <xdr:nvSpPr>
        <xdr:cNvPr id="4" name="Text 25"/>
        <xdr:cNvSpPr txBox="1">
          <a:spLocks noChangeArrowheads="1"/>
        </xdr:cNvSpPr>
      </xdr:nvSpPr>
      <xdr:spPr>
        <a:xfrm>
          <a:off x="6819900" y="10706100"/>
          <a:ext cx="457200" cy="352425"/>
        </a:xfrm>
        <a:prstGeom prst="rect">
          <a:avLst/>
        </a:prstGeom>
        <a:solidFill>
          <a:srgbClr val="FFFFFF"/>
        </a:solidFill>
        <a:ln w="1" cmpd="sng">
          <a:noFill/>
        </a:ln>
      </xdr:spPr>
      <xdr:txBody>
        <a:bodyPr vertOverflow="clip" wrap="square" anchor="ctr"/>
        <a:p>
          <a:pPr algn="ctr">
            <a:defRPr/>
          </a:pPr>
          <a:r>
            <a:rPr lang="en-US" cap="none" sz="800" b="0" i="0" u="none" baseline="0"/>
            <a:t>Ange-
stellte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9</xdr:row>
      <xdr:rowOff>85725</xdr:rowOff>
    </xdr:from>
    <xdr:to>
      <xdr:col>2</xdr:col>
      <xdr:colOff>1000125</xdr:colOff>
      <xdr:row>9</xdr:row>
      <xdr:rowOff>85725</xdr:rowOff>
    </xdr:to>
    <xdr:sp>
      <xdr:nvSpPr>
        <xdr:cNvPr id="1" name="Line 1"/>
        <xdr:cNvSpPr>
          <a:spLocks/>
        </xdr:cNvSpPr>
      </xdr:nvSpPr>
      <xdr:spPr>
        <a:xfrm>
          <a:off x="1123950" y="127635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800100</xdr:colOff>
      <xdr:row>85</xdr:row>
      <xdr:rowOff>76200</xdr:rowOff>
    </xdr:from>
    <xdr:to>
      <xdr:col>2</xdr:col>
      <xdr:colOff>1038225</xdr:colOff>
      <xdr:row>85</xdr:row>
      <xdr:rowOff>76200</xdr:rowOff>
    </xdr:to>
    <xdr:sp>
      <xdr:nvSpPr>
        <xdr:cNvPr id="2" name="Line 2"/>
        <xdr:cNvSpPr>
          <a:spLocks/>
        </xdr:cNvSpPr>
      </xdr:nvSpPr>
      <xdr:spPr>
        <a:xfrm>
          <a:off x="1162050" y="110013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161</xdr:row>
      <xdr:rowOff>76200</xdr:rowOff>
    </xdr:from>
    <xdr:to>
      <xdr:col>2</xdr:col>
      <xdr:colOff>981075</xdr:colOff>
      <xdr:row>161</xdr:row>
      <xdr:rowOff>76200</xdr:rowOff>
    </xdr:to>
    <xdr:sp>
      <xdr:nvSpPr>
        <xdr:cNvPr id="3" name="Line 3"/>
        <xdr:cNvSpPr>
          <a:spLocks/>
        </xdr:cNvSpPr>
      </xdr:nvSpPr>
      <xdr:spPr>
        <a:xfrm>
          <a:off x="1104900" y="206787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234</xdr:row>
      <xdr:rowOff>76200</xdr:rowOff>
    </xdr:from>
    <xdr:to>
      <xdr:col>2</xdr:col>
      <xdr:colOff>942975</xdr:colOff>
      <xdr:row>234</xdr:row>
      <xdr:rowOff>76200</xdr:rowOff>
    </xdr:to>
    <xdr:sp>
      <xdr:nvSpPr>
        <xdr:cNvPr id="4" name="Line 4"/>
        <xdr:cNvSpPr>
          <a:spLocks/>
        </xdr:cNvSpPr>
      </xdr:nvSpPr>
      <xdr:spPr>
        <a:xfrm>
          <a:off x="1066800" y="29822775"/>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308</xdr:row>
      <xdr:rowOff>76200</xdr:rowOff>
    </xdr:from>
    <xdr:to>
      <xdr:col>2</xdr:col>
      <xdr:colOff>1000125</xdr:colOff>
      <xdr:row>308</xdr:row>
      <xdr:rowOff>76200</xdr:rowOff>
    </xdr:to>
    <xdr:sp>
      <xdr:nvSpPr>
        <xdr:cNvPr id="5" name="Line 5"/>
        <xdr:cNvSpPr>
          <a:spLocks/>
        </xdr:cNvSpPr>
      </xdr:nvSpPr>
      <xdr:spPr>
        <a:xfrm>
          <a:off x="1123950" y="39700200"/>
          <a:ext cx="238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8</xdr:row>
      <xdr:rowOff>76200</xdr:rowOff>
    </xdr:from>
    <xdr:to>
      <xdr:col>2</xdr:col>
      <xdr:colOff>1038225</xdr:colOff>
      <xdr:row>8</xdr:row>
      <xdr:rowOff>76200</xdr:rowOff>
    </xdr:to>
    <xdr:sp>
      <xdr:nvSpPr>
        <xdr:cNvPr id="1" name="Line 1"/>
        <xdr:cNvSpPr>
          <a:spLocks/>
        </xdr:cNvSpPr>
      </xdr:nvSpPr>
      <xdr:spPr>
        <a:xfrm>
          <a:off x="1076325" y="114300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81</xdr:row>
      <xdr:rowOff>85725</xdr:rowOff>
    </xdr:from>
    <xdr:to>
      <xdr:col>2</xdr:col>
      <xdr:colOff>1038225</xdr:colOff>
      <xdr:row>81</xdr:row>
      <xdr:rowOff>85725</xdr:rowOff>
    </xdr:to>
    <xdr:sp>
      <xdr:nvSpPr>
        <xdr:cNvPr id="2" name="Line 2"/>
        <xdr:cNvSpPr>
          <a:spLocks/>
        </xdr:cNvSpPr>
      </xdr:nvSpPr>
      <xdr:spPr>
        <a:xfrm>
          <a:off x="1114425" y="10772775"/>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156</xdr:row>
      <xdr:rowOff>85725</xdr:rowOff>
    </xdr:from>
    <xdr:to>
      <xdr:col>2</xdr:col>
      <xdr:colOff>1038225</xdr:colOff>
      <xdr:row>156</xdr:row>
      <xdr:rowOff>85725</xdr:rowOff>
    </xdr:to>
    <xdr:sp>
      <xdr:nvSpPr>
        <xdr:cNvPr id="3" name="Line 3"/>
        <xdr:cNvSpPr>
          <a:spLocks/>
        </xdr:cNvSpPr>
      </xdr:nvSpPr>
      <xdr:spPr>
        <a:xfrm>
          <a:off x="1114425" y="2070735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231</xdr:row>
      <xdr:rowOff>85725</xdr:rowOff>
    </xdr:from>
    <xdr:to>
      <xdr:col>2</xdr:col>
      <xdr:colOff>1038225</xdr:colOff>
      <xdr:row>231</xdr:row>
      <xdr:rowOff>85725</xdr:rowOff>
    </xdr:to>
    <xdr:sp>
      <xdr:nvSpPr>
        <xdr:cNvPr id="4" name="Line 4"/>
        <xdr:cNvSpPr>
          <a:spLocks/>
        </xdr:cNvSpPr>
      </xdr:nvSpPr>
      <xdr:spPr>
        <a:xfrm>
          <a:off x="1114425" y="3051810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304</xdr:row>
      <xdr:rowOff>85725</xdr:rowOff>
    </xdr:from>
    <xdr:to>
      <xdr:col>2</xdr:col>
      <xdr:colOff>1038225</xdr:colOff>
      <xdr:row>304</xdr:row>
      <xdr:rowOff>85725</xdr:rowOff>
    </xdr:to>
    <xdr:sp>
      <xdr:nvSpPr>
        <xdr:cNvPr id="5" name="Line 5"/>
        <xdr:cNvSpPr>
          <a:spLocks/>
        </xdr:cNvSpPr>
      </xdr:nvSpPr>
      <xdr:spPr>
        <a:xfrm>
          <a:off x="1114425" y="40185975"/>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10</xdr:row>
      <xdr:rowOff>76200</xdr:rowOff>
    </xdr:from>
    <xdr:to>
      <xdr:col>5</xdr:col>
      <xdr:colOff>219075</xdr:colOff>
      <xdr:row>10</xdr:row>
      <xdr:rowOff>76200</xdr:rowOff>
    </xdr:to>
    <xdr:sp>
      <xdr:nvSpPr>
        <xdr:cNvPr id="1" name="Line 1"/>
        <xdr:cNvSpPr>
          <a:spLocks/>
        </xdr:cNvSpPr>
      </xdr:nvSpPr>
      <xdr:spPr>
        <a:xfrm>
          <a:off x="1162050" y="15335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9</xdr:row>
      <xdr:rowOff>19050</xdr:rowOff>
    </xdr:from>
    <xdr:to>
      <xdr:col>2</xdr:col>
      <xdr:colOff>752475</xdr:colOff>
      <xdr:row>9</xdr:row>
      <xdr:rowOff>19050</xdr:rowOff>
    </xdr:to>
    <xdr:sp>
      <xdr:nvSpPr>
        <xdr:cNvPr id="1" name="Line 1"/>
        <xdr:cNvSpPr>
          <a:spLocks/>
        </xdr:cNvSpPr>
      </xdr:nvSpPr>
      <xdr:spPr>
        <a:xfrm>
          <a:off x="790575" y="139065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73</xdr:row>
      <xdr:rowOff>123825</xdr:rowOff>
    </xdr:from>
    <xdr:to>
      <xdr:col>2</xdr:col>
      <xdr:colOff>38100</xdr:colOff>
      <xdr:row>73</xdr:row>
      <xdr:rowOff>123825</xdr:rowOff>
    </xdr:to>
    <xdr:sp>
      <xdr:nvSpPr>
        <xdr:cNvPr id="2" name="Line 2"/>
        <xdr:cNvSpPr>
          <a:spLocks/>
        </xdr:cNvSpPr>
      </xdr:nvSpPr>
      <xdr:spPr>
        <a:xfrm>
          <a:off x="0" y="947737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87</xdr:row>
      <xdr:rowOff>0</xdr:rowOff>
    </xdr:from>
    <xdr:to>
      <xdr:col>7</xdr:col>
      <xdr:colOff>723900</xdr:colOff>
      <xdr:row>87</xdr:row>
      <xdr:rowOff>0</xdr:rowOff>
    </xdr:to>
    <xdr:sp>
      <xdr:nvSpPr>
        <xdr:cNvPr id="1" name="Text 91"/>
        <xdr:cNvSpPr txBox="1">
          <a:spLocks noChangeArrowheads="1"/>
        </xdr:cNvSpPr>
      </xdr:nvSpPr>
      <xdr:spPr>
        <a:xfrm>
          <a:off x="2914650" y="11382375"/>
          <a:ext cx="2971800" cy="0"/>
        </a:xfrm>
        <a:prstGeom prst="rect">
          <a:avLst/>
        </a:prstGeom>
        <a:solidFill>
          <a:srgbClr val="FFFFFF"/>
        </a:solidFill>
        <a:ln w="1" cmpd="sng">
          <a:noFill/>
        </a:ln>
      </xdr:spPr>
      <xdr:txBody>
        <a:bodyPr vertOverflow="clip" wrap="square" anchor="ctr"/>
        <a:p>
          <a:pPr algn="ctr">
            <a:defRPr/>
          </a:pPr>
          <a:r>
            <a:rPr lang="en-US" cap="none" sz="800" b="0" i="0" u="none" baseline="0"/>
            <a:t>Beschäftigte insgesamt</a:t>
          </a:r>
        </a:p>
      </xdr:txBody>
    </xdr:sp>
    <xdr:clientData/>
  </xdr:twoCellAnchor>
  <xdr:twoCellAnchor>
    <xdr:from>
      <xdr:col>0</xdr:col>
      <xdr:colOff>19050</xdr:colOff>
      <xdr:row>87</xdr:row>
      <xdr:rowOff>0</xdr:rowOff>
    </xdr:from>
    <xdr:to>
      <xdr:col>0</xdr:col>
      <xdr:colOff>323850</xdr:colOff>
      <xdr:row>87</xdr:row>
      <xdr:rowOff>0</xdr:rowOff>
    </xdr:to>
    <xdr:sp>
      <xdr:nvSpPr>
        <xdr:cNvPr id="2" name="Text 92"/>
        <xdr:cNvSpPr txBox="1">
          <a:spLocks noChangeArrowheads="1"/>
        </xdr:cNvSpPr>
      </xdr:nvSpPr>
      <xdr:spPr>
        <a:xfrm>
          <a:off x="19050" y="11382375"/>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8</xdr:col>
      <xdr:colOff>47625</xdr:colOff>
      <xdr:row>87</xdr:row>
      <xdr:rowOff>0</xdr:rowOff>
    </xdr:from>
    <xdr:to>
      <xdr:col>11</xdr:col>
      <xdr:colOff>466725</xdr:colOff>
      <xdr:row>87</xdr:row>
      <xdr:rowOff>0</xdr:rowOff>
    </xdr:to>
    <xdr:sp>
      <xdr:nvSpPr>
        <xdr:cNvPr id="3" name="Text 93"/>
        <xdr:cNvSpPr txBox="1">
          <a:spLocks noChangeArrowheads="1"/>
        </xdr:cNvSpPr>
      </xdr:nvSpPr>
      <xdr:spPr>
        <a:xfrm>
          <a:off x="5972175" y="11382375"/>
          <a:ext cx="1962150"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Dauerkräfte </a:t>
          </a:r>
          <a:r>
            <a:rPr lang="en-US" cap="none" sz="800" b="0" i="0" u="none" baseline="30000">
              <a:latin typeface="Helvetica"/>
              <a:ea typeface="Helvetica"/>
              <a:cs typeface="Helvetica"/>
            </a:rPr>
            <a:t>1)</a:t>
          </a:r>
        </a:p>
      </xdr:txBody>
    </xdr:sp>
    <xdr:clientData/>
  </xdr:twoCellAnchor>
  <xdr:twoCellAnchor>
    <xdr:from>
      <xdr:col>12</xdr:col>
      <xdr:colOff>28575</xdr:colOff>
      <xdr:row>87</xdr:row>
      <xdr:rowOff>0</xdr:rowOff>
    </xdr:from>
    <xdr:to>
      <xdr:col>15</xdr:col>
      <xdr:colOff>466725</xdr:colOff>
      <xdr:row>87</xdr:row>
      <xdr:rowOff>0</xdr:rowOff>
    </xdr:to>
    <xdr:sp>
      <xdr:nvSpPr>
        <xdr:cNvPr id="4" name="Text 94"/>
        <xdr:cNvSpPr txBox="1">
          <a:spLocks noChangeArrowheads="1"/>
        </xdr:cNvSpPr>
      </xdr:nvSpPr>
      <xdr:spPr>
        <a:xfrm>
          <a:off x="8010525" y="11382375"/>
          <a:ext cx="2105025" cy="0"/>
        </a:xfrm>
        <a:prstGeom prst="rect">
          <a:avLst/>
        </a:prstGeom>
        <a:solidFill>
          <a:srgbClr val="FFFFFF"/>
        </a:solidFill>
        <a:ln w="1" cmpd="sng">
          <a:noFill/>
        </a:ln>
      </xdr:spPr>
      <xdr:txBody>
        <a:bodyPr vertOverflow="clip" wrap="square" anchor="ctr"/>
        <a:p>
          <a:pPr algn="ctr">
            <a:defRPr/>
          </a:pPr>
          <a:r>
            <a:rPr lang="en-US" cap="none" sz="800" b="0" i="0" u="none" baseline="0"/>
            <a:t>Personal in Ausbildung</a:t>
          </a:r>
        </a:p>
      </xdr:txBody>
    </xdr:sp>
    <xdr:clientData/>
  </xdr:twoCellAnchor>
  <xdr:twoCellAnchor>
    <xdr:from>
      <xdr:col>2</xdr:col>
      <xdr:colOff>981075</xdr:colOff>
      <xdr:row>87</xdr:row>
      <xdr:rowOff>0</xdr:rowOff>
    </xdr:from>
    <xdr:to>
      <xdr:col>2</xdr:col>
      <xdr:colOff>1314450</xdr:colOff>
      <xdr:row>87</xdr:row>
      <xdr:rowOff>0</xdr:rowOff>
    </xdr:to>
    <xdr:sp>
      <xdr:nvSpPr>
        <xdr:cNvPr id="5" name="Line 5"/>
        <xdr:cNvSpPr>
          <a:spLocks/>
        </xdr:cNvSpPr>
      </xdr:nvSpPr>
      <xdr:spPr>
        <a:xfrm>
          <a:off x="1447800" y="11382375"/>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87</xdr:row>
      <xdr:rowOff>0</xdr:rowOff>
    </xdr:from>
    <xdr:to>
      <xdr:col>18</xdr:col>
      <xdr:colOff>485775</xdr:colOff>
      <xdr:row>87</xdr:row>
      <xdr:rowOff>0</xdr:rowOff>
    </xdr:to>
    <xdr:sp>
      <xdr:nvSpPr>
        <xdr:cNvPr id="6" name="Text 96"/>
        <xdr:cNvSpPr txBox="1">
          <a:spLocks noChangeArrowheads="1"/>
        </xdr:cNvSpPr>
      </xdr:nvSpPr>
      <xdr:spPr>
        <a:xfrm>
          <a:off x="10191750" y="11382375"/>
          <a:ext cx="1485900" cy="0"/>
        </a:xfrm>
        <a:prstGeom prst="rect">
          <a:avLst/>
        </a:prstGeom>
        <a:solidFill>
          <a:srgbClr val="FFFFFF"/>
        </a:solidFill>
        <a:ln w="1" cmpd="sng">
          <a:noFill/>
        </a:ln>
      </xdr:spPr>
      <xdr:txBody>
        <a:bodyPr vertOverflow="clip" wrap="square" anchor="ctr"/>
        <a:p>
          <a:pPr algn="ctr">
            <a:defRPr/>
          </a:pPr>
          <a:r>
            <a:rPr lang="en-US" cap="none" sz="800" b="0" i="0" u="none" baseline="0"/>
            <a:t>Personal mit Zeitvertrag</a:t>
          </a:r>
        </a:p>
      </xdr:txBody>
    </xdr:sp>
    <xdr:clientData/>
  </xdr:twoCellAnchor>
  <xdr:twoCellAnchor>
    <xdr:from>
      <xdr:col>9</xdr:col>
      <xdr:colOff>28575</xdr:colOff>
      <xdr:row>87</xdr:row>
      <xdr:rowOff>0</xdr:rowOff>
    </xdr:from>
    <xdr:to>
      <xdr:col>9</xdr:col>
      <xdr:colOff>485775</xdr:colOff>
      <xdr:row>87</xdr:row>
      <xdr:rowOff>0</xdr:rowOff>
    </xdr:to>
    <xdr:sp>
      <xdr:nvSpPr>
        <xdr:cNvPr id="7" name="Text 97"/>
        <xdr:cNvSpPr txBox="1">
          <a:spLocks noChangeArrowheads="1"/>
        </xdr:cNvSpPr>
      </xdr:nvSpPr>
      <xdr:spPr>
        <a:xfrm>
          <a:off x="6467475" y="11382375"/>
          <a:ext cx="45720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11</xdr:col>
      <xdr:colOff>47625</xdr:colOff>
      <xdr:row>87</xdr:row>
      <xdr:rowOff>0</xdr:rowOff>
    </xdr:from>
    <xdr:to>
      <xdr:col>11</xdr:col>
      <xdr:colOff>485775</xdr:colOff>
      <xdr:row>87</xdr:row>
      <xdr:rowOff>0</xdr:rowOff>
    </xdr:to>
    <xdr:sp>
      <xdr:nvSpPr>
        <xdr:cNvPr id="8" name="Text 98"/>
        <xdr:cNvSpPr txBox="1">
          <a:spLocks noChangeArrowheads="1"/>
        </xdr:cNvSpPr>
      </xdr:nvSpPr>
      <xdr:spPr>
        <a:xfrm>
          <a:off x="7515225" y="11382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13</xdr:col>
      <xdr:colOff>47625</xdr:colOff>
      <xdr:row>87</xdr:row>
      <xdr:rowOff>0</xdr:rowOff>
    </xdr:from>
    <xdr:to>
      <xdr:col>13</xdr:col>
      <xdr:colOff>485775</xdr:colOff>
      <xdr:row>87</xdr:row>
      <xdr:rowOff>0</xdr:rowOff>
    </xdr:to>
    <xdr:sp>
      <xdr:nvSpPr>
        <xdr:cNvPr id="9" name="Text 99"/>
        <xdr:cNvSpPr txBox="1">
          <a:spLocks noChangeArrowheads="1"/>
        </xdr:cNvSpPr>
      </xdr:nvSpPr>
      <xdr:spPr>
        <a:xfrm>
          <a:off x="8543925" y="11382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15</xdr:col>
      <xdr:colOff>38100</xdr:colOff>
      <xdr:row>87</xdr:row>
      <xdr:rowOff>0</xdr:rowOff>
    </xdr:from>
    <xdr:to>
      <xdr:col>15</xdr:col>
      <xdr:colOff>485775</xdr:colOff>
      <xdr:row>87</xdr:row>
      <xdr:rowOff>0</xdr:rowOff>
    </xdr:to>
    <xdr:sp>
      <xdr:nvSpPr>
        <xdr:cNvPr id="10" name="Text 100"/>
        <xdr:cNvSpPr txBox="1">
          <a:spLocks noChangeArrowheads="1"/>
        </xdr:cNvSpPr>
      </xdr:nvSpPr>
      <xdr:spPr>
        <a:xfrm>
          <a:off x="9686925" y="11382375"/>
          <a:ext cx="44767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18</xdr:col>
      <xdr:colOff>38100</xdr:colOff>
      <xdr:row>87</xdr:row>
      <xdr:rowOff>0</xdr:rowOff>
    </xdr:from>
    <xdr:to>
      <xdr:col>18</xdr:col>
      <xdr:colOff>485775</xdr:colOff>
      <xdr:row>87</xdr:row>
      <xdr:rowOff>0</xdr:rowOff>
    </xdr:to>
    <xdr:sp>
      <xdr:nvSpPr>
        <xdr:cNvPr id="11" name="Text 101"/>
        <xdr:cNvSpPr txBox="1">
          <a:spLocks noChangeArrowheads="1"/>
        </xdr:cNvSpPr>
      </xdr:nvSpPr>
      <xdr:spPr>
        <a:xfrm>
          <a:off x="11229975" y="11382375"/>
          <a:ext cx="44767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19</xdr:col>
      <xdr:colOff>19050</xdr:colOff>
      <xdr:row>87</xdr:row>
      <xdr:rowOff>0</xdr:rowOff>
    </xdr:from>
    <xdr:to>
      <xdr:col>19</xdr:col>
      <xdr:colOff>323850</xdr:colOff>
      <xdr:row>87</xdr:row>
      <xdr:rowOff>0</xdr:rowOff>
    </xdr:to>
    <xdr:sp>
      <xdr:nvSpPr>
        <xdr:cNvPr id="12" name="Text 102"/>
        <xdr:cNvSpPr txBox="1">
          <a:spLocks noChangeArrowheads="1"/>
        </xdr:cNvSpPr>
      </xdr:nvSpPr>
      <xdr:spPr>
        <a:xfrm>
          <a:off x="11725275" y="11382375"/>
          <a:ext cx="304800" cy="0"/>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5</xdr:col>
      <xdr:colOff>28575</xdr:colOff>
      <xdr:row>87</xdr:row>
      <xdr:rowOff>0</xdr:rowOff>
    </xdr:from>
    <xdr:to>
      <xdr:col>5</xdr:col>
      <xdr:colOff>733425</xdr:colOff>
      <xdr:row>87</xdr:row>
      <xdr:rowOff>0</xdr:rowOff>
    </xdr:to>
    <xdr:sp>
      <xdr:nvSpPr>
        <xdr:cNvPr id="13" name="Text 103"/>
        <xdr:cNvSpPr txBox="1">
          <a:spLocks noChangeArrowheads="1"/>
        </xdr:cNvSpPr>
      </xdr:nvSpPr>
      <xdr:spPr>
        <a:xfrm>
          <a:off x="3667125" y="11382375"/>
          <a:ext cx="7048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7</xdr:col>
      <xdr:colOff>38100</xdr:colOff>
      <xdr:row>87</xdr:row>
      <xdr:rowOff>0</xdr:rowOff>
    </xdr:from>
    <xdr:to>
      <xdr:col>7</xdr:col>
      <xdr:colOff>733425</xdr:colOff>
      <xdr:row>87</xdr:row>
      <xdr:rowOff>0</xdr:rowOff>
    </xdr:to>
    <xdr:sp>
      <xdr:nvSpPr>
        <xdr:cNvPr id="14" name="Text 104"/>
        <xdr:cNvSpPr txBox="1">
          <a:spLocks noChangeArrowheads="1"/>
        </xdr:cNvSpPr>
      </xdr:nvSpPr>
      <xdr:spPr>
        <a:xfrm>
          <a:off x="5200650" y="11382375"/>
          <a:ext cx="695325" cy="0"/>
        </a:xfrm>
        <a:prstGeom prst="rect">
          <a:avLst/>
        </a:prstGeom>
        <a:solidFill>
          <a:srgbClr val="FFFFFF"/>
        </a:solidFill>
        <a:ln w="1" cmpd="sng">
          <a:noFill/>
        </a:ln>
      </xdr:spPr>
      <xdr:txBody>
        <a:bodyPr vertOverflow="clip" wrap="square" anchor="ctr"/>
        <a:p>
          <a:pPr algn="ctr">
            <a:defRPr/>
          </a:pPr>
          <a:r>
            <a:rPr lang="en-US" cap="none" sz="800" b="0" i="0" u="none" baseline="0"/>
            <a:t>Arbeiter</a:t>
          </a:r>
        </a:p>
      </xdr:txBody>
    </xdr:sp>
    <xdr:clientData/>
  </xdr:twoCellAnchor>
  <xdr:twoCellAnchor>
    <xdr:from>
      <xdr:col>5</xdr:col>
      <xdr:colOff>28575</xdr:colOff>
      <xdr:row>150</xdr:row>
      <xdr:rowOff>0</xdr:rowOff>
    </xdr:from>
    <xdr:to>
      <xdr:col>5</xdr:col>
      <xdr:colOff>733425</xdr:colOff>
      <xdr:row>150</xdr:row>
      <xdr:rowOff>0</xdr:rowOff>
    </xdr:to>
    <xdr:sp>
      <xdr:nvSpPr>
        <xdr:cNvPr id="15" name="Text 117"/>
        <xdr:cNvSpPr txBox="1">
          <a:spLocks noChangeArrowheads="1"/>
        </xdr:cNvSpPr>
      </xdr:nvSpPr>
      <xdr:spPr>
        <a:xfrm>
          <a:off x="3667125" y="19354800"/>
          <a:ext cx="704850" cy="0"/>
        </a:xfrm>
        <a:prstGeom prst="rect">
          <a:avLst/>
        </a:prstGeom>
        <a:solidFill>
          <a:srgbClr val="FFFFFF"/>
        </a:solidFill>
        <a:ln w="1" cmpd="sng">
          <a:noFill/>
        </a:ln>
      </xdr:spPr>
      <xdr:txBody>
        <a:bodyPr vertOverflow="clip" wrap="square" anchor="ctr"/>
        <a:p>
          <a:pPr algn="ctr">
            <a:defRPr/>
          </a:pPr>
          <a:r>
            <a:rPr lang="en-US" cap="none" sz="800" b="0" i="0" u="none" baseline="0"/>
            <a:t>Beamte</a:t>
          </a:r>
        </a:p>
      </xdr:txBody>
    </xdr:sp>
    <xdr:clientData/>
  </xdr:twoCellAnchor>
  <xdr:twoCellAnchor>
    <xdr:from>
      <xdr:col>0</xdr:col>
      <xdr:colOff>19050</xdr:colOff>
      <xdr:row>137</xdr:row>
      <xdr:rowOff>85725</xdr:rowOff>
    </xdr:from>
    <xdr:to>
      <xdr:col>1</xdr:col>
      <xdr:colOff>9525</xdr:colOff>
      <xdr:row>137</xdr:row>
      <xdr:rowOff>85725</xdr:rowOff>
    </xdr:to>
    <xdr:sp>
      <xdr:nvSpPr>
        <xdr:cNvPr id="16" name="Line 16"/>
        <xdr:cNvSpPr>
          <a:spLocks/>
        </xdr:cNvSpPr>
      </xdr:nvSpPr>
      <xdr:spPr>
        <a:xfrm>
          <a:off x="19050" y="17830800"/>
          <a:ext cx="3429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17" name="Line 17"/>
        <xdr:cNvSpPr>
          <a:spLocks/>
        </xdr:cNvSpPr>
      </xdr:nvSpPr>
      <xdr:spPr>
        <a:xfrm>
          <a:off x="1381125" y="1095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84</xdr:row>
      <xdr:rowOff>9525</xdr:rowOff>
    </xdr:from>
    <xdr:to>
      <xdr:col>2</xdr:col>
      <xdr:colOff>1371600</xdr:colOff>
      <xdr:row>84</xdr:row>
      <xdr:rowOff>9525</xdr:rowOff>
    </xdr:to>
    <xdr:sp>
      <xdr:nvSpPr>
        <xdr:cNvPr id="18" name="Line 18"/>
        <xdr:cNvSpPr>
          <a:spLocks/>
        </xdr:cNvSpPr>
      </xdr:nvSpPr>
      <xdr:spPr>
        <a:xfrm>
          <a:off x="1381125" y="109347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84</xdr:row>
      <xdr:rowOff>9525</xdr:rowOff>
    </xdr:from>
    <xdr:to>
      <xdr:col>2</xdr:col>
      <xdr:colOff>1371600</xdr:colOff>
      <xdr:row>84</xdr:row>
      <xdr:rowOff>9525</xdr:rowOff>
    </xdr:to>
    <xdr:sp>
      <xdr:nvSpPr>
        <xdr:cNvPr id="19" name="Line 19"/>
        <xdr:cNvSpPr>
          <a:spLocks/>
        </xdr:cNvSpPr>
      </xdr:nvSpPr>
      <xdr:spPr>
        <a:xfrm>
          <a:off x="1381125" y="109347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0" name="Line 20"/>
        <xdr:cNvSpPr>
          <a:spLocks/>
        </xdr:cNvSpPr>
      </xdr:nvSpPr>
      <xdr:spPr>
        <a:xfrm>
          <a:off x="1381125" y="1095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8</xdr:row>
      <xdr:rowOff>9525</xdr:rowOff>
    </xdr:from>
    <xdr:to>
      <xdr:col>2</xdr:col>
      <xdr:colOff>1371600</xdr:colOff>
      <xdr:row>8</xdr:row>
      <xdr:rowOff>9525</xdr:rowOff>
    </xdr:to>
    <xdr:sp>
      <xdr:nvSpPr>
        <xdr:cNvPr id="21" name="Line 21"/>
        <xdr:cNvSpPr>
          <a:spLocks/>
        </xdr:cNvSpPr>
      </xdr:nvSpPr>
      <xdr:spPr>
        <a:xfrm>
          <a:off x="1381125" y="10953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38100</xdr:rowOff>
    </xdr:from>
    <xdr:to>
      <xdr:col>0</xdr:col>
      <xdr:colOff>0</xdr:colOff>
      <xdr:row>10</xdr:row>
      <xdr:rowOff>104775</xdr:rowOff>
    </xdr:to>
    <xdr:sp>
      <xdr:nvSpPr>
        <xdr:cNvPr id="1" name="Text 2"/>
        <xdr:cNvSpPr txBox="1">
          <a:spLocks noChangeArrowheads="1"/>
        </xdr:cNvSpPr>
      </xdr:nvSpPr>
      <xdr:spPr>
        <a:xfrm>
          <a:off x="0" y="819150"/>
          <a:ext cx="0" cy="561975"/>
        </a:xfrm>
        <a:prstGeom prst="rect">
          <a:avLst/>
        </a:prstGeom>
        <a:solidFill>
          <a:srgbClr val="FFFFFF"/>
        </a:solidFill>
        <a:ln w="1" cmpd="sng">
          <a:noFill/>
        </a:ln>
      </xdr:spPr>
      <xdr:txBody>
        <a:bodyPr vertOverflow="clip" wrap="square" anchor="ctr"/>
        <a:p>
          <a:pPr algn="ctr">
            <a:defRPr/>
          </a:pPr>
          <a:r>
            <a:rPr lang="en-US" cap="none" sz="800" b="0" i="0" u="none" baseline="0"/>
            <a:t>Gl.-Nr.</a:t>
          </a:r>
        </a:p>
      </xdr:txBody>
    </xdr:sp>
    <xdr:clientData/>
  </xdr:twoCellAnchor>
  <xdr:twoCellAnchor>
    <xdr:from>
      <xdr:col>2</xdr:col>
      <xdr:colOff>171450</xdr:colOff>
      <xdr:row>9</xdr:row>
      <xdr:rowOff>0</xdr:rowOff>
    </xdr:from>
    <xdr:to>
      <xdr:col>2</xdr:col>
      <xdr:colOff>419100</xdr:colOff>
      <xdr:row>9</xdr:row>
      <xdr:rowOff>0</xdr:rowOff>
    </xdr:to>
    <xdr:sp>
      <xdr:nvSpPr>
        <xdr:cNvPr id="2" name="Line 2"/>
        <xdr:cNvSpPr>
          <a:spLocks/>
        </xdr:cNvSpPr>
      </xdr:nvSpPr>
      <xdr:spPr>
        <a:xfrm>
          <a:off x="1266825"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9</xdr:row>
      <xdr:rowOff>0</xdr:rowOff>
    </xdr:from>
    <xdr:to>
      <xdr:col>2</xdr:col>
      <xdr:colOff>447675</xdr:colOff>
      <xdr:row>9</xdr:row>
      <xdr:rowOff>0</xdr:rowOff>
    </xdr:to>
    <xdr:sp>
      <xdr:nvSpPr>
        <xdr:cNvPr id="1" name="Line 1"/>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9</xdr:row>
      <xdr:rowOff>0</xdr:rowOff>
    </xdr:from>
    <xdr:to>
      <xdr:col>2</xdr:col>
      <xdr:colOff>419100</xdr:colOff>
      <xdr:row>9</xdr:row>
      <xdr:rowOff>0</xdr:rowOff>
    </xdr:to>
    <xdr:sp>
      <xdr:nvSpPr>
        <xdr:cNvPr id="2" name="Line 2"/>
        <xdr:cNvSpPr>
          <a:spLocks/>
        </xdr:cNvSpPr>
      </xdr:nvSpPr>
      <xdr:spPr>
        <a:xfrm>
          <a:off x="1266825"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9</xdr:row>
      <xdr:rowOff>0</xdr:rowOff>
    </xdr:from>
    <xdr:to>
      <xdr:col>2</xdr:col>
      <xdr:colOff>447675</xdr:colOff>
      <xdr:row>9</xdr:row>
      <xdr:rowOff>0</xdr:rowOff>
    </xdr:to>
    <xdr:sp>
      <xdr:nvSpPr>
        <xdr:cNvPr id="1" name="Line 1"/>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9</xdr:row>
      <xdr:rowOff>0</xdr:rowOff>
    </xdr:from>
    <xdr:to>
      <xdr:col>2</xdr:col>
      <xdr:colOff>447675</xdr:colOff>
      <xdr:row>9</xdr:row>
      <xdr:rowOff>0</xdr:rowOff>
    </xdr:to>
    <xdr:sp>
      <xdr:nvSpPr>
        <xdr:cNvPr id="2" name="Line 2"/>
        <xdr:cNvSpPr>
          <a:spLocks/>
        </xdr:cNvSpPr>
      </xdr:nvSpPr>
      <xdr:spPr>
        <a:xfrm>
          <a:off x="1295400"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9</xdr:row>
      <xdr:rowOff>0</xdr:rowOff>
    </xdr:from>
    <xdr:to>
      <xdr:col>2</xdr:col>
      <xdr:colOff>419100</xdr:colOff>
      <xdr:row>9</xdr:row>
      <xdr:rowOff>0</xdr:rowOff>
    </xdr:to>
    <xdr:sp>
      <xdr:nvSpPr>
        <xdr:cNvPr id="3" name="Line 3"/>
        <xdr:cNvSpPr>
          <a:spLocks/>
        </xdr:cNvSpPr>
      </xdr:nvSpPr>
      <xdr:spPr>
        <a:xfrm>
          <a:off x="1266825" y="11525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9</xdr:row>
      <xdr:rowOff>76200</xdr:rowOff>
    </xdr:from>
    <xdr:to>
      <xdr:col>1</xdr:col>
      <xdr:colOff>866775</xdr:colOff>
      <xdr:row>9</xdr:row>
      <xdr:rowOff>76200</xdr:rowOff>
    </xdr:to>
    <xdr:sp>
      <xdr:nvSpPr>
        <xdr:cNvPr id="1" name="Line 1"/>
        <xdr:cNvSpPr>
          <a:spLocks/>
        </xdr:cNvSpPr>
      </xdr:nvSpPr>
      <xdr:spPr>
        <a:xfrm>
          <a:off x="923925"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9</xdr:row>
      <xdr:rowOff>76200</xdr:rowOff>
    </xdr:from>
    <xdr:to>
      <xdr:col>1</xdr:col>
      <xdr:colOff>866775</xdr:colOff>
      <xdr:row>9</xdr:row>
      <xdr:rowOff>76200</xdr:rowOff>
    </xdr:to>
    <xdr:sp>
      <xdr:nvSpPr>
        <xdr:cNvPr id="1" name="Line 1"/>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2" name="Line 2"/>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9</xdr:row>
      <xdr:rowOff>76200</xdr:rowOff>
    </xdr:from>
    <xdr:to>
      <xdr:col>1</xdr:col>
      <xdr:colOff>866775</xdr:colOff>
      <xdr:row>9</xdr:row>
      <xdr:rowOff>76200</xdr:rowOff>
    </xdr:to>
    <xdr:sp>
      <xdr:nvSpPr>
        <xdr:cNvPr id="1" name="Line 1"/>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2" name="Line 2"/>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9</xdr:row>
      <xdr:rowOff>76200</xdr:rowOff>
    </xdr:from>
    <xdr:to>
      <xdr:col>1</xdr:col>
      <xdr:colOff>866775</xdr:colOff>
      <xdr:row>9</xdr:row>
      <xdr:rowOff>76200</xdr:rowOff>
    </xdr:to>
    <xdr:sp>
      <xdr:nvSpPr>
        <xdr:cNvPr id="3" name="Line 3"/>
        <xdr:cNvSpPr>
          <a:spLocks/>
        </xdr:cNvSpPr>
      </xdr:nvSpPr>
      <xdr:spPr>
        <a:xfrm>
          <a:off x="914400" y="12287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90</xdr:row>
      <xdr:rowOff>0</xdr:rowOff>
    </xdr:from>
    <xdr:to>
      <xdr:col>1</xdr:col>
      <xdr:colOff>409575</xdr:colOff>
      <xdr:row>90</xdr:row>
      <xdr:rowOff>0</xdr:rowOff>
    </xdr:to>
    <xdr:sp>
      <xdr:nvSpPr>
        <xdr:cNvPr id="1" name="Line 1"/>
        <xdr:cNvSpPr>
          <a:spLocks/>
        </xdr:cNvSpPr>
      </xdr:nvSpPr>
      <xdr:spPr>
        <a:xfrm>
          <a:off x="247650" y="1251585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90</xdr:row>
      <xdr:rowOff>0</xdr:rowOff>
    </xdr:from>
    <xdr:to>
      <xdr:col>7</xdr:col>
      <xdr:colOff>0</xdr:colOff>
      <xdr:row>90</xdr:row>
      <xdr:rowOff>0</xdr:rowOff>
    </xdr:to>
    <xdr:sp>
      <xdr:nvSpPr>
        <xdr:cNvPr id="2" name="Text 9"/>
        <xdr:cNvSpPr txBox="1">
          <a:spLocks noChangeArrowheads="1"/>
        </xdr:cNvSpPr>
      </xdr:nvSpPr>
      <xdr:spPr>
        <a:xfrm>
          <a:off x="2352675" y="12515850"/>
          <a:ext cx="233362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57150</xdr:colOff>
      <xdr:row>90</xdr:row>
      <xdr:rowOff>0</xdr:rowOff>
    </xdr:from>
    <xdr:to>
      <xdr:col>7</xdr:col>
      <xdr:colOff>0</xdr:colOff>
      <xdr:row>90</xdr:row>
      <xdr:rowOff>0</xdr:rowOff>
    </xdr:to>
    <xdr:sp>
      <xdr:nvSpPr>
        <xdr:cNvPr id="3" name="Text 10"/>
        <xdr:cNvSpPr txBox="1">
          <a:spLocks noChangeArrowheads="1"/>
        </xdr:cNvSpPr>
      </xdr:nvSpPr>
      <xdr:spPr>
        <a:xfrm>
          <a:off x="1638300" y="12515850"/>
          <a:ext cx="3048000"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90</xdr:row>
      <xdr:rowOff>0</xdr:rowOff>
    </xdr:from>
    <xdr:to>
      <xdr:col>8</xdr:col>
      <xdr:colOff>0</xdr:colOff>
      <xdr:row>90</xdr:row>
      <xdr:rowOff>0</xdr:rowOff>
    </xdr:to>
    <xdr:sp>
      <xdr:nvSpPr>
        <xdr:cNvPr id="4" name="Text 11"/>
        <xdr:cNvSpPr txBox="1">
          <a:spLocks noChangeArrowheads="1"/>
        </xdr:cNvSpPr>
      </xdr:nvSpPr>
      <xdr:spPr>
        <a:xfrm>
          <a:off x="4733925" y="12515850"/>
          <a:ext cx="66675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4</xdr:col>
      <xdr:colOff>38100</xdr:colOff>
      <xdr:row>90</xdr:row>
      <xdr:rowOff>0</xdr:rowOff>
    </xdr:from>
    <xdr:to>
      <xdr:col>7</xdr:col>
      <xdr:colOff>0</xdr:colOff>
      <xdr:row>90</xdr:row>
      <xdr:rowOff>0</xdr:rowOff>
    </xdr:to>
    <xdr:sp>
      <xdr:nvSpPr>
        <xdr:cNvPr id="5" name="Text 13"/>
        <xdr:cNvSpPr txBox="1">
          <a:spLocks noChangeArrowheads="1"/>
        </xdr:cNvSpPr>
      </xdr:nvSpPr>
      <xdr:spPr>
        <a:xfrm>
          <a:off x="2333625" y="12515850"/>
          <a:ext cx="2352675"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3</xdr:col>
      <xdr:colOff>47625</xdr:colOff>
      <xdr:row>90</xdr:row>
      <xdr:rowOff>0</xdr:rowOff>
    </xdr:from>
    <xdr:to>
      <xdr:col>7</xdr:col>
      <xdr:colOff>0</xdr:colOff>
      <xdr:row>90</xdr:row>
      <xdr:rowOff>0</xdr:rowOff>
    </xdr:to>
    <xdr:sp>
      <xdr:nvSpPr>
        <xdr:cNvPr id="6" name="Text 14"/>
        <xdr:cNvSpPr txBox="1">
          <a:spLocks noChangeArrowheads="1"/>
        </xdr:cNvSpPr>
      </xdr:nvSpPr>
      <xdr:spPr>
        <a:xfrm>
          <a:off x="1628775" y="12515850"/>
          <a:ext cx="3057525" cy="0"/>
        </a:xfrm>
        <a:prstGeom prst="rect">
          <a:avLst/>
        </a:prstGeom>
        <a:solidFill>
          <a:srgbClr val="FFFFFF"/>
        </a:solidFill>
        <a:ln w="1" cmpd="sng">
          <a:noFill/>
        </a:ln>
      </xdr:spPr>
      <xdr:txBody>
        <a:bodyPr vertOverflow="clip" wrap="square" anchor="ctr"/>
        <a:p>
          <a:pPr algn="ctr">
            <a:defRPr/>
          </a:pPr>
          <a:r>
            <a:rPr lang="en-US" cap="none" sz="800" b="0" i="0" u="none" baseline="0"/>
            <a:t>Unmittelbarer Dienst</a:t>
          </a:r>
        </a:p>
      </xdr:txBody>
    </xdr:sp>
    <xdr:clientData/>
  </xdr:twoCellAnchor>
  <xdr:twoCellAnchor>
    <xdr:from>
      <xdr:col>7</xdr:col>
      <xdr:colOff>47625</xdr:colOff>
      <xdr:row>90</xdr:row>
      <xdr:rowOff>0</xdr:rowOff>
    </xdr:from>
    <xdr:to>
      <xdr:col>8</xdr:col>
      <xdr:colOff>0</xdr:colOff>
      <xdr:row>90</xdr:row>
      <xdr:rowOff>0</xdr:rowOff>
    </xdr:to>
    <xdr:sp>
      <xdr:nvSpPr>
        <xdr:cNvPr id="7" name="Text 15"/>
        <xdr:cNvSpPr txBox="1">
          <a:spLocks noChangeArrowheads="1"/>
        </xdr:cNvSpPr>
      </xdr:nvSpPr>
      <xdr:spPr>
        <a:xfrm>
          <a:off x="4733925" y="12515850"/>
          <a:ext cx="666750" cy="0"/>
        </a:xfrm>
        <a:prstGeom prst="rect">
          <a:avLst/>
        </a:prstGeom>
        <a:solidFill>
          <a:srgbClr val="FFFFFF"/>
        </a:solidFill>
        <a:ln w="1" cmpd="sng">
          <a:noFill/>
        </a:ln>
      </xdr:spPr>
      <xdr:txBody>
        <a:bodyPr vertOverflow="clip" wrap="square" anchor="ctr"/>
        <a:p>
          <a:pPr algn="ctr">
            <a:defRPr/>
          </a:pPr>
          <a:r>
            <a:rPr lang="en-US" cap="none" sz="800" b="0" i="0" u="none" baseline="0"/>
            <a:t>Mittelbarer Dienst</a:t>
          </a:r>
        </a:p>
      </xdr:txBody>
    </xdr:sp>
    <xdr:clientData/>
  </xdr:twoCellAnchor>
  <xdr:twoCellAnchor>
    <xdr:from>
      <xdr:col>8</xdr:col>
      <xdr:colOff>0</xdr:colOff>
      <xdr:row>13</xdr:row>
      <xdr:rowOff>0</xdr:rowOff>
    </xdr:from>
    <xdr:to>
      <xdr:col>8</xdr:col>
      <xdr:colOff>0</xdr:colOff>
      <xdr:row>13</xdr:row>
      <xdr:rowOff>0</xdr:rowOff>
    </xdr:to>
    <xdr:sp>
      <xdr:nvSpPr>
        <xdr:cNvPr id="8" name="Text 16"/>
        <xdr:cNvSpPr txBox="1">
          <a:spLocks noChangeArrowheads="1"/>
        </xdr:cNvSpPr>
      </xdr:nvSpPr>
      <xdr:spPr>
        <a:xfrm>
          <a:off x="5400675"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13</xdr:row>
      <xdr:rowOff>0</xdr:rowOff>
    </xdr:from>
    <xdr:to>
      <xdr:col>7</xdr:col>
      <xdr:colOff>0</xdr:colOff>
      <xdr:row>13</xdr:row>
      <xdr:rowOff>0</xdr:rowOff>
    </xdr:to>
    <xdr:sp>
      <xdr:nvSpPr>
        <xdr:cNvPr id="9" name="Text 17"/>
        <xdr:cNvSpPr txBox="1">
          <a:spLocks noChangeArrowheads="1"/>
        </xdr:cNvSpPr>
      </xdr:nvSpPr>
      <xdr:spPr>
        <a:xfrm>
          <a:off x="4686300"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13</xdr:row>
      <xdr:rowOff>0</xdr:rowOff>
    </xdr:from>
    <xdr:to>
      <xdr:col>6</xdr:col>
      <xdr:colOff>0</xdr:colOff>
      <xdr:row>13</xdr:row>
      <xdr:rowOff>0</xdr:rowOff>
    </xdr:to>
    <xdr:sp>
      <xdr:nvSpPr>
        <xdr:cNvPr id="10" name="Text 18"/>
        <xdr:cNvSpPr txBox="1">
          <a:spLocks noChangeArrowheads="1"/>
        </xdr:cNvSpPr>
      </xdr:nvSpPr>
      <xdr:spPr>
        <a:xfrm>
          <a:off x="3971925"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13</xdr:row>
      <xdr:rowOff>0</xdr:rowOff>
    </xdr:from>
    <xdr:to>
      <xdr:col>5</xdr:col>
      <xdr:colOff>0</xdr:colOff>
      <xdr:row>13</xdr:row>
      <xdr:rowOff>0</xdr:rowOff>
    </xdr:to>
    <xdr:sp>
      <xdr:nvSpPr>
        <xdr:cNvPr id="11" name="Text 19"/>
        <xdr:cNvSpPr txBox="1">
          <a:spLocks noChangeArrowheads="1"/>
        </xdr:cNvSpPr>
      </xdr:nvSpPr>
      <xdr:spPr>
        <a:xfrm>
          <a:off x="3009900"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13</xdr:row>
      <xdr:rowOff>0</xdr:rowOff>
    </xdr:from>
    <xdr:to>
      <xdr:col>4</xdr:col>
      <xdr:colOff>0</xdr:colOff>
      <xdr:row>13</xdr:row>
      <xdr:rowOff>0</xdr:rowOff>
    </xdr:to>
    <xdr:sp>
      <xdr:nvSpPr>
        <xdr:cNvPr id="12" name="Text 20"/>
        <xdr:cNvSpPr txBox="1">
          <a:spLocks noChangeArrowheads="1"/>
        </xdr:cNvSpPr>
      </xdr:nvSpPr>
      <xdr:spPr>
        <a:xfrm>
          <a:off x="2295525" y="1685925"/>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90</xdr:row>
      <xdr:rowOff>0</xdr:rowOff>
    </xdr:from>
    <xdr:to>
      <xdr:col>1</xdr:col>
      <xdr:colOff>1190625</xdr:colOff>
      <xdr:row>90</xdr:row>
      <xdr:rowOff>0</xdr:rowOff>
    </xdr:to>
    <xdr:sp>
      <xdr:nvSpPr>
        <xdr:cNvPr id="13" name="Text 27"/>
        <xdr:cNvSpPr txBox="1">
          <a:spLocks noChangeArrowheads="1"/>
        </xdr:cNvSpPr>
      </xdr:nvSpPr>
      <xdr:spPr>
        <a:xfrm>
          <a:off x="276225" y="1251585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90</xdr:row>
      <xdr:rowOff>0</xdr:rowOff>
    </xdr:from>
    <xdr:to>
      <xdr:col>1</xdr:col>
      <xdr:colOff>809625</xdr:colOff>
      <xdr:row>90</xdr:row>
      <xdr:rowOff>0</xdr:rowOff>
    </xdr:to>
    <xdr:sp>
      <xdr:nvSpPr>
        <xdr:cNvPr id="14" name="Line 14"/>
        <xdr:cNvSpPr>
          <a:spLocks/>
        </xdr:cNvSpPr>
      </xdr:nvSpPr>
      <xdr:spPr>
        <a:xfrm>
          <a:off x="762000" y="1251585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90</xdr:row>
      <xdr:rowOff>0</xdr:rowOff>
    </xdr:from>
    <xdr:to>
      <xdr:col>4</xdr:col>
      <xdr:colOff>0</xdr:colOff>
      <xdr:row>90</xdr:row>
      <xdr:rowOff>0</xdr:rowOff>
    </xdr:to>
    <xdr:sp>
      <xdr:nvSpPr>
        <xdr:cNvPr id="15" name="Text 29"/>
        <xdr:cNvSpPr txBox="1">
          <a:spLocks noChangeArrowheads="1"/>
        </xdr:cNvSpPr>
      </xdr:nvSpPr>
      <xdr:spPr>
        <a:xfrm>
          <a:off x="229552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8</xdr:col>
      <xdr:colOff>0</xdr:colOff>
      <xdr:row>90</xdr:row>
      <xdr:rowOff>0</xdr:rowOff>
    </xdr:from>
    <xdr:to>
      <xdr:col>8</xdr:col>
      <xdr:colOff>0</xdr:colOff>
      <xdr:row>90</xdr:row>
      <xdr:rowOff>0</xdr:rowOff>
    </xdr:to>
    <xdr:sp>
      <xdr:nvSpPr>
        <xdr:cNvPr id="16" name="Text 30"/>
        <xdr:cNvSpPr txBox="1">
          <a:spLocks noChangeArrowheads="1"/>
        </xdr:cNvSpPr>
      </xdr:nvSpPr>
      <xdr:spPr>
        <a:xfrm>
          <a:off x="540067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90</xdr:row>
      <xdr:rowOff>0</xdr:rowOff>
    </xdr:from>
    <xdr:to>
      <xdr:col>7</xdr:col>
      <xdr:colOff>0</xdr:colOff>
      <xdr:row>90</xdr:row>
      <xdr:rowOff>0</xdr:rowOff>
    </xdr:to>
    <xdr:sp>
      <xdr:nvSpPr>
        <xdr:cNvPr id="17" name="Text 31"/>
        <xdr:cNvSpPr txBox="1">
          <a:spLocks noChangeArrowheads="1"/>
        </xdr:cNvSpPr>
      </xdr:nvSpPr>
      <xdr:spPr>
        <a:xfrm>
          <a:off x="4686300"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90</xdr:row>
      <xdr:rowOff>0</xdr:rowOff>
    </xdr:from>
    <xdr:to>
      <xdr:col>6</xdr:col>
      <xdr:colOff>0</xdr:colOff>
      <xdr:row>90</xdr:row>
      <xdr:rowOff>0</xdr:rowOff>
    </xdr:to>
    <xdr:sp>
      <xdr:nvSpPr>
        <xdr:cNvPr id="18" name="Text 32"/>
        <xdr:cNvSpPr txBox="1">
          <a:spLocks noChangeArrowheads="1"/>
        </xdr:cNvSpPr>
      </xdr:nvSpPr>
      <xdr:spPr>
        <a:xfrm>
          <a:off x="397192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90</xdr:row>
      <xdr:rowOff>0</xdr:rowOff>
    </xdr:from>
    <xdr:to>
      <xdr:col>5</xdr:col>
      <xdr:colOff>0</xdr:colOff>
      <xdr:row>90</xdr:row>
      <xdr:rowOff>0</xdr:rowOff>
    </xdr:to>
    <xdr:sp>
      <xdr:nvSpPr>
        <xdr:cNvPr id="19" name="Text 33"/>
        <xdr:cNvSpPr txBox="1">
          <a:spLocks noChangeArrowheads="1"/>
        </xdr:cNvSpPr>
      </xdr:nvSpPr>
      <xdr:spPr>
        <a:xfrm>
          <a:off x="3009900"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47625</xdr:colOff>
      <xdr:row>90</xdr:row>
      <xdr:rowOff>0</xdr:rowOff>
    </xdr:from>
    <xdr:to>
      <xdr:col>8</xdr:col>
      <xdr:colOff>0</xdr:colOff>
      <xdr:row>90</xdr:row>
      <xdr:rowOff>0</xdr:rowOff>
    </xdr:to>
    <xdr:sp>
      <xdr:nvSpPr>
        <xdr:cNvPr id="20" name="Text 34"/>
        <xdr:cNvSpPr txBox="1">
          <a:spLocks noChangeArrowheads="1"/>
        </xdr:cNvSpPr>
      </xdr:nvSpPr>
      <xdr:spPr>
        <a:xfrm>
          <a:off x="4733925" y="12515850"/>
          <a:ext cx="66675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3</xdr:col>
      <xdr:colOff>47625</xdr:colOff>
      <xdr:row>90</xdr:row>
      <xdr:rowOff>0</xdr:rowOff>
    </xdr:from>
    <xdr:to>
      <xdr:col>4</xdr:col>
      <xdr:colOff>0</xdr:colOff>
      <xdr:row>90</xdr:row>
      <xdr:rowOff>0</xdr:rowOff>
    </xdr:to>
    <xdr:sp>
      <xdr:nvSpPr>
        <xdr:cNvPr id="21" name="Text 35"/>
        <xdr:cNvSpPr txBox="1">
          <a:spLocks noChangeArrowheads="1"/>
        </xdr:cNvSpPr>
      </xdr:nvSpPr>
      <xdr:spPr>
        <a:xfrm>
          <a:off x="1628775" y="12515850"/>
          <a:ext cx="66675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8</xdr:col>
      <xdr:colOff>0</xdr:colOff>
      <xdr:row>90</xdr:row>
      <xdr:rowOff>0</xdr:rowOff>
    </xdr:from>
    <xdr:to>
      <xdr:col>8</xdr:col>
      <xdr:colOff>0</xdr:colOff>
      <xdr:row>90</xdr:row>
      <xdr:rowOff>0</xdr:rowOff>
    </xdr:to>
    <xdr:sp>
      <xdr:nvSpPr>
        <xdr:cNvPr id="22" name="Text 36"/>
        <xdr:cNvSpPr txBox="1">
          <a:spLocks noChangeArrowheads="1"/>
        </xdr:cNvSpPr>
      </xdr:nvSpPr>
      <xdr:spPr>
        <a:xfrm>
          <a:off x="540067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7</xdr:col>
      <xdr:colOff>0</xdr:colOff>
      <xdr:row>90</xdr:row>
      <xdr:rowOff>0</xdr:rowOff>
    </xdr:from>
    <xdr:to>
      <xdr:col>7</xdr:col>
      <xdr:colOff>0</xdr:colOff>
      <xdr:row>90</xdr:row>
      <xdr:rowOff>0</xdr:rowOff>
    </xdr:to>
    <xdr:sp>
      <xdr:nvSpPr>
        <xdr:cNvPr id="23" name="Text 37"/>
        <xdr:cNvSpPr txBox="1">
          <a:spLocks noChangeArrowheads="1"/>
        </xdr:cNvSpPr>
      </xdr:nvSpPr>
      <xdr:spPr>
        <a:xfrm>
          <a:off x="4686300"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6</xdr:col>
      <xdr:colOff>0</xdr:colOff>
      <xdr:row>90</xdr:row>
      <xdr:rowOff>0</xdr:rowOff>
    </xdr:from>
    <xdr:to>
      <xdr:col>6</xdr:col>
      <xdr:colOff>0</xdr:colOff>
      <xdr:row>90</xdr:row>
      <xdr:rowOff>0</xdr:rowOff>
    </xdr:to>
    <xdr:sp>
      <xdr:nvSpPr>
        <xdr:cNvPr id="24" name="Text 38"/>
        <xdr:cNvSpPr txBox="1">
          <a:spLocks noChangeArrowheads="1"/>
        </xdr:cNvSpPr>
      </xdr:nvSpPr>
      <xdr:spPr>
        <a:xfrm>
          <a:off x="397192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5</xdr:col>
      <xdr:colOff>0</xdr:colOff>
      <xdr:row>90</xdr:row>
      <xdr:rowOff>0</xdr:rowOff>
    </xdr:from>
    <xdr:to>
      <xdr:col>5</xdr:col>
      <xdr:colOff>0</xdr:colOff>
      <xdr:row>90</xdr:row>
      <xdr:rowOff>0</xdr:rowOff>
    </xdr:to>
    <xdr:sp>
      <xdr:nvSpPr>
        <xdr:cNvPr id="25" name="Text 39"/>
        <xdr:cNvSpPr txBox="1">
          <a:spLocks noChangeArrowheads="1"/>
        </xdr:cNvSpPr>
      </xdr:nvSpPr>
      <xdr:spPr>
        <a:xfrm>
          <a:off x="3009900"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4</xdr:col>
      <xdr:colOff>0</xdr:colOff>
      <xdr:row>90</xdr:row>
      <xdr:rowOff>0</xdr:rowOff>
    </xdr:from>
    <xdr:to>
      <xdr:col>4</xdr:col>
      <xdr:colOff>0</xdr:colOff>
      <xdr:row>90</xdr:row>
      <xdr:rowOff>0</xdr:rowOff>
    </xdr:to>
    <xdr:sp>
      <xdr:nvSpPr>
        <xdr:cNvPr id="26" name="Text 40"/>
        <xdr:cNvSpPr txBox="1">
          <a:spLocks noChangeArrowheads="1"/>
        </xdr:cNvSpPr>
      </xdr:nvSpPr>
      <xdr:spPr>
        <a:xfrm>
          <a:off x="2295525" y="12515850"/>
          <a:ext cx="0" cy="0"/>
        </a:xfrm>
        <a:prstGeom prst="rect">
          <a:avLst/>
        </a:prstGeom>
        <a:solidFill>
          <a:srgbClr val="FFFFFF"/>
        </a:solidFill>
        <a:ln w="1" cmpd="sng">
          <a:noFill/>
        </a:ln>
      </xdr:spPr>
      <xdr:txBody>
        <a:bodyPr vertOverflow="clip" wrap="square" anchor="ctr"/>
        <a:p>
          <a:pPr algn="ctr">
            <a:defRPr/>
          </a:pPr>
          <a:r>
            <a:rPr lang="en-US" cap="none" sz="800" b="0" i="0" u="none" baseline="0"/>
            <a:t>weiblich</a:t>
          </a:r>
        </a:p>
      </xdr:txBody>
    </xdr:sp>
    <xdr:clientData/>
  </xdr:twoCellAnchor>
  <xdr:twoCellAnchor>
    <xdr:from>
      <xdr:col>1</xdr:col>
      <xdr:colOff>28575</xdr:colOff>
      <xdr:row>90</xdr:row>
      <xdr:rowOff>0</xdr:rowOff>
    </xdr:from>
    <xdr:to>
      <xdr:col>1</xdr:col>
      <xdr:colOff>1190625</xdr:colOff>
      <xdr:row>90</xdr:row>
      <xdr:rowOff>0</xdr:rowOff>
    </xdr:to>
    <xdr:sp>
      <xdr:nvSpPr>
        <xdr:cNvPr id="27" name="Text 41"/>
        <xdr:cNvSpPr txBox="1">
          <a:spLocks noChangeArrowheads="1"/>
        </xdr:cNvSpPr>
      </xdr:nvSpPr>
      <xdr:spPr>
        <a:xfrm>
          <a:off x="276225" y="12515850"/>
          <a:ext cx="1162050" cy="0"/>
        </a:xfrm>
        <a:prstGeom prst="rect">
          <a:avLst/>
        </a:prstGeom>
        <a:solidFill>
          <a:srgbClr val="FFFFFF"/>
        </a:solidFill>
        <a:ln w="1" cmpd="sng">
          <a:noFill/>
        </a:ln>
      </xdr:spPr>
      <xdr:txBody>
        <a:bodyPr vertOverflow="clip" wrap="square" anchor="ctr"/>
        <a:p>
          <a:pPr algn="ctr">
            <a:defRPr/>
          </a:pPr>
          <a:r>
            <a:rPr lang="en-US" cap="none" sz="800" b="0" i="0" u="none" baseline="0"/>
            <a:t>Laufbahngruppe
Einstufungen</a:t>
          </a:r>
        </a:p>
      </xdr:txBody>
    </xdr:sp>
    <xdr:clientData/>
  </xdr:twoCellAnchor>
  <xdr:twoCellAnchor>
    <xdr:from>
      <xdr:col>1</xdr:col>
      <xdr:colOff>514350</xdr:colOff>
      <xdr:row>90</xdr:row>
      <xdr:rowOff>0</xdr:rowOff>
    </xdr:from>
    <xdr:to>
      <xdr:col>1</xdr:col>
      <xdr:colOff>800100</xdr:colOff>
      <xdr:row>90</xdr:row>
      <xdr:rowOff>0</xdr:rowOff>
    </xdr:to>
    <xdr:sp>
      <xdr:nvSpPr>
        <xdr:cNvPr id="28" name="Line 28"/>
        <xdr:cNvSpPr>
          <a:spLocks/>
        </xdr:cNvSpPr>
      </xdr:nvSpPr>
      <xdr:spPr>
        <a:xfrm>
          <a:off x="762000" y="125158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90</xdr:row>
      <xdr:rowOff>0</xdr:rowOff>
    </xdr:from>
    <xdr:to>
      <xdr:col>4</xdr:col>
      <xdr:colOff>0</xdr:colOff>
      <xdr:row>90</xdr:row>
      <xdr:rowOff>0</xdr:rowOff>
    </xdr:to>
    <xdr:sp>
      <xdr:nvSpPr>
        <xdr:cNvPr id="29" name="Text 43"/>
        <xdr:cNvSpPr txBox="1">
          <a:spLocks noChangeArrowheads="1"/>
        </xdr:cNvSpPr>
      </xdr:nvSpPr>
      <xdr:spPr>
        <a:xfrm>
          <a:off x="1619250" y="12515850"/>
          <a:ext cx="67627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7</xdr:col>
      <xdr:colOff>28575</xdr:colOff>
      <xdr:row>90</xdr:row>
      <xdr:rowOff>0</xdr:rowOff>
    </xdr:from>
    <xdr:to>
      <xdr:col>8</xdr:col>
      <xdr:colOff>0</xdr:colOff>
      <xdr:row>90</xdr:row>
      <xdr:rowOff>0</xdr:rowOff>
    </xdr:to>
    <xdr:sp>
      <xdr:nvSpPr>
        <xdr:cNvPr id="30" name="Text 44"/>
        <xdr:cNvSpPr txBox="1">
          <a:spLocks noChangeArrowheads="1"/>
        </xdr:cNvSpPr>
      </xdr:nvSpPr>
      <xdr:spPr>
        <a:xfrm>
          <a:off x="4714875" y="12515850"/>
          <a:ext cx="685800" cy="0"/>
        </a:xfrm>
        <a:prstGeom prst="rect">
          <a:avLst/>
        </a:prstGeom>
        <a:solidFill>
          <a:srgbClr val="FFFFFF"/>
        </a:solidFill>
        <a:ln w="1" cmpd="sng">
          <a:noFill/>
        </a:ln>
      </xdr:spPr>
      <xdr:txBody>
        <a:bodyPr vertOverflow="clip" wrap="square" anchor="ctr"/>
        <a:p>
          <a:pPr algn="ctr">
            <a:defRPr/>
          </a:pPr>
          <a:r>
            <a:rPr lang="en-US" cap="none" sz="800" b="0" i="0" u="none" baseline="0"/>
            <a:t>Sozial-
versicherungs-
träger</a:t>
          </a:r>
        </a:p>
      </xdr:txBody>
    </xdr:sp>
    <xdr:clientData/>
  </xdr:twoCellAnchor>
  <xdr:twoCellAnchor>
    <xdr:from>
      <xdr:col>4</xdr:col>
      <xdr:colOff>38100</xdr:colOff>
      <xdr:row>90</xdr:row>
      <xdr:rowOff>0</xdr:rowOff>
    </xdr:from>
    <xdr:to>
      <xdr:col>5</xdr:col>
      <xdr:colOff>0</xdr:colOff>
      <xdr:row>90</xdr:row>
      <xdr:rowOff>0</xdr:rowOff>
    </xdr:to>
    <xdr:sp>
      <xdr:nvSpPr>
        <xdr:cNvPr id="31" name="Text 21"/>
        <xdr:cNvSpPr txBox="1">
          <a:spLocks noChangeArrowheads="1"/>
        </xdr:cNvSpPr>
      </xdr:nvSpPr>
      <xdr:spPr>
        <a:xfrm>
          <a:off x="2333625" y="12515850"/>
          <a:ext cx="67627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4</xdr:col>
      <xdr:colOff>38100</xdr:colOff>
      <xdr:row>90</xdr:row>
      <xdr:rowOff>0</xdr:rowOff>
    </xdr:from>
    <xdr:to>
      <xdr:col>5</xdr:col>
      <xdr:colOff>0</xdr:colOff>
      <xdr:row>90</xdr:row>
      <xdr:rowOff>0</xdr:rowOff>
    </xdr:to>
    <xdr:sp>
      <xdr:nvSpPr>
        <xdr:cNvPr id="32" name="Text 21"/>
        <xdr:cNvSpPr txBox="1">
          <a:spLocks noChangeArrowheads="1"/>
        </xdr:cNvSpPr>
      </xdr:nvSpPr>
      <xdr:spPr>
        <a:xfrm>
          <a:off x="2333625" y="12515850"/>
          <a:ext cx="676275" cy="0"/>
        </a:xfrm>
        <a:prstGeom prst="rect">
          <a:avLst/>
        </a:prstGeom>
        <a:solidFill>
          <a:srgbClr val="FFFFFF"/>
        </a:solidFill>
        <a:ln w="1" cmpd="sng">
          <a:noFill/>
        </a:ln>
      </xdr:spPr>
      <xdr:txBody>
        <a:bodyPr vertOverflow="clip" wrap="square" anchor="ctr"/>
        <a:p>
          <a:pPr algn="ctr">
            <a:defRPr/>
          </a:pPr>
          <a:r>
            <a:rPr lang="en-US" cap="none" sz="800" b="0" i="0" u="none" baseline="0"/>
            <a:t>Land</a:t>
          </a:r>
        </a:p>
      </xdr:txBody>
    </xdr:sp>
    <xdr:clientData/>
  </xdr:twoCellAnchor>
  <xdr:twoCellAnchor>
    <xdr:from>
      <xdr:col>1</xdr:col>
      <xdr:colOff>428625</xdr:colOff>
      <xdr:row>9</xdr:row>
      <xdr:rowOff>104775</xdr:rowOff>
    </xdr:from>
    <xdr:to>
      <xdr:col>1</xdr:col>
      <xdr:colOff>885825</xdr:colOff>
      <xdr:row>9</xdr:row>
      <xdr:rowOff>104775</xdr:rowOff>
    </xdr:to>
    <xdr:sp>
      <xdr:nvSpPr>
        <xdr:cNvPr id="33" name="Line 33"/>
        <xdr:cNvSpPr>
          <a:spLocks/>
        </xdr:cNvSpPr>
      </xdr:nvSpPr>
      <xdr:spPr>
        <a:xfrm>
          <a:off x="676275" y="12573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133</xdr:row>
      <xdr:rowOff>133350</xdr:rowOff>
    </xdr:from>
    <xdr:to>
      <xdr:col>0</xdr:col>
      <xdr:colOff>438150</xdr:colOff>
      <xdr:row>133</xdr:row>
      <xdr:rowOff>133350</xdr:rowOff>
    </xdr:to>
    <xdr:sp>
      <xdr:nvSpPr>
        <xdr:cNvPr id="1" name="Line 1"/>
        <xdr:cNvSpPr>
          <a:spLocks/>
        </xdr:cNvSpPr>
      </xdr:nvSpPr>
      <xdr:spPr>
        <a:xfrm>
          <a:off x="28575" y="1921192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77</xdr:row>
      <xdr:rowOff>114300</xdr:rowOff>
    </xdr:from>
    <xdr:to>
      <xdr:col>0</xdr:col>
      <xdr:colOff>809625</xdr:colOff>
      <xdr:row>77</xdr:row>
      <xdr:rowOff>114300</xdr:rowOff>
    </xdr:to>
    <xdr:sp>
      <xdr:nvSpPr>
        <xdr:cNvPr id="2" name="Line 2"/>
        <xdr:cNvSpPr>
          <a:spLocks/>
        </xdr:cNvSpPr>
      </xdr:nvSpPr>
      <xdr:spPr>
        <a:xfrm>
          <a:off x="514350" y="11163300"/>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145</xdr:row>
      <xdr:rowOff>114300</xdr:rowOff>
    </xdr:from>
    <xdr:to>
      <xdr:col>0</xdr:col>
      <xdr:colOff>800100</xdr:colOff>
      <xdr:row>145</xdr:row>
      <xdr:rowOff>114300</xdr:rowOff>
    </xdr:to>
    <xdr:sp>
      <xdr:nvSpPr>
        <xdr:cNvPr id="3" name="Line 3"/>
        <xdr:cNvSpPr>
          <a:spLocks/>
        </xdr:cNvSpPr>
      </xdr:nvSpPr>
      <xdr:spPr>
        <a:xfrm>
          <a:off x="514350" y="20926425"/>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9</xdr:row>
      <xdr:rowOff>114300</xdr:rowOff>
    </xdr:from>
    <xdr:to>
      <xdr:col>0</xdr:col>
      <xdr:colOff>790575</xdr:colOff>
      <xdr:row>9</xdr:row>
      <xdr:rowOff>114300</xdr:rowOff>
    </xdr:to>
    <xdr:sp>
      <xdr:nvSpPr>
        <xdr:cNvPr id="4" name="Line 4"/>
        <xdr:cNvSpPr>
          <a:spLocks/>
        </xdr:cNvSpPr>
      </xdr:nvSpPr>
      <xdr:spPr>
        <a:xfrm>
          <a:off x="533400" y="14192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9525</xdr:rowOff>
    </xdr:from>
    <xdr:to>
      <xdr:col>0</xdr:col>
      <xdr:colOff>438150</xdr:colOff>
      <xdr:row>176</xdr:row>
      <xdr:rowOff>9525</xdr:rowOff>
    </xdr:to>
    <xdr:sp>
      <xdr:nvSpPr>
        <xdr:cNvPr id="5" name="Line 5"/>
        <xdr:cNvSpPr>
          <a:spLocks/>
        </xdr:cNvSpPr>
      </xdr:nvSpPr>
      <xdr:spPr>
        <a:xfrm>
          <a:off x="9525" y="252412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77</xdr:row>
      <xdr:rowOff>114300</xdr:rowOff>
    </xdr:from>
    <xdr:to>
      <xdr:col>0</xdr:col>
      <xdr:colOff>790575</xdr:colOff>
      <xdr:row>77</xdr:row>
      <xdr:rowOff>114300</xdr:rowOff>
    </xdr:to>
    <xdr:sp>
      <xdr:nvSpPr>
        <xdr:cNvPr id="6" name="Line 6"/>
        <xdr:cNvSpPr>
          <a:spLocks/>
        </xdr:cNvSpPr>
      </xdr:nvSpPr>
      <xdr:spPr>
        <a:xfrm>
          <a:off x="533400" y="111633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145</xdr:row>
      <xdr:rowOff>114300</xdr:rowOff>
    </xdr:from>
    <xdr:to>
      <xdr:col>0</xdr:col>
      <xdr:colOff>809625</xdr:colOff>
      <xdr:row>145</xdr:row>
      <xdr:rowOff>114300</xdr:rowOff>
    </xdr:to>
    <xdr:sp>
      <xdr:nvSpPr>
        <xdr:cNvPr id="7" name="Line 7"/>
        <xdr:cNvSpPr>
          <a:spLocks/>
        </xdr:cNvSpPr>
      </xdr:nvSpPr>
      <xdr:spPr>
        <a:xfrm>
          <a:off x="514350" y="2092642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145</xdr:row>
      <xdr:rowOff>114300</xdr:rowOff>
    </xdr:from>
    <xdr:to>
      <xdr:col>0</xdr:col>
      <xdr:colOff>790575</xdr:colOff>
      <xdr:row>145</xdr:row>
      <xdr:rowOff>114300</xdr:rowOff>
    </xdr:to>
    <xdr:sp>
      <xdr:nvSpPr>
        <xdr:cNvPr id="8" name="Line 8"/>
        <xdr:cNvSpPr>
          <a:spLocks/>
        </xdr:cNvSpPr>
      </xdr:nvSpPr>
      <xdr:spPr>
        <a:xfrm>
          <a:off x="533400" y="209264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0</xdr:rowOff>
    </xdr:to>
    <xdr:sp>
      <xdr:nvSpPr>
        <xdr:cNvPr id="1" name="Line 1"/>
        <xdr:cNvSpPr>
          <a:spLocks/>
        </xdr:cNvSpPr>
      </xdr:nvSpPr>
      <xdr:spPr>
        <a:xfrm>
          <a:off x="0" y="588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0</xdr:rowOff>
    </xdr:from>
    <xdr:to>
      <xdr:col>2</xdr:col>
      <xdr:colOff>161925</xdr:colOff>
      <xdr:row>41</xdr:row>
      <xdr:rowOff>0</xdr:rowOff>
    </xdr:to>
    <xdr:sp>
      <xdr:nvSpPr>
        <xdr:cNvPr id="2" name="Line 2"/>
        <xdr:cNvSpPr>
          <a:spLocks/>
        </xdr:cNvSpPr>
      </xdr:nvSpPr>
      <xdr:spPr>
        <a:xfrm>
          <a:off x="19050" y="60483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0.05425</cdr:y>
    </cdr:from>
    <cdr:to>
      <cdr:x>0.995</cdr:x>
      <cdr:y>0.171</cdr:y>
    </cdr:to>
    <cdr:sp>
      <cdr:nvSpPr>
        <cdr:cNvPr id="1" name="TextBox 1"/>
        <cdr:cNvSpPr txBox="1">
          <a:spLocks noChangeArrowheads="1"/>
        </cdr:cNvSpPr>
      </cdr:nvSpPr>
      <cdr:spPr>
        <a:xfrm>
          <a:off x="47625" y="190500"/>
          <a:ext cx="5305425" cy="4191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Personal der Gemeinden und Gemeindeverbände
nach Altersgruppen am 30.6.2004</a:t>
          </a:r>
        </a:p>
      </cdr:txBody>
    </cdr:sp>
  </cdr:relSizeAnchor>
  <cdr:relSizeAnchor xmlns:cdr="http://schemas.openxmlformats.org/drawingml/2006/chartDrawing">
    <cdr:from>
      <cdr:x>0.6675</cdr:x>
      <cdr:y>0.4295</cdr:y>
    </cdr:from>
    <cdr:to>
      <cdr:x>0.71325</cdr:x>
      <cdr:y>0.4565</cdr:y>
    </cdr:to>
    <cdr:sp>
      <cdr:nvSpPr>
        <cdr:cNvPr id="2" name="Rectangle 2"/>
        <cdr:cNvSpPr>
          <a:spLocks/>
        </cdr:cNvSpPr>
      </cdr:nvSpPr>
      <cdr:spPr>
        <a:xfrm>
          <a:off x="3590925" y="1552575"/>
          <a:ext cx="247650" cy="95250"/>
        </a:xfrm>
        <a:prstGeom prst="rect">
          <a:avLst/>
        </a:prstGeom>
        <a:solidFill>
          <a:srgbClr val="005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0.641</cdr:y>
    </cdr:from>
    <cdr:to>
      <cdr:x>0.71325</cdr:x>
      <cdr:y>0.6695</cdr:y>
    </cdr:to>
    <cdr:sp>
      <cdr:nvSpPr>
        <cdr:cNvPr id="3" name="Rectangle 3"/>
        <cdr:cNvSpPr>
          <a:spLocks/>
        </cdr:cNvSpPr>
      </cdr:nvSpPr>
      <cdr:spPr>
        <a:xfrm>
          <a:off x="3590925" y="2324100"/>
          <a:ext cx="247650"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0.58975</cdr:y>
    </cdr:from>
    <cdr:to>
      <cdr:x>0.71325</cdr:x>
      <cdr:y>0.61875</cdr:y>
    </cdr:to>
    <cdr:sp>
      <cdr:nvSpPr>
        <cdr:cNvPr id="4" name="Rectangle 4"/>
        <cdr:cNvSpPr>
          <a:spLocks/>
        </cdr:cNvSpPr>
      </cdr:nvSpPr>
      <cdr:spPr>
        <a:xfrm>
          <a:off x="3590925" y="2133600"/>
          <a:ext cx="247650" cy="1047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0.54075</cdr:y>
    </cdr:from>
    <cdr:to>
      <cdr:x>0.71325</cdr:x>
      <cdr:y>0.56925</cdr:y>
    </cdr:to>
    <cdr:sp>
      <cdr:nvSpPr>
        <cdr:cNvPr id="5" name="Rectangle 5"/>
        <cdr:cNvSpPr>
          <a:spLocks/>
        </cdr:cNvSpPr>
      </cdr:nvSpPr>
      <cdr:spPr>
        <a:xfrm>
          <a:off x="3590925" y="1962150"/>
          <a:ext cx="247650" cy="104775"/>
        </a:xfrm>
        <a:prstGeom prst="rect">
          <a:avLst/>
        </a:prstGeom>
        <a:solidFill>
          <a:srgbClr val="33AB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0.6675</cdr:x>
      <cdr:y>0.48375</cdr:y>
    </cdr:from>
    <cdr:to>
      <cdr:x>0.71325</cdr:x>
      <cdr:y>0.51275</cdr:y>
    </cdr:to>
    <cdr:sp>
      <cdr:nvSpPr>
        <cdr:cNvPr id="6" name="Rectangle 6"/>
        <cdr:cNvSpPr>
          <a:spLocks/>
        </cdr:cNvSpPr>
      </cdr:nvSpPr>
      <cdr:spPr>
        <a:xfrm>
          <a:off x="3590925" y="1752600"/>
          <a:ext cx="2476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0.4265</cdr:y>
    </cdr:from>
    <cdr:to>
      <cdr:x>0.964</cdr:x>
      <cdr:y>0.47825</cdr:y>
    </cdr:to>
    <cdr:sp>
      <cdr:nvSpPr>
        <cdr:cNvPr id="7" name="TextBox 7"/>
        <cdr:cNvSpPr txBox="1">
          <a:spLocks noChangeArrowheads="1"/>
        </cdr:cNvSpPr>
      </cdr:nvSpPr>
      <cdr:spPr>
        <a:xfrm>
          <a:off x="3962400" y="15430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0.737</cdr:x>
      <cdr:y>0.4785</cdr:y>
    </cdr:from>
    <cdr:to>
      <cdr:x>0.964</cdr:x>
      <cdr:y>0.53025</cdr:y>
    </cdr:to>
    <cdr:sp>
      <cdr:nvSpPr>
        <cdr:cNvPr id="8" name="TextBox 8"/>
        <cdr:cNvSpPr txBox="1">
          <a:spLocks noChangeArrowheads="1"/>
        </cdr:cNvSpPr>
      </cdr:nvSpPr>
      <cdr:spPr>
        <a:xfrm>
          <a:off x="3962400" y="1733550"/>
          <a:ext cx="12192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0.737</cdr:x>
      <cdr:y>0.52975</cdr:y>
    </cdr:from>
    <cdr:to>
      <cdr:x>0.964</cdr:x>
      <cdr:y>0.5895</cdr:y>
    </cdr:to>
    <cdr:sp>
      <cdr:nvSpPr>
        <cdr:cNvPr id="9" name="TextBox 9"/>
        <cdr:cNvSpPr txBox="1">
          <a:spLocks noChangeArrowheads="1"/>
        </cdr:cNvSpPr>
      </cdr:nvSpPr>
      <cdr:spPr>
        <a:xfrm>
          <a:off x="3962400" y="1914525"/>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0.737</cdr:x>
      <cdr:y>0.57875</cdr:y>
    </cdr:from>
    <cdr:to>
      <cdr:x>0.93675</cdr:x>
      <cdr:y>0.64125</cdr:y>
    </cdr:to>
    <cdr:sp>
      <cdr:nvSpPr>
        <cdr:cNvPr id="10" name="TextBox 10"/>
        <cdr:cNvSpPr txBox="1">
          <a:spLocks noChangeArrowheads="1"/>
        </cdr:cNvSpPr>
      </cdr:nvSpPr>
      <cdr:spPr>
        <a:xfrm>
          <a:off x="3962400" y="2095500"/>
          <a:ext cx="10763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0.737</cdr:x>
      <cdr:y>0.6335</cdr:y>
    </cdr:from>
    <cdr:to>
      <cdr:x>0.953</cdr:x>
      <cdr:y>0.68775</cdr:y>
    </cdr:to>
    <cdr:sp>
      <cdr:nvSpPr>
        <cdr:cNvPr id="11" name="TextBox 11"/>
        <cdr:cNvSpPr txBox="1">
          <a:spLocks noChangeArrowheads="1"/>
        </cdr:cNvSpPr>
      </cdr:nvSpPr>
      <cdr:spPr>
        <a:xfrm>
          <a:off x="3962400" y="2295525"/>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0.6675</cdr:x>
      <cdr:y>0.693</cdr:y>
    </cdr:from>
    <cdr:to>
      <cdr:x>0.71325</cdr:x>
      <cdr:y>0.722</cdr:y>
    </cdr:to>
    <cdr:sp>
      <cdr:nvSpPr>
        <cdr:cNvPr id="12" name="Rectangle 12"/>
        <cdr:cNvSpPr>
          <a:spLocks/>
        </cdr:cNvSpPr>
      </cdr:nvSpPr>
      <cdr:spPr>
        <a:xfrm>
          <a:off x="3590925" y="2514600"/>
          <a:ext cx="247650" cy="104775"/>
        </a:xfrm>
        <a:prstGeom prst="rect">
          <a:avLst/>
        </a:prstGeom>
        <a:solidFill>
          <a:srgbClr val="E6C65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cdr:x>
      <cdr:y>0.68775</cdr:y>
    </cdr:from>
    <cdr:to>
      <cdr:x>0.953</cdr:x>
      <cdr:y>0.742</cdr:y>
    </cdr:to>
    <cdr:sp>
      <cdr:nvSpPr>
        <cdr:cNvPr id="13" name="TextBox 13"/>
        <cdr:cNvSpPr txBox="1">
          <a:spLocks noChangeArrowheads="1"/>
        </cdr:cNvSpPr>
      </cdr:nvSpPr>
      <cdr:spPr>
        <a:xfrm>
          <a:off x="3962400" y="2495550"/>
          <a:ext cx="11620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0.651</cdr:x>
      <cdr:y>0.32575</cdr:y>
    </cdr:from>
    <cdr:to>
      <cdr:x>0.95375</cdr:x>
      <cdr:y>0.427</cdr:y>
    </cdr:to>
    <cdr:sp>
      <cdr:nvSpPr>
        <cdr:cNvPr id="14" name="TextBox 17"/>
        <cdr:cNvSpPr txBox="1">
          <a:spLocks noChangeArrowheads="1"/>
        </cdr:cNvSpPr>
      </cdr:nvSpPr>
      <cdr:spPr>
        <a:xfrm>
          <a:off x="3495675" y="1181100"/>
          <a:ext cx="1628775" cy="3714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0.451</cdr:x>
      <cdr:y>0.77175</cdr:y>
    </cdr:from>
    <cdr:to>
      <cdr:x>0.56175</cdr:x>
      <cdr:y>0.82575</cdr:y>
    </cdr:to>
    <cdr:sp>
      <cdr:nvSpPr>
        <cdr:cNvPr id="15" name="TextBox 18"/>
        <cdr:cNvSpPr txBox="1">
          <a:spLocks noChangeArrowheads="1"/>
        </cdr:cNvSpPr>
      </cdr:nvSpPr>
      <cdr:spPr>
        <a:xfrm>
          <a:off x="2419350" y="2800350"/>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75</xdr:row>
      <xdr:rowOff>0</xdr:rowOff>
    </xdr:from>
    <xdr:to>
      <xdr:col>1</xdr:col>
      <xdr:colOff>66675</xdr:colOff>
      <xdr:row>75</xdr:row>
      <xdr:rowOff>0</xdr:rowOff>
    </xdr:to>
    <xdr:sp>
      <xdr:nvSpPr>
        <xdr:cNvPr id="1" name="Line 1"/>
        <xdr:cNvSpPr>
          <a:spLocks/>
        </xdr:cNvSpPr>
      </xdr:nvSpPr>
      <xdr:spPr>
        <a:xfrm>
          <a:off x="9525" y="91440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8</xdr:row>
      <xdr:rowOff>0</xdr:rowOff>
    </xdr:from>
    <xdr:to>
      <xdr:col>2</xdr:col>
      <xdr:colOff>1209675</xdr:colOff>
      <xdr:row>8</xdr:row>
      <xdr:rowOff>0</xdr:rowOff>
    </xdr:to>
    <xdr:sp>
      <xdr:nvSpPr>
        <xdr:cNvPr id="2" name="Line 2"/>
        <xdr:cNvSpPr>
          <a:spLocks/>
        </xdr:cNvSpPr>
      </xdr:nvSpPr>
      <xdr:spPr>
        <a:xfrm>
          <a:off x="1638300" y="1028700"/>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7</xdr:row>
      <xdr:rowOff>19050</xdr:rowOff>
    </xdr:from>
    <xdr:to>
      <xdr:col>2</xdr:col>
      <xdr:colOff>1362075</xdr:colOff>
      <xdr:row>7</xdr:row>
      <xdr:rowOff>19050</xdr:rowOff>
    </xdr:to>
    <xdr:sp>
      <xdr:nvSpPr>
        <xdr:cNvPr id="1" name="Line 1"/>
        <xdr:cNvSpPr>
          <a:spLocks/>
        </xdr:cNvSpPr>
      </xdr:nvSpPr>
      <xdr:spPr>
        <a:xfrm>
          <a:off x="1543050" y="1019175"/>
          <a:ext cx="295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77</xdr:row>
      <xdr:rowOff>9525</xdr:rowOff>
    </xdr:from>
    <xdr:to>
      <xdr:col>0</xdr:col>
      <xdr:colOff>295275</xdr:colOff>
      <xdr:row>77</xdr:row>
      <xdr:rowOff>9525</xdr:rowOff>
    </xdr:to>
    <xdr:sp>
      <xdr:nvSpPr>
        <xdr:cNvPr id="2" name="Line 2"/>
        <xdr:cNvSpPr>
          <a:spLocks/>
        </xdr:cNvSpPr>
      </xdr:nvSpPr>
      <xdr:spPr>
        <a:xfrm>
          <a:off x="19050" y="94773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0.998</cdr:x>
      <cdr:y>0.4295</cdr:y>
    </cdr:to>
    <cdr:graphicFrame>
      <cdr:nvGraphicFramePr>
        <cdr:cNvPr id="1" name="Chart 1"/>
        <cdr:cNvGraphicFramePr/>
      </cdr:nvGraphicFramePr>
      <cdr:xfrm>
        <a:off x="0" y="9525"/>
        <a:ext cx="5381625" cy="3648075"/>
      </cdr:xfrm>
      <a:graphic>
        <a:graphicData uri="http://schemas.openxmlformats.org/drawingml/2006/chart">
          <c:chart r:id="rId1"/>
        </a:graphicData>
      </a:graphic>
    </cdr:graphicFrame>
  </cdr:relSizeAnchor>
  <cdr:relSizeAnchor xmlns:cdr="http://schemas.openxmlformats.org/drawingml/2006/chartDrawing">
    <cdr:from>
      <cdr:x>0</cdr:x>
      <cdr:y>0.574</cdr:y>
    </cdr:from>
    <cdr:to>
      <cdr:x>0.998</cdr:x>
      <cdr:y>0.99975</cdr:y>
    </cdr:to>
    <cdr:graphicFrame>
      <cdr:nvGraphicFramePr>
        <cdr:cNvPr id="2" name="Chart 2"/>
        <cdr:cNvGraphicFramePr/>
      </cdr:nvGraphicFramePr>
      <cdr:xfrm>
        <a:off x="0" y="4886325"/>
        <a:ext cx="5381625" cy="3629025"/>
      </cdr:xfrm>
      <a:graphic>
        <a:graphicData uri="http://schemas.openxmlformats.org/drawingml/2006/chart">
          <c:chart r:id="rId2"/>
        </a:graphicData>
      </a:graphic>
    </cdr:graphicFrame>
  </cdr:relSizeAnchor>
  <cdr:relSizeAnchor xmlns:cdr="http://schemas.openxmlformats.org/drawingml/2006/chartDrawing">
    <cdr:from>
      <cdr:x>0.027</cdr:x>
      <cdr:y>0.027</cdr:y>
    </cdr:from>
    <cdr:to>
      <cdr:x>0.97675</cdr:x>
      <cdr:y>0.06425</cdr:y>
    </cdr:to>
    <cdr:sp>
      <cdr:nvSpPr>
        <cdr:cNvPr id="3" name="TextBox 3"/>
        <cdr:cNvSpPr txBox="1">
          <a:spLocks noChangeArrowheads="1"/>
        </cdr:cNvSpPr>
      </cdr:nvSpPr>
      <cdr:spPr>
        <a:xfrm>
          <a:off x="142875" y="228600"/>
          <a:ext cx="5124450" cy="3143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Personal des Landes nach Altersgruppen am 30.6.2004</a:t>
          </a:r>
        </a:p>
      </cdr:txBody>
    </cdr:sp>
  </cdr:relSizeAnchor>
  <cdr:relSizeAnchor xmlns:cdr="http://schemas.openxmlformats.org/drawingml/2006/chartDrawing">
    <cdr:from>
      <cdr:x>0.01025</cdr:x>
      <cdr:y>0.40775</cdr:y>
    </cdr:from>
    <cdr:to>
      <cdr:x>0.397</cdr:x>
      <cdr:y>0.42925</cdr:y>
    </cdr:to>
    <cdr:sp>
      <cdr:nvSpPr>
        <cdr:cNvPr id="4" name="TextBox 6"/>
        <cdr:cNvSpPr txBox="1">
          <a:spLocks noChangeArrowheads="1"/>
        </cdr:cNvSpPr>
      </cdr:nvSpPr>
      <cdr:spPr>
        <a:xfrm>
          <a:off x="47625" y="346710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0.01025</cdr:x>
      <cdr:y>0.978</cdr:y>
    </cdr:from>
    <cdr:to>
      <cdr:x>0.397</cdr:x>
      <cdr:y>0.9995</cdr:y>
    </cdr:to>
    <cdr:sp>
      <cdr:nvSpPr>
        <cdr:cNvPr id="5" name="TextBox 7"/>
        <cdr:cNvSpPr txBox="1">
          <a:spLocks noChangeArrowheads="1"/>
        </cdr:cNvSpPr>
      </cdr:nvSpPr>
      <cdr:spPr>
        <a:xfrm>
          <a:off x="47625" y="8324850"/>
          <a:ext cx="20859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0.66125</cdr:x>
      <cdr:y>0.1795</cdr:y>
    </cdr:from>
    <cdr:to>
      <cdr:x>0.706</cdr:x>
      <cdr:y>0.19125</cdr:y>
    </cdr:to>
    <cdr:sp>
      <cdr:nvSpPr>
        <cdr:cNvPr id="6" name="Rectangle 11"/>
        <cdr:cNvSpPr>
          <a:spLocks/>
        </cdr:cNvSpPr>
      </cdr:nvSpPr>
      <cdr:spPr>
        <a:xfrm>
          <a:off x="3562350" y="1524000"/>
          <a:ext cx="238125" cy="104775"/>
        </a:xfrm>
        <a:prstGeom prst="rect">
          <a:avLst/>
        </a:prstGeom>
        <a:solidFill>
          <a:srgbClr val="005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0.2695</cdr:y>
    </cdr:from>
    <cdr:to>
      <cdr:x>0.706</cdr:x>
      <cdr:y>0.28125</cdr:y>
    </cdr:to>
    <cdr:sp>
      <cdr:nvSpPr>
        <cdr:cNvPr id="7" name="Rectangle 12"/>
        <cdr:cNvSpPr>
          <a:spLocks/>
        </cdr:cNvSpPr>
      </cdr:nvSpPr>
      <cdr:spPr>
        <a:xfrm>
          <a:off x="3562350" y="2286000"/>
          <a:ext cx="23812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0.2475</cdr:y>
    </cdr:from>
    <cdr:to>
      <cdr:x>0.706</cdr:x>
      <cdr:y>0.2595</cdr:y>
    </cdr:to>
    <cdr:sp>
      <cdr:nvSpPr>
        <cdr:cNvPr id="8" name="Rectangle 13"/>
        <cdr:cNvSpPr>
          <a:spLocks/>
        </cdr:cNvSpPr>
      </cdr:nvSpPr>
      <cdr:spPr>
        <a:xfrm>
          <a:off x="3562350" y="2105025"/>
          <a:ext cx="238125" cy="1047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0.22675</cdr:y>
    </cdr:from>
    <cdr:to>
      <cdr:x>0.706</cdr:x>
      <cdr:y>0.2385</cdr:y>
    </cdr:to>
    <cdr:sp>
      <cdr:nvSpPr>
        <cdr:cNvPr id="9" name="Rectangle 14"/>
        <cdr:cNvSpPr>
          <a:spLocks/>
        </cdr:cNvSpPr>
      </cdr:nvSpPr>
      <cdr:spPr>
        <a:xfrm>
          <a:off x="3562350" y="1924050"/>
          <a:ext cx="238125" cy="104775"/>
        </a:xfrm>
        <a:prstGeom prst="rect">
          <a:avLst/>
        </a:prstGeom>
        <a:solidFill>
          <a:srgbClr val="33AB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0.66125</cdr:x>
      <cdr:y>0.204</cdr:y>
    </cdr:from>
    <cdr:to>
      <cdr:x>0.706</cdr:x>
      <cdr:y>0.21575</cdr:y>
    </cdr:to>
    <cdr:sp>
      <cdr:nvSpPr>
        <cdr:cNvPr id="10" name="Rectangle 15"/>
        <cdr:cNvSpPr>
          <a:spLocks/>
        </cdr:cNvSpPr>
      </cdr:nvSpPr>
      <cdr:spPr>
        <a:xfrm>
          <a:off x="3562350" y="1733550"/>
          <a:ext cx="2381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0.1795</cdr:y>
    </cdr:from>
    <cdr:to>
      <cdr:x>0.9675</cdr:x>
      <cdr:y>0.19975</cdr:y>
    </cdr:to>
    <cdr:sp>
      <cdr:nvSpPr>
        <cdr:cNvPr id="11" name="TextBox 16"/>
        <cdr:cNvSpPr txBox="1">
          <a:spLocks noChangeArrowheads="1"/>
        </cdr:cNvSpPr>
      </cdr:nvSpPr>
      <cdr:spPr>
        <a:xfrm>
          <a:off x="3933825" y="1524000"/>
          <a:ext cx="1276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unter 25</a:t>
          </a:r>
        </a:p>
      </cdr:txBody>
    </cdr:sp>
  </cdr:relSizeAnchor>
  <cdr:relSizeAnchor xmlns:cdr="http://schemas.openxmlformats.org/drawingml/2006/chartDrawing">
    <cdr:from>
      <cdr:x>0.73</cdr:x>
      <cdr:y>0.20125</cdr:y>
    </cdr:from>
    <cdr:to>
      <cdr:x>0.96925</cdr:x>
      <cdr:y>0.22275</cdr:y>
    </cdr:to>
    <cdr:sp>
      <cdr:nvSpPr>
        <cdr:cNvPr id="12" name="TextBox 17"/>
        <cdr:cNvSpPr txBox="1">
          <a:spLocks noChangeArrowheads="1"/>
        </cdr:cNvSpPr>
      </cdr:nvSpPr>
      <cdr:spPr>
        <a:xfrm>
          <a:off x="3933825" y="1704975"/>
          <a:ext cx="1285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25 - 35</a:t>
          </a:r>
        </a:p>
      </cdr:txBody>
    </cdr:sp>
  </cdr:relSizeAnchor>
  <cdr:relSizeAnchor xmlns:cdr="http://schemas.openxmlformats.org/drawingml/2006/chartDrawing">
    <cdr:from>
      <cdr:x>0.73</cdr:x>
      <cdr:y>0.22125</cdr:y>
    </cdr:from>
    <cdr:to>
      <cdr:x>0.9675</cdr:x>
      <cdr:y>0.24625</cdr:y>
    </cdr:to>
    <cdr:sp>
      <cdr:nvSpPr>
        <cdr:cNvPr id="13" name="TextBox 18"/>
        <cdr:cNvSpPr txBox="1">
          <a:spLocks noChangeArrowheads="1"/>
        </cdr:cNvSpPr>
      </cdr:nvSpPr>
      <cdr:spPr>
        <a:xfrm>
          <a:off x="3933825" y="1876425"/>
          <a:ext cx="12763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35 - 45</a:t>
          </a:r>
        </a:p>
      </cdr:txBody>
    </cdr:sp>
  </cdr:relSizeAnchor>
  <cdr:relSizeAnchor xmlns:cdr="http://schemas.openxmlformats.org/drawingml/2006/chartDrawing">
    <cdr:from>
      <cdr:x>0.73</cdr:x>
      <cdr:y>0.243</cdr:y>
    </cdr:from>
    <cdr:to>
      <cdr:x>0.94775</cdr:x>
      <cdr:y>0.269</cdr:y>
    </cdr:to>
    <cdr:sp>
      <cdr:nvSpPr>
        <cdr:cNvPr id="14" name="TextBox 20"/>
        <cdr:cNvSpPr txBox="1">
          <a:spLocks noChangeArrowheads="1"/>
        </cdr:cNvSpPr>
      </cdr:nvSpPr>
      <cdr:spPr>
        <a:xfrm>
          <a:off x="3933825" y="2066925"/>
          <a:ext cx="11715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45 - 55</a:t>
          </a:r>
        </a:p>
      </cdr:txBody>
    </cdr:sp>
  </cdr:relSizeAnchor>
  <cdr:relSizeAnchor xmlns:cdr="http://schemas.openxmlformats.org/drawingml/2006/chartDrawing">
    <cdr:from>
      <cdr:x>0.73</cdr:x>
      <cdr:y>0.26475</cdr:y>
    </cdr:from>
    <cdr:to>
      <cdr:x>0.9675</cdr:x>
      <cdr:y>0.28725</cdr:y>
    </cdr:to>
    <cdr:sp>
      <cdr:nvSpPr>
        <cdr:cNvPr id="15" name="TextBox 23"/>
        <cdr:cNvSpPr txBox="1">
          <a:spLocks noChangeArrowheads="1"/>
        </cdr:cNvSpPr>
      </cdr:nvSpPr>
      <cdr:spPr>
        <a:xfrm>
          <a:off x="3933825" y="22479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55 - 63</a:t>
          </a:r>
        </a:p>
      </cdr:txBody>
    </cdr:sp>
  </cdr:relSizeAnchor>
  <cdr:relSizeAnchor xmlns:cdr="http://schemas.openxmlformats.org/drawingml/2006/chartDrawing">
    <cdr:from>
      <cdr:x>0.66125</cdr:x>
      <cdr:y>0.29025</cdr:y>
    </cdr:from>
    <cdr:to>
      <cdr:x>0.706</cdr:x>
      <cdr:y>0.30225</cdr:y>
    </cdr:to>
    <cdr:sp>
      <cdr:nvSpPr>
        <cdr:cNvPr id="16" name="Rectangle 38"/>
        <cdr:cNvSpPr>
          <a:spLocks/>
        </cdr:cNvSpPr>
      </cdr:nvSpPr>
      <cdr:spPr>
        <a:xfrm>
          <a:off x="3562350" y="2466975"/>
          <a:ext cx="238125" cy="104775"/>
        </a:xfrm>
        <a:prstGeom prst="rect">
          <a:avLst/>
        </a:prstGeom>
        <a:solidFill>
          <a:srgbClr val="E6C65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0.28675</cdr:y>
    </cdr:from>
    <cdr:to>
      <cdr:x>0.9675</cdr:x>
      <cdr:y>0.30925</cdr:y>
    </cdr:to>
    <cdr:sp>
      <cdr:nvSpPr>
        <cdr:cNvPr id="17" name="TextBox 39"/>
        <cdr:cNvSpPr txBox="1">
          <a:spLocks noChangeArrowheads="1"/>
        </cdr:cNvSpPr>
      </cdr:nvSpPr>
      <cdr:spPr>
        <a:xfrm>
          <a:off x="3933825" y="2438400"/>
          <a:ext cx="12763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63 und mehr</a:t>
          </a:r>
        </a:p>
      </cdr:txBody>
    </cdr:sp>
  </cdr:relSizeAnchor>
  <cdr:relSizeAnchor xmlns:cdr="http://schemas.openxmlformats.org/drawingml/2006/chartDrawing">
    <cdr:from>
      <cdr:x>0.63125</cdr:x>
      <cdr:y>0.13475</cdr:y>
    </cdr:from>
    <cdr:to>
      <cdr:x>0.95625</cdr:x>
      <cdr:y>0.173</cdr:y>
    </cdr:to>
    <cdr:sp>
      <cdr:nvSpPr>
        <cdr:cNvPr id="18" name="TextBox 45"/>
        <cdr:cNvSpPr txBox="1">
          <a:spLocks noChangeArrowheads="1"/>
        </cdr:cNvSpPr>
      </cdr:nvSpPr>
      <cdr:spPr>
        <a:xfrm>
          <a:off x="3400425" y="1143000"/>
          <a:ext cx="1752600" cy="3238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Altersgruppen 
von … bis unter... Jahren
</a:t>
          </a:r>
        </a:p>
      </cdr:txBody>
    </cdr:sp>
  </cdr:relSizeAnchor>
  <cdr:relSizeAnchor xmlns:cdr="http://schemas.openxmlformats.org/drawingml/2006/chartDrawing">
    <cdr:from>
      <cdr:x>0.4505</cdr:x>
      <cdr:y>0.34775</cdr:y>
    </cdr:from>
    <cdr:to>
      <cdr:x>0.56075</cdr:x>
      <cdr:y>0.37025</cdr:y>
    </cdr:to>
    <cdr:sp>
      <cdr:nvSpPr>
        <cdr:cNvPr id="19" name="TextBox 46"/>
        <cdr:cNvSpPr txBox="1">
          <a:spLocks noChangeArrowheads="1"/>
        </cdr:cNvSpPr>
      </cdr:nvSpPr>
      <cdr:spPr>
        <a:xfrm>
          <a:off x="2419350" y="2952750"/>
          <a:ext cx="5905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3</xdr:col>
      <xdr:colOff>38100</xdr:colOff>
      <xdr:row>65</xdr:row>
      <xdr:rowOff>133350</xdr:rowOff>
    </xdr:to>
    <xdr:sp>
      <xdr:nvSpPr>
        <xdr:cNvPr id="1" name="Line 1"/>
        <xdr:cNvSpPr>
          <a:spLocks/>
        </xdr:cNvSpPr>
      </xdr:nvSpPr>
      <xdr:spPr>
        <a:xfrm>
          <a:off x="0" y="86106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8</xdr:row>
      <xdr:rowOff>47625</xdr:rowOff>
    </xdr:from>
    <xdr:to>
      <xdr:col>3</xdr:col>
      <xdr:colOff>828675</xdr:colOff>
      <xdr:row>8</xdr:row>
      <xdr:rowOff>47625</xdr:rowOff>
    </xdr:to>
    <xdr:sp>
      <xdr:nvSpPr>
        <xdr:cNvPr id="1" name="Line 1"/>
        <xdr:cNvSpPr>
          <a:spLocks/>
        </xdr:cNvSpPr>
      </xdr:nvSpPr>
      <xdr:spPr>
        <a:xfrm>
          <a:off x="885825" y="10096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76</xdr:row>
      <xdr:rowOff>66675</xdr:rowOff>
    </xdr:from>
    <xdr:to>
      <xdr:col>1</xdr:col>
      <xdr:colOff>66675</xdr:colOff>
      <xdr:row>76</xdr:row>
      <xdr:rowOff>66675</xdr:rowOff>
    </xdr:to>
    <xdr:sp>
      <xdr:nvSpPr>
        <xdr:cNvPr id="1" name="Line 1"/>
        <xdr:cNvSpPr>
          <a:spLocks/>
        </xdr:cNvSpPr>
      </xdr:nvSpPr>
      <xdr:spPr>
        <a:xfrm>
          <a:off x="9525" y="92583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7</xdr:row>
      <xdr:rowOff>47625</xdr:rowOff>
    </xdr:from>
    <xdr:to>
      <xdr:col>2</xdr:col>
      <xdr:colOff>1209675</xdr:colOff>
      <xdr:row>7</xdr:row>
      <xdr:rowOff>47625</xdr:rowOff>
    </xdr:to>
    <xdr:sp>
      <xdr:nvSpPr>
        <xdr:cNvPr id="2" name="Line 2"/>
        <xdr:cNvSpPr>
          <a:spLocks/>
        </xdr:cNvSpPr>
      </xdr:nvSpPr>
      <xdr:spPr>
        <a:xfrm>
          <a:off x="1619250" y="914400"/>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7</xdr:row>
      <xdr:rowOff>123825</xdr:rowOff>
    </xdr:from>
    <xdr:to>
      <xdr:col>3</xdr:col>
      <xdr:colOff>819150</xdr:colOff>
      <xdr:row>7</xdr:row>
      <xdr:rowOff>123825</xdr:rowOff>
    </xdr:to>
    <xdr:sp>
      <xdr:nvSpPr>
        <xdr:cNvPr id="1" name="Line 1"/>
        <xdr:cNvSpPr>
          <a:spLocks/>
        </xdr:cNvSpPr>
      </xdr:nvSpPr>
      <xdr:spPr>
        <a:xfrm>
          <a:off x="876300" y="1200150"/>
          <a:ext cx="28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3" customWidth="1"/>
  </cols>
  <sheetData>
    <row r="1" ht="12.75">
      <c r="A1" s="2" t="s">
        <v>682</v>
      </c>
    </row>
    <row r="4" ht="12.75">
      <c r="A4" s="848" t="s">
        <v>174</v>
      </c>
    </row>
    <row r="6" ht="12.75">
      <c r="A6" s="3" t="s">
        <v>683</v>
      </c>
    </row>
    <row r="10" ht="12.75">
      <c r="A10" s="3" t="s">
        <v>684</v>
      </c>
    </row>
    <row r="11" ht="12.75">
      <c r="A11" s="3" t="s">
        <v>87</v>
      </c>
    </row>
    <row r="13" ht="12.75">
      <c r="A13" s="3" t="s">
        <v>685</v>
      </c>
    </row>
    <row r="16" ht="12.75">
      <c r="A16" s="3" t="s">
        <v>686</v>
      </c>
    </row>
    <row r="17" ht="12.75">
      <c r="A17" s="3" t="s">
        <v>687</v>
      </c>
    </row>
    <row r="18" ht="12.75">
      <c r="A18" s="3" t="s">
        <v>688</v>
      </c>
    </row>
    <row r="19" ht="12.75">
      <c r="A19" s="3" t="s">
        <v>689</v>
      </c>
    </row>
    <row r="21" ht="12.75">
      <c r="A21" s="3" t="s">
        <v>690</v>
      </c>
    </row>
    <row r="24" ht="12.75">
      <c r="A24" s="3" t="s">
        <v>691</v>
      </c>
    </row>
    <row r="25" ht="51">
      <c r="A25" s="4" t="s">
        <v>943</v>
      </c>
    </row>
    <row r="28" ht="12.75">
      <c r="A28" s="3" t="s">
        <v>692</v>
      </c>
    </row>
    <row r="29" ht="51">
      <c r="A29" s="4" t="s">
        <v>944</v>
      </c>
    </row>
    <row r="30" ht="12.75">
      <c r="A30" s="3" t="s">
        <v>693</v>
      </c>
    </row>
    <row r="31" ht="12.75">
      <c r="A31" s="3" t="s">
        <v>175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60"/>
  <sheetViews>
    <sheetView workbookViewId="0" topLeftCell="A1">
      <selection activeCell="K19" sqref="K19:K20"/>
    </sheetView>
  </sheetViews>
  <sheetFormatPr defaultColWidth="11.421875" defaultRowHeight="12.75"/>
  <cols>
    <col min="1" max="1" width="1.7109375" style="0" customWidth="1"/>
    <col min="2" max="2" width="7.00390625" style="0" customWidth="1"/>
    <col min="3" max="3" width="1.7109375" style="0" customWidth="1"/>
    <col min="4" max="4" width="18.140625" style="0" customWidth="1"/>
    <col min="5" max="5" width="2.00390625" style="0" customWidth="1"/>
    <col min="6" max="7" width="6.7109375" style="0" customWidth="1"/>
    <col min="8" max="8" width="7.00390625" style="0" customWidth="1"/>
    <col min="9" max="10" width="6.7109375" style="0" customWidth="1"/>
    <col min="11" max="11" width="7.7109375" style="0" customWidth="1"/>
    <col min="12" max="13" width="6.7109375" style="0" customWidth="1"/>
  </cols>
  <sheetData>
    <row r="1" spans="1:14" s="73" customFormat="1" ht="11.25">
      <c r="A1" s="71" t="str">
        <f>"- 15 -"</f>
        <v>- 15 -</v>
      </c>
      <c r="B1" s="71"/>
      <c r="C1" s="71"/>
      <c r="D1" s="71"/>
      <c r="E1" s="71"/>
      <c r="F1" s="71"/>
      <c r="G1" s="71"/>
      <c r="H1" s="71"/>
      <c r="I1" s="71"/>
      <c r="J1" s="71"/>
      <c r="K1" s="71"/>
      <c r="L1" s="71"/>
      <c r="M1" s="71"/>
      <c r="N1" s="72"/>
    </row>
    <row r="2" s="73" customFormat="1" ht="11.25"/>
    <row r="3" s="73" customFormat="1" ht="11.25"/>
    <row r="4" spans="1:14" s="187" customFormat="1" ht="12.75">
      <c r="A4" s="74" t="s">
        <v>85</v>
      </c>
      <c r="B4" s="74"/>
      <c r="C4" s="74"/>
      <c r="D4" s="74"/>
      <c r="E4" s="74"/>
      <c r="F4" s="74"/>
      <c r="G4" s="74"/>
      <c r="H4" s="74"/>
      <c r="I4" s="74"/>
      <c r="J4" s="74"/>
      <c r="K4" s="74"/>
      <c r="L4" s="74"/>
      <c r="M4" s="74"/>
      <c r="N4" s="186"/>
    </row>
    <row r="5" spans="1:14" s="187" customFormat="1" ht="12.75">
      <c r="A5" s="74" t="s">
        <v>724</v>
      </c>
      <c r="B5" s="74"/>
      <c r="C5" s="74"/>
      <c r="D5" s="74"/>
      <c r="E5" s="74"/>
      <c r="F5" s="74"/>
      <c r="G5" s="74"/>
      <c r="H5" s="74"/>
      <c r="I5" s="74"/>
      <c r="J5" s="74"/>
      <c r="K5" s="74"/>
      <c r="L5" s="74"/>
      <c r="M5" s="74"/>
      <c r="N5" s="186"/>
    </row>
    <row r="6" spans="1:13" s="73" customFormat="1" ht="12" thickBot="1">
      <c r="A6" s="75"/>
      <c r="B6" s="75"/>
      <c r="C6" s="75"/>
      <c r="D6" s="75"/>
      <c r="E6" s="75"/>
      <c r="F6" s="75"/>
      <c r="G6" s="75"/>
      <c r="H6" s="75"/>
      <c r="I6" s="75"/>
      <c r="J6" s="75"/>
      <c r="K6" s="75"/>
      <c r="L6" s="75"/>
      <c r="M6" s="75"/>
    </row>
    <row r="7" spans="1:13" s="73" customFormat="1" ht="11.25">
      <c r="A7" s="702" t="s">
        <v>86</v>
      </c>
      <c r="B7" s="702"/>
      <c r="C7" s="702"/>
      <c r="D7" s="702"/>
      <c r="E7" s="680"/>
      <c r="F7" s="86"/>
      <c r="G7" s="86"/>
      <c r="H7" s="188"/>
      <c r="I7" s="89" t="s">
        <v>88</v>
      </c>
      <c r="J7" s="89"/>
      <c r="K7" s="189"/>
      <c r="L7" s="89" t="s">
        <v>89</v>
      </c>
      <c r="M7" s="89"/>
    </row>
    <row r="8" spans="1:13" s="73" customFormat="1" ht="11.25">
      <c r="A8" s="689"/>
      <c r="B8" s="689"/>
      <c r="C8" s="689"/>
      <c r="D8" s="689"/>
      <c r="E8" s="690"/>
      <c r="F8" s="71" t="s">
        <v>954</v>
      </c>
      <c r="G8" s="71"/>
      <c r="H8" s="190"/>
      <c r="I8" s="89" t="s">
        <v>90</v>
      </c>
      <c r="J8" s="71"/>
      <c r="K8" s="190"/>
      <c r="L8" s="71" t="s">
        <v>91</v>
      </c>
      <c r="M8" s="71"/>
    </row>
    <row r="9" spans="1:13" s="73" customFormat="1" ht="11.25">
      <c r="A9" s="689"/>
      <c r="B9" s="689"/>
      <c r="C9" s="689"/>
      <c r="D9" s="689"/>
      <c r="E9" s="690"/>
      <c r="F9" s="191"/>
      <c r="G9" s="192"/>
      <c r="H9" s="90"/>
      <c r="I9" s="171" t="s">
        <v>62</v>
      </c>
      <c r="J9" s="171"/>
      <c r="K9" s="193"/>
      <c r="L9" s="171" t="s">
        <v>92</v>
      </c>
      <c r="M9" s="171"/>
    </row>
    <row r="10" spans="1:13" s="73" customFormat="1" ht="11.25">
      <c r="A10" s="689"/>
      <c r="B10" s="689"/>
      <c r="C10" s="689"/>
      <c r="D10" s="689"/>
      <c r="E10" s="690"/>
      <c r="F10" s="696">
        <v>2003</v>
      </c>
      <c r="G10" s="698">
        <v>2004</v>
      </c>
      <c r="H10" s="146" t="s">
        <v>93</v>
      </c>
      <c r="I10" s="698">
        <v>2003</v>
      </c>
      <c r="J10" s="698">
        <v>2004</v>
      </c>
      <c r="K10" s="146" t="s">
        <v>93</v>
      </c>
      <c r="L10" s="698">
        <v>2003</v>
      </c>
      <c r="M10" s="700">
        <v>2004</v>
      </c>
    </row>
    <row r="11" spans="1:13" s="73" customFormat="1" ht="11.25">
      <c r="A11" s="689"/>
      <c r="B11" s="689"/>
      <c r="C11" s="689"/>
      <c r="D11" s="689"/>
      <c r="E11" s="690"/>
      <c r="F11" s="678"/>
      <c r="G11" s="676"/>
      <c r="H11" s="194" t="s">
        <v>94</v>
      </c>
      <c r="I11" s="676"/>
      <c r="J11" s="676"/>
      <c r="K11" s="194" t="s">
        <v>94</v>
      </c>
      <c r="L11" s="676"/>
      <c r="M11" s="677"/>
    </row>
    <row r="12" spans="1:13" s="73" customFormat="1" ht="11.25">
      <c r="A12" s="689"/>
      <c r="B12" s="689"/>
      <c r="C12" s="689"/>
      <c r="D12" s="689"/>
      <c r="E12" s="690"/>
      <c r="F12" s="678"/>
      <c r="G12" s="676"/>
      <c r="H12" s="194" t="s">
        <v>95</v>
      </c>
      <c r="I12" s="676"/>
      <c r="J12" s="676"/>
      <c r="K12" s="194" t="s">
        <v>95</v>
      </c>
      <c r="L12" s="676"/>
      <c r="M12" s="677"/>
    </row>
    <row r="13" spans="1:13" s="73" customFormat="1" ht="12" thickBot="1">
      <c r="A13" s="691"/>
      <c r="B13" s="691"/>
      <c r="C13" s="691"/>
      <c r="D13" s="691"/>
      <c r="E13" s="692"/>
      <c r="F13" s="697"/>
      <c r="G13" s="699"/>
      <c r="H13" s="147" t="s">
        <v>96</v>
      </c>
      <c r="I13" s="699"/>
      <c r="J13" s="699"/>
      <c r="K13" s="147" t="s">
        <v>96</v>
      </c>
      <c r="L13" s="699"/>
      <c r="M13" s="701"/>
    </row>
    <row r="14" spans="1:13" s="73" customFormat="1" ht="11.25">
      <c r="A14" s="78"/>
      <c r="B14" s="78"/>
      <c r="C14" s="78"/>
      <c r="D14" s="78"/>
      <c r="E14" s="79"/>
      <c r="F14" s="78"/>
      <c r="G14" s="78"/>
      <c r="H14" s="78"/>
      <c r="I14" s="78"/>
      <c r="J14" s="78"/>
      <c r="K14" s="78"/>
      <c r="L14" s="78"/>
      <c r="M14" s="78"/>
    </row>
    <row r="15" spans="1:5" s="80" customFormat="1" ht="11.25">
      <c r="A15" s="80" t="s">
        <v>64</v>
      </c>
      <c r="E15" s="81"/>
    </row>
    <row r="16" s="80" customFormat="1" ht="11.25">
      <c r="E16" s="81"/>
    </row>
    <row r="17" spans="2:16" s="80" customFormat="1" ht="11.25">
      <c r="B17" s="71" t="s">
        <v>97</v>
      </c>
      <c r="C17" s="175"/>
      <c r="D17" s="195" t="s">
        <v>98</v>
      </c>
      <c r="E17" s="177" t="s">
        <v>863</v>
      </c>
      <c r="F17" s="151">
        <v>1199</v>
      </c>
      <c r="G17" s="151">
        <v>1305</v>
      </c>
      <c r="H17" s="196">
        <f>(G17*100/F17)-100</f>
        <v>8.840700583819853</v>
      </c>
      <c r="I17" s="197" t="s">
        <v>864</v>
      </c>
      <c r="J17" s="197" t="s">
        <v>864</v>
      </c>
      <c r="K17" s="198" t="s">
        <v>99</v>
      </c>
      <c r="L17" s="197" t="s">
        <v>864</v>
      </c>
      <c r="M17" s="197" t="s">
        <v>864</v>
      </c>
      <c r="O17" s="199"/>
      <c r="P17" s="164"/>
    </row>
    <row r="18" spans="5:15" s="73" customFormat="1" ht="11.25">
      <c r="E18" s="84" t="s">
        <v>865</v>
      </c>
      <c r="F18" s="151">
        <v>704</v>
      </c>
      <c r="G18" s="151">
        <v>761</v>
      </c>
      <c r="H18" s="196">
        <f aca="true" t="shared" si="0" ref="H18:H28">(G18*100/F18)-100</f>
        <v>8.096590909090907</v>
      </c>
      <c r="I18" s="197" t="s">
        <v>864</v>
      </c>
      <c r="J18" s="197" t="s">
        <v>864</v>
      </c>
      <c r="K18" s="198" t="s">
        <v>99</v>
      </c>
      <c r="L18" s="197" t="s">
        <v>864</v>
      </c>
      <c r="M18" s="197" t="s">
        <v>864</v>
      </c>
      <c r="O18" s="200"/>
    </row>
    <row r="19" spans="2:13" s="73" customFormat="1" ht="11.25">
      <c r="B19" s="73" t="s">
        <v>66</v>
      </c>
      <c r="C19" s="179" t="s">
        <v>100</v>
      </c>
      <c r="D19" s="73" t="s">
        <v>101</v>
      </c>
      <c r="E19" s="84" t="s">
        <v>863</v>
      </c>
      <c r="F19" s="151">
        <v>860</v>
      </c>
      <c r="G19" s="151">
        <v>903</v>
      </c>
      <c r="H19" s="196">
        <f t="shared" si="0"/>
        <v>5</v>
      </c>
      <c r="I19" s="151">
        <v>1</v>
      </c>
      <c r="J19" s="73">
        <v>57</v>
      </c>
      <c r="K19" s="668" t="s">
        <v>261</v>
      </c>
      <c r="L19" s="201">
        <f>I19*100/F19</f>
        <v>0.11627906976744186</v>
      </c>
      <c r="M19" s="201">
        <f>J19*100/G19</f>
        <v>6.312292358803987</v>
      </c>
    </row>
    <row r="20" spans="3:16" s="73" customFormat="1" ht="10.5" customHeight="1">
      <c r="C20" s="179"/>
      <c r="E20" s="84" t="s">
        <v>865</v>
      </c>
      <c r="F20" s="151">
        <v>524</v>
      </c>
      <c r="G20" s="151">
        <v>535</v>
      </c>
      <c r="H20" s="196">
        <f t="shared" si="0"/>
        <v>2.099236641221367</v>
      </c>
      <c r="I20" s="197" t="s">
        <v>864</v>
      </c>
      <c r="J20" s="73">
        <v>22</v>
      </c>
      <c r="K20" s="668" t="s">
        <v>261</v>
      </c>
      <c r="L20" s="197" t="s">
        <v>864</v>
      </c>
      <c r="M20" s="201">
        <f>J20*100/G20</f>
        <v>4.11214953271028</v>
      </c>
      <c r="P20" s="201"/>
    </row>
    <row r="21" spans="2:16" s="73" customFormat="1" ht="10.5" customHeight="1">
      <c r="B21" s="73" t="s">
        <v>67</v>
      </c>
      <c r="C21" s="179" t="s">
        <v>100</v>
      </c>
      <c r="D21" s="73" t="s">
        <v>102</v>
      </c>
      <c r="E21" s="84" t="s">
        <v>863</v>
      </c>
      <c r="F21" s="151">
        <v>3475</v>
      </c>
      <c r="G21" s="151">
        <v>3444</v>
      </c>
      <c r="H21" s="202">
        <f t="shared" si="0"/>
        <v>-0.8920863309352569</v>
      </c>
      <c r="I21" s="197" t="s">
        <v>864</v>
      </c>
      <c r="J21" s="197" t="s">
        <v>864</v>
      </c>
      <c r="K21" s="198" t="s">
        <v>99</v>
      </c>
      <c r="L21" s="197" t="s">
        <v>864</v>
      </c>
      <c r="M21" s="197" t="s">
        <v>864</v>
      </c>
      <c r="O21" s="200"/>
      <c r="P21" s="201"/>
    </row>
    <row r="22" spans="3:15" s="73" customFormat="1" ht="10.5" customHeight="1">
      <c r="C22" s="179"/>
      <c r="E22" s="84" t="s">
        <v>865</v>
      </c>
      <c r="F22" s="151">
        <v>2076</v>
      </c>
      <c r="G22" s="151">
        <v>2051</v>
      </c>
      <c r="H22" s="202">
        <f t="shared" si="0"/>
        <v>-1.2042389210019309</v>
      </c>
      <c r="I22" s="197" t="s">
        <v>864</v>
      </c>
      <c r="J22" s="197" t="s">
        <v>864</v>
      </c>
      <c r="K22" s="198" t="s">
        <v>99</v>
      </c>
      <c r="L22" s="197" t="s">
        <v>864</v>
      </c>
      <c r="M22" s="197" t="s">
        <v>864</v>
      </c>
      <c r="O22" s="200"/>
    </row>
    <row r="23" spans="2:13" s="73" customFormat="1" ht="10.5" customHeight="1">
      <c r="B23" s="73" t="s">
        <v>68</v>
      </c>
      <c r="C23" s="179" t="s">
        <v>100</v>
      </c>
      <c r="D23" s="73" t="s">
        <v>103</v>
      </c>
      <c r="E23" s="84" t="s">
        <v>863</v>
      </c>
      <c r="F23" s="197">
        <v>4078</v>
      </c>
      <c r="G23" s="151">
        <v>3754</v>
      </c>
      <c r="H23" s="202">
        <f t="shared" si="0"/>
        <v>-7.9450711132908225</v>
      </c>
      <c r="I23" s="197">
        <v>162</v>
      </c>
      <c r="J23" s="73">
        <v>134</v>
      </c>
      <c r="K23" s="203">
        <f>(J23*100/I23)-100</f>
        <v>-17.28395061728395</v>
      </c>
      <c r="L23" s="201">
        <f>I23*100/F23</f>
        <v>3.9725355566454144</v>
      </c>
      <c r="M23" s="201">
        <f>J23*100/G23</f>
        <v>3.569525839104955</v>
      </c>
    </row>
    <row r="24" spans="5:13" s="73" customFormat="1" ht="11.25">
      <c r="E24" s="84" t="s">
        <v>865</v>
      </c>
      <c r="F24" s="197">
        <v>2365</v>
      </c>
      <c r="G24" s="151">
        <v>2124</v>
      </c>
      <c r="H24" s="203">
        <f t="shared" si="0"/>
        <v>-10.190274841437628</v>
      </c>
      <c r="I24" s="197">
        <v>44</v>
      </c>
      <c r="J24" s="73">
        <v>56</v>
      </c>
      <c r="K24" s="196">
        <f>(J24*100/I24)-100</f>
        <v>27.272727272727266</v>
      </c>
      <c r="L24" s="201">
        <f>I24*100/F24</f>
        <v>1.8604651162790697</v>
      </c>
      <c r="M24" s="201">
        <f>J24*100/G24</f>
        <v>2.6365348399246704</v>
      </c>
    </row>
    <row r="25" spans="5:13" s="73" customFormat="1" ht="11.25">
      <c r="E25" s="84"/>
      <c r="F25" s="151"/>
      <c r="G25" s="151"/>
      <c r="H25" s="196"/>
      <c r="I25" s="151"/>
      <c r="K25" s="196"/>
      <c r="L25" s="201"/>
      <c r="M25" s="201"/>
    </row>
    <row r="26" spans="5:13" s="73" customFormat="1" ht="11.25">
      <c r="E26" s="84"/>
      <c r="F26" s="151"/>
      <c r="G26" s="151"/>
      <c r="H26" s="196"/>
      <c r="I26" s="151"/>
      <c r="K26" s="196"/>
      <c r="L26" s="201"/>
      <c r="M26" s="201"/>
    </row>
    <row r="27" spans="1:13" s="80" customFormat="1" ht="11.25">
      <c r="A27" s="80" t="s">
        <v>990</v>
      </c>
      <c r="E27" s="81" t="s">
        <v>863</v>
      </c>
      <c r="F27" s="204">
        <v>9612</v>
      </c>
      <c r="G27" s="204">
        <v>9406</v>
      </c>
      <c r="H27" s="205">
        <f t="shared" si="0"/>
        <v>-2.1431543903454013</v>
      </c>
      <c r="I27" s="204">
        <v>163</v>
      </c>
      <c r="J27" s="80">
        <v>191</v>
      </c>
      <c r="K27" s="205">
        <f>(J27*100/I27)-100</f>
        <v>17.17791411042944</v>
      </c>
      <c r="L27" s="206">
        <f>I27*100/F27</f>
        <v>1.6957969205160217</v>
      </c>
      <c r="M27" s="206">
        <f>J27*100/G27</f>
        <v>2.030618753986817</v>
      </c>
    </row>
    <row r="28" spans="5:13" s="80" customFormat="1" ht="11.25">
      <c r="E28" s="81" t="s">
        <v>865</v>
      </c>
      <c r="F28" s="204">
        <v>5669</v>
      </c>
      <c r="G28" s="204">
        <v>5471</v>
      </c>
      <c r="H28" s="205">
        <f t="shared" si="0"/>
        <v>-3.4926794849179714</v>
      </c>
      <c r="I28" s="204">
        <v>44</v>
      </c>
      <c r="J28" s="80">
        <v>78</v>
      </c>
      <c r="K28" s="205">
        <f>(J28*100/I28)-100</f>
        <v>77.27272727272728</v>
      </c>
      <c r="L28" s="206">
        <f>I28*100/F28</f>
        <v>0.7761509966484389</v>
      </c>
      <c r="M28" s="206">
        <f>J28*100/G28</f>
        <v>1.4256991409248767</v>
      </c>
    </row>
    <row r="29" spans="5:13" s="73" customFormat="1" ht="11.25">
      <c r="E29" s="84"/>
      <c r="G29" s="151"/>
      <c r="H29" s="207"/>
      <c r="J29" s="151"/>
      <c r="K29" s="207"/>
      <c r="L29" s="201"/>
      <c r="M29" s="201"/>
    </row>
    <row r="30" spans="5:13" s="73" customFormat="1" ht="11.25">
      <c r="E30" s="84"/>
      <c r="G30" s="151"/>
      <c r="H30" s="207"/>
      <c r="J30" s="151"/>
      <c r="K30" s="207"/>
      <c r="L30" s="201"/>
      <c r="M30" s="201"/>
    </row>
    <row r="31" spans="1:13" s="80" customFormat="1" ht="11.25">
      <c r="A31" s="80" t="s">
        <v>71</v>
      </c>
      <c r="E31" s="81"/>
      <c r="G31" s="151"/>
      <c r="H31" s="207"/>
      <c r="J31" s="151"/>
      <c r="K31" s="207"/>
      <c r="L31" s="201"/>
      <c r="M31" s="201"/>
    </row>
    <row r="32" spans="5:13" s="73" customFormat="1" ht="11.25">
      <c r="E32" s="84"/>
      <c r="G32" s="151"/>
      <c r="H32" s="207"/>
      <c r="J32" s="151"/>
      <c r="K32" s="207"/>
      <c r="L32" s="201"/>
      <c r="M32" s="201"/>
    </row>
    <row r="33" spans="2:13" s="73" customFormat="1" ht="12.75">
      <c r="B33" s="71" t="s">
        <v>97</v>
      </c>
      <c r="C33" s="98"/>
      <c r="D33" s="73" t="s">
        <v>72</v>
      </c>
      <c r="E33" s="84" t="s">
        <v>863</v>
      </c>
      <c r="F33" s="151">
        <v>1896</v>
      </c>
      <c r="G33" s="151">
        <v>1770</v>
      </c>
      <c r="H33" s="202">
        <f aca="true" t="shared" si="1" ref="H33:H60">(G33*100/F33)-100</f>
        <v>-6.64556962025317</v>
      </c>
      <c r="I33" s="151">
        <v>541</v>
      </c>
      <c r="J33" s="73">
        <v>372</v>
      </c>
      <c r="K33" s="203">
        <f aca="true" t="shared" si="2" ref="K33:K60">(J33*100/I33)-100</f>
        <v>-31.23844731977819</v>
      </c>
      <c r="L33" s="201">
        <f aca="true" t="shared" si="3" ref="L33:M48">I33*100/F33</f>
        <v>28.533755274261605</v>
      </c>
      <c r="M33" s="201">
        <f t="shared" si="3"/>
        <v>21.016949152542374</v>
      </c>
    </row>
    <row r="34" spans="5:13" s="73" customFormat="1" ht="11.25">
      <c r="E34" s="84" t="s">
        <v>865</v>
      </c>
      <c r="F34" s="151">
        <v>1079</v>
      </c>
      <c r="G34" s="151">
        <v>1048</v>
      </c>
      <c r="H34" s="202">
        <f t="shared" si="1"/>
        <v>-2.8730305838739554</v>
      </c>
      <c r="I34" s="151">
        <v>226</v>
      </c>
      <c r="J34" s="73">
        <v>168</v>
      </c>
      <c r="K34" s="203">
        <f t="shared" si="2"/>
        <v>-25.663716814159287</v>
      </c>
      <c r="L34" s="201">
        <f t="shared" si="3"/>
        <v>20.945319740500462</v>
      </c>
      <c r="M34" s="201">
        <f t="shared" si="3"/>
        <v>16.03053435114504</v>
      </c>
    </row>
    <row r="35" spans="2:13" s="73" customFormat="1" ht="11.25">
      <c r="B35" s="73" t="s">
        <v>72</v>
      </c>
      <c r="C35" s="208" t="s">
        <v>104</v>
      </c>
      <c r="D35" s="73" t="s">
        <v>73</v>
      </c>
      <c r="E35" s="84" t="s">
        <v>863</v>
      </c>
      <c r="F35" s="151">
        <v>2272</v>
      </c>
      <c r="G35" s="151">
        <v>2315</v>
      </c>
      <c r="H35" s="196">
        <f t="shared" si="1"/>
        <v>1.892605633802816</v>
      </c>
      <c r="I35" s="151">
        <v>347</v>
      </c>
      <c r="J35" s="73">
        <v>227</v>
      </c>
      <c r="K35" s="203">
        <f t="shared" si="2"/>
        <v>-34.5821325648415</v>
      </c>
      <c r="L35" s="201">
        <f t="shared" si="3"/>
        <v>15.272887323943662</v>
      </c>
      <c r="M35" s="201">
        <f t="shared" si="3"/>
        <v>9.80561555075594</v>
      </c>
    </row>
    <row r="36" spans="3:13" s="73" customFormat="1" ht="11.25">
      <c r="C36" s="179"/>
      <c r="E36" s="84" t="s">
        <v>865</v>
      </c>
      <c r="F36" s="151">
        <v>1371</v>
      </c>
      <c r="G36" s="151">
        <v>1382</v>
      </c>
      <c r="H36" s="196">
        <f t="shared" si="1"/>
        <v>0.8023340627279367</v>
      </c>
      <c r="I36" s="151">
        <v>175</v>
      </c>
      <c r="J36" s="73">
        <v>98</v>
      </c>
      <c r="K36" s="203">
        <f t="shared" si="2"/>
        <v>-44</v>
      </c>
      <c r="L36" s="201">
        <f t="shared" si="3"/>
        <v>12.76440554339898</v>
      </c>
      <c r="M36" s="201">
        <f t="shared" si="3"/>
        <v>7.091172214182344</v>
      </c>
    </row>
    <row r="37" spans="2:13" s="73" customFormat="1" ht="11.25">
      <c r="B37" s="73" t="s">
        <v>73</v>
      </c>
      <c r="C37" s="208" t="s">
        <v>105</v>
      </c>
      <c r="D37" s="73" t="s">
        <v>74</v>
      </c>
      <c r="E37" s="84" t="s">
        <v>863</v>
      </c>
      <c r="F37" s="151">
        <v>3087</v>
      </c>
      <c r="G37" s="151">
        <v>2762</v>
      </c>
      <c r="H37" s="203">
        <f t="shared" si="1"/>
        <v>-10.528020732102362</v>
      </c>
      <c r="I37" s="151">
        <v>341</v>
      </c>
      <c r="J37" s="73">
        <v>213</v>
      </c>
      <c r="K37" s="203">
        <f t="shared" si="2"/>
        <v>-37.5366568914956</v>
      </c>
      <c r="L37" s="201">
        <f t="shared" si="3"/>
        <v>11.04632329122125</v>
      </c>
      <c r="M37" s="201">
        <f t="shared" si="3"/>
        <v>7.711803041274439</v>
      </c>
    </row>
    <row r="38" spans="3:13" s="73" customFormat="1" ht="11.25">
      <c r="C38" s="179"/>
      <c r="E38" s="84" t="s">
        <v>865</v>
      </c>
      <c r="F38" s="151">
        <v>1962</v>
      </c>
      <c r="G38" s="151">
        <v>1753</v>
      </c>
      <c r="H38" s="203">
        <f t="shared" si="1"/>
        <v>-10.652395514780835</v>
      </c>
      <c r="I38" s="151">
        <v>157</v>
      </c>
      <c r="J38" s="73">
        <v>99</v>
      </c>
      <c r="K38" s="203">
        <f t="shared" si="2"/>
        <v>-36.94267515923567</v>
      </c>
      <c r="L38" s="201">
        <f t="shared" si="3"/>
        <v>8.00203873598369</v>
      </c>
      <c r="M38" s="201">
        <f t="shared" si="3"/>
        <v>5.647461494580718</v>
      </c>
    </row>
    <row r="39" spans="2:13" s="73" customFormat="1" ht="11.25">
      <c r="B39" s="73" t="s">
        <v>106</v>
      </c>
      <c r="C39" s="179" t="s">
        <v>864</v>
      </c>
      <c r="D39" s="73" t="s">
        <v>75</v>
      </c>
      <c r="E39" s="84" t="s">
        <v>863</v>
      </c>
      <c r="F39" s="151">
        <v>1982</v>
      </c>
      <c r="G39" s="151">
        <v>1924</v>
      </c>
      <c r="H39" s="202">
        <f t="shared" si="1"/>
        <v>-2.9263370332997027</v>
      </c>
      <c r="I39" s="151">
        <v>96</v>
      </c>
      <c r="J39" s="73">
        <v>101</v>
      </c>
      <c r="K39" s="196">
        <f t="shared" si="2"/>
        <v>5.208333333333329</v>
      </c>
      <c r="L39" s="201">
        <f t="shared" si="3"/>
        <v>4.843592330978809</v>
      </c>
      <c r="M39" s="201">
        <f t="shared" si="3"/>
        <v>5.249480249480249</v>
      </c>
    </row>
    <row r="40" spans="3:13" s="73" customFormat="1" ht="11.25">
      <c r="C40" s="179"/>
      <c r="E40" s="84" t="s">
        <v>865</v>
      </c>
      <c r="F40" s="151">
        <v>1229</v>
      </c>
      <c r="G40" s="151">
        <v>1167</v>
      </c>
      <c r="H40" s="202">
        <f t="shared" si="1"/>
        <v>-5.044751830756709</v>
      </c>
      <c r="I40" s="151">
        <v>48</v>
      </c>
      <c r="J40" s="73">
        <v>44</v>
      </c>
      <c r="K40" s="202">
        <f t="shared" si="2"/>
        <v>-8.333333333333329</v>
      </c>
      <c r="L40" s="201">
        <f t="shared" si="3"/>
        <v>3.9056143205858422</v>
      </c>
      <c r="M40" s="201">
        <f t="shared" si="3"/>
        <v>3.770351328191945</v>
      </c>
    </row>
    <row r="41" spans="2:13" s="73" customFormat="1" ht="11.25">
      <c r="B41" s="73" t="s">
        <v>75</v>
      </c>
      <c r="C41" s="179" t="s">
        <v>864</v>
      </c>
      <c r="D41" s="73" t="s">
        <v>76</v>
      </c>
      <c r="E41" s="84" t="s">
        <v>863</v>
      </c>
      <c r="F41" s="151">
        <v>1748</v>
      </c>
      <c r="G41" s="151">
        <v>1497</v>
      </c>
      <c r="H41" s="203">
        <f t="shared" si="1"/>
        <v>-14.359267734553782</v>
      </c>
      <c r="I41" s="151">
        <v>151</v>
      </c>
      <c r="J41" s="73">
        <v>118</v>
      </c>
      <c r="K41" s="203">
        <f t="shared" si="2"/>
        <v>-21.854304635761594</v>
      </c>
      <c r="L41" s="201">
        <f t="shared" si="3"/>
        <v>8.638443935926773</v>
      </c>
      <c r="M41" s="201">
        <f t="shared" si="3"/>
        <v>7.8824315297261185</v>
      </c>
    </row>
    <row r="42" spans="3:15" s="73" customFormat="1" ht="11.25">
      <c r="C42" s="179"/>
      <c r="E42" s="84" t="s">
        <v>865</v>
      </c>
      <c r="F42" s="151">
        <v>1138</v>
      </c>
      <c r="G42" s="151">
        <v>997</v>
      </c>
      <c r="H42" s="203">
        <f t="shared" si="1"/>
        <v>-12.390158172231992</v>
      </c>
      <c r="I42" s="151">
        <v>69</v>
      </c>
      <c r="J42" s="73">
        <v>55</v>
      </c>
      <c r="K42" s="203">
        <f t="shared" si="2"/>
        <v>-20.289855072463766</v>
      </c>
      <c r="L42" s="201">
        <f t="shared" si="3"/>
        <v>6.063268892794376</v>
      </c>
      <c r="M42" s="201">
        <f t="shared" si="3"/>
        <v>5.516549648946841</v>
      </c>
      <c r="O42" s="209"/>
    </row>
    <row r="43" spans="2:13" s="73" customFormat="1" ht="11.25">
      <c r="B43" s="73" t="s">
        <v>76</v>
      </c>
      <c r="C43" s="179" t="s">
        <v>864</v>
      </c>
      <c r="D43" s="73" t="s">
        <v>66</v>
      </c>
      <c r="E43" s="84" t="s">
        <v>863</v>
      </c>
      <c r="F43" s="151">
        <v>4963</v>
      </c>
      <c r="G43" s="151">
        <v>4687</v>
      </c>
      <c r="H43" s="202">
        <f t="shared" si="1"/>
        <v>-5.561152528712469</v>
      </c>
      <c r="I43" s="151">
        <v>318</v>
      </c>
      <c r="J43" s="73">
        <v>265</v>
      </c>
      <c r="K43" s="203">
        <f t="shared" si="2"/>
        <v>-16.66666666666667</v>
      </c>
      <c r="L43" s="201">
        <f t="shared" si="3"/>
        <v>6.407414870038283</v>
      </c>
      <c r="M43" s="201">
        <f t="shared" si="3"/>
        <v>5.653936419884788</v>
      </c>
    </row>
    <row r="44" spans="3:13" s="73" customFormat="1" ht="11.25">
      <c r="C44" s="179"/>
      <c r="E44" s="84" t="s">
        <v>865</v>
      </c>
      <c r="F44" s="151">
        <v>3140</v>
      </c>
      <c r="G44" s="151">
        <v>2942</v>
      </c>
      <c r="H44" s="202">
        <f t="shared" si="1"/>
        <v>-6.3057324840764295</v>
      </c>
      <c r="I44" s="151">
        <v>147</v>
      </c>
      <c r="J44" s="73">
        <v>152</v>
      </c>
      <c r="K44" s="196">
        <f t="shared" si="2"/>
        <v>3.401360544217681</v>
      </c>
      <c r="L44" s="201">
        <f t="shared" si="3"/>
        <v>4.681528662420382</v>
      </c>
      <c r="M44" s="201">
        <f t="shared" si="3"/>
        <v>5.1665533650577835</v>
      </c>
    </row>
    <row r="45" spans="5:13" s="73" customFormat="1" ht="11.25">
      <c r="E45" s="84"/>
      <c r="F45" s="151"/>
      <c r="G45" s="151"/>
      <c r="H45" s="196"/>
      <c r="I45" s="151"/>
      <c r="K45" s="196"/>
      <c r="L45" s="201"/>
      <c r="M45" s="206"/>
    </row>
    <row r="46" spans="5:13" s="73" customFormat="1" ht="11.25">
      <c r="E46" s="84"/>
      <c r="F46" s="151"/>
      <c r="G46" s="151"/>
      <c r="H46" s="196"/>
      <c r="I46" s="151"/>
      <c r="K46" s="196"/>
      <c r="L46" s="201"/>
      <c r="M46" s="206"/>
    </row>
    <row r="47" spans="1:15" s="80" customFormat="1" ht="11.25">
      <c r="A47" s="80" t="s">
        <v>990</v>
      </c>
      <c r="E47" s="81" t="s">
        <v>863</v>
      </c>
      <c r="F47" s="204">
        <v>15948</v>
      </c>
      <c r="G47" s="204">
        <v>14955</v>
      </c>
      <c r="H47" s="205">
        <f t="shared" si="1"/>
        <v>-6.226486079759212</v>
      </c>
      <c r="I47" s="204">
        <v>1794</v>
      </c>
      <c r="J47" s="204">
        <v>1296</v>
      </c>
      <c r="K47" s="205">
        <f t="shared" si="2"/>
        <v>-27.759197324414714</v>
      </c>
      <c r="L47" s="206">
        <f>I47*100/F47</f>
        <v>11.249059443190369</v>
      </c>
      <c r="M47" s="206">
        <f t="shared" si="3"/>
        <v>8.665997993981946</v>
      </c>
      <c r="O47" s="210"/>
    </row>
    <row r="48" spans="5:13" s="80" customFormat="1" ht="11.25">
      <c r="E48" s="81" t="s">
        <v>865</v>
      </c>
      <c r="F48" s="204">
        <v>9919</v>
      </c>
      <c r="G48" s="204">
        <v>9289</v>
      </c>
      <c r="H48" s="205">
        <f t="shared" si="1"/>
        <v>-6.351446718419197</v>
      </c>
      <c r="I48" s="204">
        <v>822</v>
      </c>
      <c r="J48" s="80">
        <v>616</v>
      </c>
      <c r="K48" s="205">
        <f t="shared" si="2"/>
        <v>-25.06082725060827</v>
      </c>
      <c r="L48" s="206">
        <f>I48*100/F48</f>
        <v>8.287125718318379</v>
      </c>
      <c r="M48" s="206">
        <f t="shared" si="3"/>
        <v>6.6314996232102486</v>
      </c>
    </row>
    <row r="49" spans="5:13" s="73" customFormat="1" ht="11.25">
      <c r="E49" s="84"/>
      <c r="F49" s="151"/>
      <c r="G49" s="151"/>
      <c r="H49" s="205"/>
      <c r="I49" s="204"/>
      <c r="K49" s="205"/>
      <c r="L49" s="206"/>
      <c r="M49" s="206"/>
    </row>
    <row r="50" spans="5:13" s="73" customFormat="1" ht="11.25">
      <c r="E50" s="84"/>
      <c r="F50" s="151"/>
      <c r="G50" s="151"/>
      <c r="H50" s="205"/>
      <c r="I50" s="204"/>
      <c r="K50" s="205"/>
      <c r="L50" s="206"/>
      <c r="M50" s="206"/>
    </row>
    <row r="51" spans="1:13" s="80" customFormat="1" ht="11.25">
      <c r="A51" s="80" t="s">
        <v>77</v>
      </c>
      <c r="E51" s="81" t="s">
        <v>863</v>
      </c>
      <c r="F51" s="204">
        <v>2129</v>
      </c>
      <c r="G51" s="204">
        <v>2063</v>
      </c>
      <c r="H51" s="205">
        <f t="shared" si="1"/>
        <v>-3.1000469704086413</v>
      </c>
      <c r="I51" s="204">
        <v>162</v>
      </c>
      <c r="J51" s="80">
        <v>158</v>
      </c>
      <c r="K51" s="211">
        <f t="shared" si="2"/>
        <v>-2.4691358024691397</v>
      </c>
      <c r="L51" s="206">
        <f>I51*100/F51</f>
        <v>7.609206200093941</v>
      </c>
      <c r="M51" s="206">
        <f aca="true" t="shared" si="4" ref="M51:M60">J51*100/G51</f>
        <v>7.658749394086282</v>
      </c>
    </row>
    <row r="52" spans="5:13" s="80" customFormat="1" ht="11.25">
      <c r="E52" s="81" t="s">
        <v>865</v>
      </c>
      <c r="F52" s="204">
        <v>1633</v>
      </c>
      <c r="G52" s="204">
        <v>1575</v>
      </c>
      <c r="H52" s="205">
        <f t="shared" si="1"/>
        <v>-3.5517452541334933</v>
      </c>
      <c r="I52" s="204">
        <v>76</v>
      </c>
      <c r="J52" s="80">
        <v>70</v>
      </c>
      <c r="K52" s="211">
        <f t="shared" si="2"/>
        <v>-7.89473684210526</v>
      </c>
      <c r="L52" s="206">
        <f>I52*100/F52</f>
        <v>4.654011022657685</v>
      </c>
      <c r="M52" s="206">
        <f t="shared" si="4"/>
        <v>4.444444444444445</v>
      </c>
    </row>
    <row r="53" spans="5:13" s="73" customFormat="1" ht="11.25">
      <c r="E53" s="84"/>
      <c r="F53" s="204"/>
      <c r="G53" s="151"/>
      <c r="H53" s="205"/>
      <c r="I53" s="204"/>
      <c r="K53" s="205"/>
      <c r="L53" s="206"/>
      <c r="M53" s="206"/>
    </row>
    <row r="54" spans="5:13" s="73" customFormat="1" ht="11.25">
      <c r="E54" s="84"/>
      <c r="F54" s="204"/>
      <c r="G54" s="151"/>
      <c r="H54" s="205"/>
      <c r="I54" s="204"/>
      <c r="K54" s="205"/>
      <c r="L54" s="206"/>
      <c r="M54" s="206"/>
    </row>
    <row r="55" spans="1:13" s="80" customFormat="1" ht="11.25">
      <c r="A55" s="80" t="s">
        <v>78</v>
      </c>
      <c r="E55" s="81" t="s">
        <v>863</v>
      </c>
      <c r="F55" s="204">
        <v>11779</v>
      </c>
      <c r="G55" s="204">
        <v>11461</v>
      </c>
      <c r="H55" s="205">
        <f t="shared" si="1"/>
        <v>-2.699719840393925</v>
      </c>
      <c r="I55" s="204">
        <v>155</v>
      </c>
      <c r="J55" s="80">
        <v>161</v>
      </c>
      <c r="K55" s="205">
        <f t="shared" si="2"/>
        <v>3.8709677419354875</v>
      </c>
      <c r="L55" s="206">
        <f>I55*100/F55</f>
        <v>1.3159011800662195</v>
      </c>
      <c r="M55" s="206">
        <f t="shared" si="4"/>
        <v>1.404763982200506</v>
      </c>
    </row>
    <row r="56" spans="5:13" s="80" customFormat="1" ht="11.25">
      <c r="E56" s="81" t="s">
        <v>865</v>
      </c>
      <c r="F56" s="204">
        <v>8174</v>
      </c>
      <c r="G56" s="204">
        <v>7935</v>
      </c>
      <c r="H56" s="205">
        <f t="shared" si="1"/>
        <v>-2.9239050648397296</v>
      </c>
      <c r="I56" s="204">
        <v>97</v>
      </c>
      <c r="J56" s="80">
        <v>86</v>
      </c>
      <c r="K56" s="205">
        <f t="shared" si="2"/>
        <v>-11.340206185567013</v>
      </c>
      <c r="L56" s="206">
        <f>I56*100/F56</f>
        <v>1.1866895033031564</v>
      </c>
      <c r="M56" s="206">
        <f t="shared" si="4"/>
        <v>1.0838059231253938</v>
      </c>
    </row>
    <row r="57" spans="5:13" s="73" customFormat="1" ht="11.25">
      <c r="E57" s="84"/>
      <c r="F57" s="204"/>
      <c r="G57" s="151"/>
      <c r="H57" s="205"/>
      <c r="I57" s="204"/>
      <c r="K57" s="205"/>
      <c r="L57" s="206"/>
      <c r="M57" s="206"/>
    </row>
    <row r="58" spans="5:13" s="73" customFormat="1" ht="11.25">
      <c r="E58" s="84"/>
      <c r="F58" s="204"/>
      <c r="G58" s="151"/>
      <c r="H58" s="205"/>
      <c r="I58" s="204"/>
      <c r="K58" s="205"/>
      <c r="L58" s="206"/>
      <c r="M58" s="206"/>
    </row>
    <row r="59" spans="1:13" s="80" customFormat="1" ht="11.25">
      <c r="A59" s="80" t="s">
        <v>959</v>
      </c>
      <c r="E59" s="81" t="s">
        <v>863</v>
      </c>
      <c r="F59" s="204">
        <v>39468</v>
      </c>
      <c r="G59" s="204">
        <v>37885</v>
      </c>
      <c r="H59" s="205">
        <f t="shared" si="1"/>
        <v>-4.010844228235527</v>
      </c>
      <c r="I59" s="204">
        <v>2274</v>
      </c>
      <c r="J59" s="204">
        <v>1806</v>
      </c>
      <c r="K59" s="205">
        <f t="shared" si="2"/>
        <v>-20.580474934036943</v>
      </c>
      <c r="L59" s="206">
        <f>I59*100/F59</f>
        <v>5.761629674673153</v>
      </c>
      <c r="M59" s="206">
        <f t="shared" si="4"/>
        <v>4.767058202454797</v>
      </c>
    </row>
    <row r="60" spans="5:13" s="80" customFormat="1" ht="11.25">
      <c r="E60" s="81" t="s">
        <v>865</v>
      </c>
      <c r="F60" s="204">
        <v>25395</v>
      </c>
      <c r="G60" s="204">
        <v>24270</v>
      </c>
      <c r="H60" s="205">
        <f t="shared" si="1"/>
        <v>-4.430005906674538</v>
      </c>
      <c r="I60" s="204">
        <v>1039</v>
      </c>
      <c r="J60" s="80">
        <v>850</v>
      </c>
      <c r="K60" s="205">
        <f t="shared" si="2"/>
        <v>-18.19056785370549</v>
      </c>
      <c r="L60" s="206">
        <f>I60*100/F60</f>
        <v>4.091356566253199</v>
      </c>
      <c r="M60" s="206">
        <f t="shared" si="4"/>
        <v>3.5022661722290893</v>
      </c>
    </row>
    <row r="61" s="73" customFormat="1" ht="11.25"/>
    <row r="62" s="73" customFormat="1" ht="11.25"/>
    <row r="63" s="73" customFormat="1" ht="11.25"/>
    <row r="64" s="73" customFormat="1" ht="11.25"/>
    <row r="65" s="73" customFormat="1" ht="11.25"/>
    <row r="66" s="73" customFormat="1" ht="11.25"/>
    <row r="67" s="73" customFormat="1" ht="11.25"/>
    <row r="68" s="73" customFormat="1" ht="11.25"/>
    <row r="69" s="73" customFormat="1" ht="11.25"/>
    <row r="70" s="73" customFormat="1" ht="11.25"/>
  </sheetData>
  <mergeCells count="7">
    <mergeCell ref="A7:E13"/>
    <mergeCell ref="L10:L13"/>
    <mergeCell ref="M10:M13"/>
    <mergeCell ref="F10:F13"/>
    <mergeCell ref="G10:G13"/>
    <mergeCell ref="I10:I13"/>
    <mergeCell ref="J10:J13"/>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S42"/>
  <sheetViews>
    <sheetView workbookViewId="0" topLeftCell="C12">
      <selection activeCell="K45" sqref="K45"/>
    </sheetView>
  </sheetViews>
  <sheetFormatPr defaultColWidth="11.421875" defaultRowHeight="12.75"/>
  <cols>
    <col min="1" max="1" width="5.28125" style="0" customWidth="1"/>
    <col min="2" max="3" width="1.7109375" style="0" customWidth="1"/>
    <col min="5" max="5" width="23.140625" style="0" customWidth="1"/>
    <col min="6" max="17" width="9.7109375" style="0" customWidth="1"/>
    <col min="18" max="18" width="11.28125" style="0" customWidth="1"/>
    <col min="19" max="19" width="5.28125" style="0" customWidth="1"/>
  </cols>
  <sheetData>
    <row r="1" spans="1:19" ht="12" customHeight="1">
      <c r="A1" s="71" t="str">
        <f>"- 16 -"</f>
        <v>- 16 -</v>
      </c>
      <c r="B1" s="71"/>
      <c r="C1" s="71"/>
      <c r="D1" s="71"/>
      <c r="E1" s="71"/>
      <c r="F1" s="71"/>
      <c r="G1" s="71"/>
      <c r="H1" s="71"/>
      <c r="I1" s="71"/>
      <c r="J1" s="71" t="str">
        <f>"- 17 -"</f>
        <v>- 17 -</v>
      </c>
      <c r="K1" s="71"/>
      <c r="L1" s="71"/>
      <c r="M1" s="71"/>
      <c r="N1" s="71"/>
      <c r="O1" s="71"/>
      <c r="P1" s="71"/>
      <c r="Q1" s="71"/>
      <c r="R1" s="71"/>
      <c r="S1" s="71"/>
    </row>
    <row r="2" spans="1:19" s="143" customFormat="1" ht="6" customHeight="1">
      <c r="A2" s="73"/>
      <c r="B2" s="73"/>
      <c r="C2" s="73"/>
      <c r="D2" s="73"/>
      <c r="E2" s="179"/>
      <c r="F2" s="73"/>
      <c r="G2" s="73"/>
      <c r="H2" s="73"/>
      <c r="I2" s="73"/>
      <c r="J2" s="73"/>
      <c r="K2" s="73"/>
      <c r="L2" s="73"/>
      <c r="M2" s="73"/>
      <c r="N2" s="73"/>
      <c r="O2" s="73"/>
      <c r="P2" s="73"/>
      <c r="Q2" s="73"/>
      <c r="R2" s="73"/>
      <c r="S2" s="73"/>
    </row>
    <row r="3" spans="3:19" s="143" customFormat="1" ht="12.75">
      <c r="C3" s="153"/>
      <c r="D3" s="153"/>
      <c r="E3" s="212"/>
      <c r="G3" s="213"/>
      <c r="H3" s="213"/>
      <c r="I3" s="213"/>
      <c r="J3" s="213" t="s">
        <v>107</v>
      </c>
      <c r="K3" s="153" t="s">
        <v>108</v>
      </c>
      <c r="L3" s="153"/>
      <c r="M3" s="153"/>
      <c r="N3" s="153"/>
      <c r="O3" s="153"/>
      <c r="P3" s="153"/>
      <c r="Q3" s="153"/>
      <c r="R3" s="153"/>
      <c r="S3" s="153"/>
    </row>
    <row r="4" spans="1:19" s="143" customFormat="1" ht="11.25" customHeight="1" thickBot="1">
      <c r="A4" s="75"/>
      <c r="B4" s="75"/>
      <c r="C4" s="75"/>
      <c r="D4" s="75"/>
      <c r="E4" s="214"/>
      <c r="F4" s="75"/>
      <c r="G4" s="75"/>
      <c r="H4" s="75"/>
      <c r="I4" s="75"/>
      <c r="J4" s="75"/>
      <c r="K4" s="75"/>
      <c r="L4" s="75"/>
      <c r="M4" s="75"/>
      <c r="N4" s="75"/>
      <c r="O4" s="75"/>
      <c r="P4" s="75"/>
      <c r="Q4" s="75"/>
      <c r="R4" s="75"/>
      <c r="S4" s="75"/>
    </row>
    <row r="5" spans="1:19" s="143" customFormat="1" ht="10.5" customHeight="1">
      <c r="A5" s="672" t="s">
        <v>109</v>
      </c>
      <c r="B5" s="708" t="s">
        <v>953</v>
      </c>
      <c r="C5" s="687"/>
      <c r="D5" s="687"/>
      <c r="E5" s="688"/>
      <c r="F5" s="693" t="s">
        <v>62</v>
      </c>
      <c r="G5" s="686"/>
      <c r="H5" s="686"/>
      <c r="I5" s="711"/>
      <c r="J5" s="708" t="s">
        <v>981</v>
      </c>
      <c r="K5" s="686"/>
      <c r="L5" s="686"/>
      <c r="M5" s="711"/>
      <c r="N5" s="708" t="s">
        <v>110</v>
      </c>
      <c r="O5" s="686"/>
      <c r="P5" s="686"/>
      <c r="Q5" s="711"/>
      <c r="R5" s="215"/>
      <c r="S5" s="669" t="s">
        <v>109</v>
      </c>
    </row>
    <row r="6" spans="1:19" s="143" customFormat="1" ht="10.5" customHeight="1">
      <c r="A6" s="663"/>
      <c r="B6" s="677"/>
      <c r="C6" s="689"/>
      <c r="D6" s="689"/>
      <c r="E6" s="690"/>
      <c r="F6" s="712"/>
      <c r="G6" s="710"/>
      <c r="H6" s="710"/>
      <c r="I6" s="713"/>
      <c r="J6" s="709"/>
      <c r="K6" s="710"/>
      <c r="L6" s="710"/>
      <c r="M6" s="713"/>
      <c r="N6" s="709"/>
      <c r="O6" s="710"/>
      <c r="P6" s="710"/>
      <c r="Q6" s="713"/>
      <c r="R6" s="194" t="s">
        <v>973</v>
      </c>
      <c r="S6" s="670"/>
    </row>
    <row r="7" spans="1:19" s="143" customFormat="1" ht="12.75" customHeight="1">
      <c r="A7" s="663"/>
      <c r="B7" s="677"/>
      <c r="C7" s="689"/>
      <c r="D7" s="689"/>
      <c r="E7" s="690"/>
      <c r="F7" s="94"/>
      <c r="G7" s="146" t="s">
        <v>111</v>
      </c>
      <c r="H7" s="94"/>
      <c r="I7" s="146"/>
      <c r="J7" s="86"/>
      <c r="K7" s="120" t="s">
        <v>111</v>
      </c>
      <c r="L7" s="86"/>
      <c r="M7" s="216"/>
      <c r="N7" s="86"/>
      <c r="O7" s="146" t="s">
        <v>111</v>
      </c>
      <c r="P7" s="86"/>
      <c r="Q7" s="216"/>
      <c r="R7" s="194" t="s">
        <v>112</v>
      </c>
      <c r="S7" s="670"/>
    </row>
    <row r="8" spans="1:19" s="143" customFormat="1" ht="12.75" customHeight="1">
      <c r="A8" s="663"/>
      <c r="B8" s="677"/>
      <c r="C8" s="689"/>
      <c r="D8" s="689"/>
      <c r="E8" s="690"/>
      <c r="F8" s="94" t="s">
        <v>854</v>
      </c>
      <c r="G8" s="194" t="s">
        <v>113</v>
      </c>
      <c r="H8" s="94" t="s">
        <v>988</v>
      </c>
      <c r="I8" s="194" t="s">
        <v>989</v>
      </c>
      <c r="J8" s="94" t="s">
        <v>993</v>
      </c>
      <c r="K8" s="217" t="s">
        <v>113</v>
      </c>
      <c r="L8" s="94" t="s">
        <v>988</v>
      </c>
      <c r="M8" s="194" t="s">
        <v>989</v>
      </c>
      <c r="N8" s="94" t="s">
        <v>993</v>
      </c>
      <c r="O8" s="194" t="s">
        <v>113</v>
      </c>
      <c r="P8" s="94" t="s">
        <v>988</v>
      </c>
      <c r="Q8" s="194" t="s">
        <v>989</v>
      </c>
      <c r="R8" s="194" t="s">
        <v>114</v>
      </c>
      <c r="S8" s="670"/>
    </row>
    <row r="9" spans="1:19" s="143" customFormat="1" ht="12.75" customHeight="1" thickBot="1">
      <c r="A9" s="664"/>
      <c r="B9" s="701"/>
      <c r="C9" s="691"/>
      <c r="D9" s="691"/>
      <c r="E9" s="692"/>
      <c r="F9" s="86"/>
      <c r="G9" s="147" t="s">
        <v>115</v>
      </c>
      <c r="H9" s="86"/>
      <c r="I9" s="218"/>
      <c r="J9" s="86"/>
      <c r="K9" s="124" t="s">
        <v>115</v>
      </c>
      <c r="L9" s="86"/>
      <c r="M9" s="218"/>
      <c r="N9" s="86"/>
      <c r="O9" s="147" t="s">
        <v>115</v>
      </c>
      <c r="P9" s="86"/>
      <c r="Q9" s="218"/>
      <c r="R9" s="218"/>
      <c r="S9" s="662"/>
    </row>
    <row r="10" spans="1:19" s="143" customFormat="1" ht="7.5" customHeight="1">
      <c r="A10" s="126"/>
      <c r="B10" s="78"/>
      <c r="C10" s="78"/>
      <c r="D10" s="78"/>
      <c r="E10" s="219"/>
      <c r="F10" s="78"/>
      <c r="G10" s="78"/>
      <c r="H10" s="78"/>
      <c r="I10" s="78"/>
      <c r="J10" s="78"/>
      <c r="K10" s="78"/>
      <c r="L10" s="78"/>
      <c r="M10" s="78"/>
      <c r="N10" s="78"/>
      <c r="O10" s="78"/>
      <c r="P10" s="78"/>
      <c r="Q10" s="78"/>
      <c r="R10" s="188"/>
      <c r="S10" s="78"/>
    </row>
    <row r="11" spans="1:19" s="80" customFormat="1" ht="9.75" customHeight="1">
      <c r="A11" s="220">
        <v>1</v>
      </c>
      <c r="B11" s="80" t="s">
        <v>955</v>
      </c>
      <c r="E11" s="81"/>
      <c r="F11" s="221">
        <v>116865</v>
      </c>
      <c r="G11" s="221">
        <v>39397</v>
      </c>
      <c r="H11" s="221">
        <v>63920</v>
      </c>
      <c r="I11" s="221">
        <v>13548</v>
      </c>
      <c r="J11" s="222">
        <v>75550</v>
      </c>
      <c r="K11" s="223">
        <v>30338</v>
      </c>
      <c r="L11" s="223">
        <v>35680</v>
      </c>
      <c r="M11" s="223">
        <v>9532</v>
      </c>
      <c r="N11" s="223">
        <v>41315</v>
      </c>
      <c r="O11" s="223">
        <v>9059</v>
      </c>
      <c r="P11" s="223">
        <v>28240</v>
      </c>
      <c r="Q11" s="223">
        <v>4016</v>
      </c>
      <c r="R11" s="224">
        <v>6840</v>
      </c>
      <c r="S11" s="225">
        <v>1</v>
      </c>
    </row>
    <row r="12" spans="1:19" s="73" customFormat="1" ht="5.25" customHeight="1">
      <c r="A12" s="226"/>
      <c r="E12" s="84"/>
      <c r="F12" s="227"/>
      <c r="G12" s="227"/>
      <c r="H12" s="227"/>
      <c r="I12" s="227"/>
      <c r="J12" s="227"/>
      <c r="K12" s="227"/>
      <c r="L12" s="227"/>
      <c r="M12" s="227"/>
      <c r="N12" s="227"/>
      <c r="O12" s="227"/>
      <c r="P12" s="227"/>
      <c r="Q12" s="227"/>
      <c r="R12" s="228"/>
      <c r="S12" s="229"/>
    </row>
    <row r="13" spans="1:19" s="73" customFormat="1" ht="9.75" customHeight="1">
      <c r="A13" s="226">
        <v>2</v>
      </c>
      <c r="C13" s="73" t="s">
        <v>1010</v>
      </c>
      <c r="E13" s="84"/>
      <c r="F13" s="230">
        <v>97558</v>
      </c>
      <c r="G13" s="230">
        <v>33398</v>
      </c>
      <c r="H13" s="230">
        <v>54145</v>
      </c>
      <c r="I13" s="230">
        <v>10015</v>
      </c>
      <c r="J13" s="231">
        <v>59468</v>
      </c>
      <c r="K13" s="227">
        <v>24508</v>
      </c>
      <c r="L13" s="227">
        <v>28322</v>
      </c>
      <c r="M13" s="227">
        <v>6638</v>
      </c>
      <c r="N13" s="227">
        <v>38090</v>
      </c>
      <c r="O13" s="227">
        <v>8890</v>
      </c>
      <c r="P13" s="227">
        <v>25823</v>
      </c>
      <c r="Q13" s="227">
        <v>3377</v>
      </c>
      <c r="R13" s="228">
        <v>5958</v>
      </c>
      <c r="S13" s="229">
        <v>2</v>
      </c>
    </row>
    <row r="14" spans="1:19" s="73" customFormat="1" ht="9.75" customHeight="1">
      <c r="A14" s="226">
        <v>3</v>
      </c>
      <c r="D14" s="73" t="s">
        <v>857</v>
      </c>
      <c r="E14" s="84"/>
      <c r="F14" s="230">
        <v>63709</v>
      </c>
      <c r="G14" s="230">
        <v>30398</v>
      </c>
      <c r="H14" s="230">
        <v>30410</v>
      </c>
      <c r="I14" s="230">
        <v>2901</v>
      </c>
      <c r="J14" s="231">
        <v>38717</v>
      </c>
      <c r="K14" s="227">
        <v>21731</v>
      </c>
      <c r="L14" s="227">
        <v>14329</v>
      </c>
      <c r="M14" s="227">
        <v>2657</v>
      </c>
      <c r="N14" s="227">
        <v>24992</v>
      </c>
      <c r="O14" s="227">
        <v>8667</v>
      </c>
      <c r="P14" s="227">
        <v>16081</v>
      </c>
      <c r="Q14" s="232">
        <v>244</v>
      </c>
      <c r="R14" s="228">
        <v>3426</v>
      </c>
      <c r="S14" s="229">
        <v>3</v>
      </c>
    </row>
    <row r="15" spans="1:19" s="73" customFormat="1" ht="11.25" customHeight="1">
      <c r="A15" s="226">
        <v>4</v>
      </c>
      <c r="D15" s="73" t="s">
        <v>116</v>
      </c>
      <c r="E15" s="84"/>
      <c r="F15" s="230">
        <v>33849</v>
      </c>
      <c r="G15" s="230">
        <v>3000</v>
      </c>
      <c r="H15" s="230">
        <v>23735</v>
      </c>
      <c r="I15" s="230">
        <v>7114</v>
      </c>
      <c r="J15" s="231">
        <v>20751</v>
      </c>
      <c r="K15" s="227">
        <v>2777</v>
      </c>
      <c r="L15" s="227">
        <v>13993</v>
      </c>
      <c r="M15" s="227">
        <v>3981</v>
      </c>
      <c r="N15" s="227">
        <v>13098</v>
      </c>
      <c r="O15" s="227">
        <v>223</v>
      </c>
      <c r="P15" s="227">
        <v>9742</v>
      </c>
      <c r="Q15" s="232">
        <v>3133</v>
      </c>
      <c r="R15" s="228">
        <v>2532</v>
      </c>
      <c r="S15" s="229">
        <v>4</v>
      </c>
    </row>
    <row r="16" spans="1:19" s="73" customFormat="1" ht="4.5" customHeight="1">
      <c r="A16" s="226"/>
      <c r="E16" s="84"/>
      <c r="F16" s="230"/>
      <c r="G16" s="230"/>
      <c r="H16" s="230"/>
      <c r="I16" s="230"/>
      <c r="J16" s="231"/>
      <c r="K16" s="227"/>
      <c r="L16" s="227"/>
      <c r="M16" s="227"/>
      <c r="N16" s="227"/>
      <c r="O16" s="227"/>
      <c r="P16" s="227"/>
      <c r="Q16" s="232"/>
      <c r="R16" s="233"/>
      <c r="S16" s="229"/>
    </row>
    <row r="17" spans="1:19" s="73" customFormat="1" ht="12" customHeight="1">
      <c r="A17" s="226">
        <v>5</v>
      </c>
      <c r="C17" s="73" t="s">
        <v>660</v>
      </c>
      <c r="E17" s="84"/>
      <c r="F17" s="230">
        <v>2723</v>
      </c>
      <c r="G17" s="230">
        <v>20</v>
      </c>
      <c r="H17" s="230">
        <v>1457</v>
      </c>
      <c r="I17" s="230">
        <v>1246</v>
      </c>
      <c r="J17" s="231">
        <v>2090</v>
      </c>
      <c r="K17" s="227">
        <v>17</v>
      </c>
      <c r="L17" s="227">
        <v>1096</v>
      </c>
      <c r="M17" s="227">
        <v>977</v>
      </c>
      <c r="N17" s="227">
        <v>633</v>
      </c>
      <c r="O17" s="227">
        <v>3</v>
      </c>
      <c r="P17" s="227">
        <v>361</v>
      </c>
      <c r="Q17" s="232">
        <v>269</v>
      </c>
      <c r="R17" s="228">
        <v>173</v>
      </c>
      <c r="S17" s="229">
        <v>5</v>
      </c>
    </row>
    <row r="18" spans="1:19" s="73" customFormat="1" ht="9.75" customHeight="1">
      <c r="A18" s="226">
        <v>6</v>
      </c>
      <c r="D18" s="73" t="s">
        <v>857</v>
      </c>
      <c r="E18" s="84"/>
      <c r="F18" s="230">
        <v>284</v>
      </c>
      <c r="G18" s="230">
        <v>12</v>
      </c>
      <c r="H18" s="230">
        <v>201</v>
      </c>
      <c r="I18" s="230">
        <v>71</v>
      </c>
      <c r="J18" s="231">
        <v>230</v>
      </c>
      <c r="K18" s="227">
        <v>10</v>
      </c>
      <c r="L18" s="227">
        <v>163</v>
      </c>
      <c r="M18" s="227">
        <v>57</v>
      </c>
      <c r="N18" s="227">
        <v>54</v>
      </c>
      <c r="O18" s="227">
        <v>2</v>
      </c>
      <c r="P18" s="227">
        <v>38</v>
      </c>
      <c r="Q18" s="232">
        <v>14</v>
      </c>
      <c r="R18" s="228">
        <v>27</v>
      </c>
      <c r="S18" s="229">
        <v>6</v>
      </c>
    </row>
    <row r="19" spans="1:19" s="73" customFormat="1" ht="9.75" customHeight="1">
      <c r="A19" s="226">
        <v>7</v>
      </c>
      <c r="D19" s="73" t="s">
        <v>959</v>
      </c>
      <c r="E19" s="84"/>
      <c r="F19" s="230">
        <v>2439</v>
      </c>
      <c r="G19" s="230">
        <v>8</v>
      </c>
      <c r="H19" s="230">
        <v>1256</v>
      </c>
      <c r="I19" s="230">
        <v>1175</v>
      </c>
      <c r="J19" s="231">
        <v>1860</v>
      </c>
      <c r="K19" s="227">
        <v>7</v>
      </c>
      <c r="L19" s="227">
        <v>933</v>
      </c>
      <c r="M19" s="227">
        <v>920</v>
      </c>
      <c r="N19" s="227">
        <v>579</v>
      </c>
      <c r="O19" s="234" t="s">
        <v>881</v>
      </c>
      <c r="P19" s="227">
        <v>323</v>
      </c>
      <c r="Q19" s="232">
        <v>255</v>
      </c>
      <c r="R19" s="228">
        <v>146</v>
      </c>
      <c r="S19" s="229">
        <v>7</v>
      </c>
    </row>
    <row r="20" spans="1:19" s="73" customFormat="1" ht="5.25" customHeight="1">
      <c r="A20" s="226"/>
      <c r="E20" s="84"/>
      <c r="F20" s="230"/>
      <c r="G20" s="230"/>
      <c r="H20" s="230"/>
      <c r="I20" s="230"/>
      <c r="J20" s="231"/>
      <c r="K20" s="227"/>
      <c r="L20" s="227"/>
      <c r="M20" s="227"/>
      <c r="N20" s="227"/>
      <c r="O20" s="227"/>
      <c r="P20" s="227"/>
      <c r="Q20" s="232"/>
      <c r="R20" s="228"/>
      <c r="S20" s="229"/>
    </row>
    <row r="21" spans="1:19" s="73" customFormat="1" ht="12" customHeight="1">
      <c r="A21" s="226">
        <v>8</v>
      </c>
      <c r="C21" s="73" t="s">
        <v>655</v>
      </c>
      <c r="E21" s="84"/>
      <c r="F21" s="230">
        <v>6129</v>
      </c>
      <c r="G21" s="230">
        <v>109</v>
      </c>
      <c r="H21" s="230">
        <v>5520</v>
      </c>
      <c r="I21" s="230">
        <v>500</v>
      </c>
      <c r="J21" s="231">
        <v>4369</v>
      </c>
      <c r="K21" s="227">
        <v>104</v>
      </c>
      <c r="L21" s="227">
        <v>3951</v>
      </c>
      <c r="M21" s="227">
        <v>314</v>
      </c>
      <c r="N21" s="227">
        <v>1760</v>
      </c>
      <c r="O21" s="234" t="s">
        <v>117</v>
      </c>
      <c r="P21" s="227">
        <v>1569</v>
      </c>
      <c r="Q21" s="232">
        <v>186</v>
      </c>
      <c r="R21" s="228">
        <v>275</v>
      </c>
      <c r="S21" s="229">
        <v>8</v>
      </c>
    </row>
    <row r="22" spans="1:19" s="73" customFormat="1" ht="9.75" customHeight="1">
      <c r="A22" s="226">
        <v>9</v>
      </c>
      <c r="D22" s="73" t="s">
        <v>857</v>
      </c>
      <c r="E22" s="84"/>
      <c r="F22" s="230">
        <v>4532</v>
      </c>
      <c r="G22" s="230">
        <v>109</v>
      </c>
      <c r="H22" s="230">
        <v>4021</v>
      </c>
      <c r="I22" s="230">
        <v>402</v>
      </c>
      <c r="J22" s="231">
        <v>3263</v>
      </c>
      <c r="K22" s="227">
        <v>104</v>
      </c>
      <c r="L22" s="227">
        <v>2900</v>
      </c>
      <c r="M22" s="227">
        <v>259</v>
      </c>
      <c r="N22" s="227">
        <v>1269</v>
      </c>
      <c r="O22" s="234" t="s">
        <v>117</v>
      </c>
      <c r="P22" s="227">
        <v>1121</v>
      </c>
      <c r="Q22" s="232">
        <v>143</v>
      </c>
      <c r="R22" s="228">
        <v>243</v>
      </c>
      <c r="S22" s="229">
        <v>9</v>
      </c>
    </row>
    <row r="23" spans="1:19" s="73" customFormat="1" ht="9.75" customHeight="1">
      <c r="A23" s="131">
        <v>10</v>
      </c>
      <c r="D23" s="73" t="s">
        <v>959</v>
      </c>
      <c r="E23" s="84"/>
      <c r="F23" s="230">
        <v>1597</v>
      </c>
      <c r="G23" s="235" t="s">
        <v>864</v>
      </c>
      <c r="H23" s="230">
        <v>1499</v>
      </c>
      <c r="I23" s="230">
        <v>98</v>
      </c>
      <c r="J23" s="231">
        <v>1106</v>
      </c>
      <c r="K23" s="234" t="s">
        <v>864</v>
      </c>
      <c r="L23" s="227">
        <v>1051</v>
      </c>
      <c r="M23" s="227">
        <v>55</v>
      </c>
      <c r="N23" s="227">
        <v>491</v>
      </c>
      <c r="O23" s="234" t="s">
        <v>864</v>
      </c>
      <c r="P23" s="227">
        <v>448</v>
      </c>
      <c r="Q23" s="232">
        <v>43</v>
      </c>
      <c r="R23" s="228">
        <v>32</v>
      </c>
      <c r="S23" s="229">
        <v>10</v>
      </c>
    </row>
    <row r="24" spans="1:19" s="73" customFormat="1" ht="4.5" customHeight="1">
      <c r="A24" s="131"/>
      <c r="E24" s="84"/>
      <c r="F24" s="230"/>
      <c r="G24" s="227"/>
      <c r="H24" s="230"/>
      <c r="I24" s="230"/>
      <c r="J24" s="231"/>
      <c r="K24" s="227"/>
      <c r="L24" s="227"/>
      <c r="M24" s="227"/>
      <c r="N24" s="227"/>
      <c r="O24" s="234"/>
      <c r="P24" s="227"/>
      <c r="Q24" s="232"/>
      <c r="R24" s="228"/>
      <c r="S24" s="229"/>
    </row>
    <row r="25" spans="1:19" s="73" customFormat="1" ht="9.75" customHeight="1">
      <c r="A25" s="131">
        <v>11</v>
      </c>
      <c r="C25" s="73" t="s">
        <v>961</v>
      </c>
      <c r="E25" s="84"/>
      <c r="F25" s="230">
        <v>2164</v>
      </c>
      <c r="G25" s="230">
        <v>7</v>
      </c>
      <c r="H25" s="230">
        <v>1147</v>
      </c>
      <c r="I25" s="230">
        <v>1010</v>
      </c>
      <c r="J25" s="231">
        <v>1872</v>
      </c>
      <c r="K25" s="227">
        <v>5</v>
      </c>
      <c r="L25" s="227">
        <v>930</v>
      </c>
      <c r="M25" s="227">
        <v>937</v>
      </c>
      <c r="N25" s="227">
        <v>292</v>
      </c>
      <c r="O25" s="234" t="s">
        <v>880</v>
      </c>
      <c r="P25" s="227">
        <v>217</v>
      </c>
      <c r="Q25" s="232">
        <v>73</v>
      </c>
      <c r="R25" s="228">
        <v>115</v>
      </c>
      <c r="S25" s="229">
        <v>11</v>
      </c>
    </row>
    <row r="26" spans="1:19" s="73" customFormat="1" ht="5.25" customHeight="1">
      <c r="A26" s="131"/>
      <c r="E26" s="84"/>
      <c r="F26" s="227"/>
      <c r="G26" s="230"/>
      <c r="H26" s="227"/>
      <c r="I26" s="227"/>
      <c r="J26" s="231"/>
      <c r="K26" s="227"/>
      <c r="L26" s="227"/>
      <c r="M26" s="227"/>
      <c r="N26" s="227"/>
      <c r="O26" s="227"/>
      <c r="P26" s="227"/>
      <c r="Q26" s="232"/>
      <c r="R26" s="233"/>
      <c r="S26" s="229"/>
    </row>
    <row r="27" spans="1:19" s="73" customFormat="1" ht="10.5" customHeight="1">
      <c r="A27" s="131">
        <v>12</v>
      </c>
      <c r="C27" s="73" t="s">
        <v>118</v>
      </c>
      <c r="E27" s="84"/>
      <c r="G27" s="230"/>
      <c r="J27" s="231"/>
      <c r="K27" s="227"/>
      <c r="L27" s="227"/>
      <c r="M27" s="227"/>
      <c r="N27" s="227"/>
      <c r="O27" s="227"/>
      <c r="P27" s="227"/>
      <c r="Q27" s="232"/>
      <c r="R27" s="236"/>
      <c r="S27" s="229"/>
    </row>
    <row r="28" spans="1:19" s="73" customFormat="1" ht="12" customHeight="1">
      <c r="A28" s="131"/>
      <c r="D28" s="73" t="s">
        <v>661</v>
      </c>
      <c r="E28" s="84"/>
      <c r="F28" s="230">
        <v>8291</v>
      </c>
      <c r="G28" s="230">
        <v>5863</v>
      </c>
      <c r="H28" s="230">
        <v>1651</v>
      </c>
      <c r="I28" s="230">
        <v>777</v>
      </c>
      <c r="J28" s="231">
        <v>7751</v>
      </c>
      <c r="K28" s="227">
        <v>5704</v>
      </c>
      <c r="L28" s="227">
        <v>1381</v>
      </c>
      <c r="M28" s="227">
        <v>666</v>
      </c>
      <c r="N28" s="227">
        <v>540</v>
      </c>
      <c r="O28" s="227">
        <v>159</v>
      </c>
      <c r="P28" s="227">
        <v>270</v>
      </c>
      <c r="Q28" s="232">
        <v>111</v>
      </c>
      <c r="R28" s="236" t="s">
        <v>119</v>
      </c>
      <c r="S28" s="229">
        <v>12</v>
      </c>
    </row>
    <row r="29" spans="1:19" s="73" customFormat="1" ht="5.25" customHeight="1">
      <c r="A29" s="131"/>
      <c r="E29" s="84"/>
      <c r="F29" s="227"/>
      <c r="G29" s="230"/>
      <c r="H29" s="227"/>
      <c r="I29" s="227"/>
      <c r="J29" s="231"/>
      <c r="K29" s="227"/>
      <c r="L29" s="227"/>
      <c r="M29" s="227"/>
      <c r="N29" s="227"/>
      <c r="O29" s="227"/>
      <c r="P29" s="227"/>
      <c r="Q29" s="232"/>
      <c r="R29" s="233"/>
      <c r="S29" s="229"/>
    </row>
    <row r="30" spans="1:19" s="80" customFormat="1" ht="9.75" customHeight="1">
      <c r="A30" s="237">
        <v>13</v>
      </c>
      <c r="B30" s="80" t="s">
        <v>963</v>
      </c>
      <c r="E30" s="81"/>
      <c r="F30" s="221">
        <v>11883</v>
      </c>
      <c r="G30" s="221">
        <v>1140</v>
      </c>
      <c r="H30" s="221">
        <v>10322</v>
      </c>
      <c r="I30" s="221">
        <v>421</v>
      </c>
      <c r="J30" s="222">
        <v>9495</v>
      </c>
      <c r="K30" s="238">
        <v>1005</v>
      </c>
      <c r="L30" s="238">
        <v>8130</v>
      </c>
      <c r="M30" s="238">
        <v>360</v>
      </c>
      <c r="N30" s="238">
        <v>2388</v>
      </c>
      <c r="O30" s="238">
        <v>135</v>
      </c>
      <c r="P30" s="238">
        <v>2192</v>
      </c>
      <c r="Q30" s="239">
        <v>61</v>
      </c>
      <c r="R30" s="240" t="s">
        <v>120</v>
      </c>
      <c r="S30" s="225">
        <v>13</v>
      </c>
    </row>
    <row r="31" spans="1:19" s="73" customFormat="1" ht="7.5" customHeight="1">
      <c r="A31" s="131"/>
      <c r="E31" s="84"/>
      <c r="G31" s="230"/>
      <c r="J31" s="231"/>
      <c r="K31" s="227"/>
      <c r="L31" s="227"/>
      <c r="M31" s="227"/>
      <c r="N31" s="227"/>
      <c r="O31" s="227"/>
      <c r="P31" s="227"/>
      <c r="Q31" s="232"/>
      <c r="R31" s="233"/>
      <c r="S31" s="229"/>
    </row>
    <row r="32" spans="1:19" s="73" customFormat="1" ht="9.75" customHeight="1">
      <c r="A32" s="131">
        <v>14</v>
      </c>
      <c r="C32" s="73" t="s">
        <v>121</v>
      </c>
      <c r="E32" s="84"/>
      <c r="F32" s="230">
        <v>4099</v>
      </c>
      <c r="G32" s="230">
        <v>51</v>
      </c>
      <c r="H32" s="230">
        <v>4038</v>
      </c>
      <c r="I32" s="230">
        <v>10</v>
      </c>
      <c r="J32" s="231">
        <v>3276</v>
      </c>
      <c r="K32" s="227">
        <v>43</v>
      </c>
      <c r="L32" s="227">
        <v>3223</v>
      </c>
      <c r="M32" s="227">
        <v>10</v>
      </c>
      <c r="N32" s="227">
        <v>823</v>
      </c>
      <c r="O32" s="227">
        <v>8</v>
      </c>
      <c r="P32" s="227">
        <v>815</v>
      </c>
      <c r="Q32" s="241" t="s">
        <v>864</v>
      </c>
      <c r="R32" s="228">
        <v>394</v>
      </c>
      <c r="S32" s="229">
        <v>14</v>
      </c>
    </row>
    <row r="33" spans="1:19" s="73" customFormat="1" ht="7.5" customHeight="1">
      <c r="A33" s="131"/>
      <c r="E33" s="84"/>
      <c r="F33" s="230"/>
      <c r="G33" s="230"/>
      <c r="H33" s="230"/>
      <c r="I33" s="230"/>
      <c r="J33" s="231"/>
      <c r="K33" s="227"/>
      <c r="L33" s="227"/>
      <c r="M33" s="227"/>
      <c r="N33" s="227"/>
      <c r="O33" s="227"/>
      <c r="P33" s="227"/>
      <c r="Q33" s="232"/>
      <c r="R33" s="228"/>
      <c r="S33" s="229"/>
    </row>
    <row r="34" spans="1:19" s="73" customFormat="1" ht="9.75" customHeight="1">
      <c r="A34" s="131">
        <v>15</v>
      </c>
      <c r="C34" s="73" t="s">
        <v>122</v>
      </c>
      <c r="E34" s="84"/>
      <c r="R34" s="233"/>
      <c r="S34" s="229"/>
    </row>
    <row r="35" spans="1:19" s="73" customFormat="1" ht="10.5" customHeight="1">
      <c r="A35" s="131"/>
      <c r="D35" s="73" t="s">
        <v>123</v>
      </c>
      <c r="E35" s="84"/>
      <c r="F35" s="230">
        <v>764</v>
      </c>
      <c r="G35" s="230">
        <v>10</v>
      </c>
      <c r="H35" s="230">
        <v>492</v>
      </c>
      <c r="I35" s="230">
        <v>262</v>
      </c>
      <c r="J35" s="231">
        <v>658</v>
      </c>
      <c r="K35" s="227">
        <v>9</v>
      </c>
      <c r="L35" s="227">
        <v>405</v>
      </c>
      <c r="M35" s="227">
        <v>244</v>
      </c>
      <c r="N35" s="227">
        <v>106</v>
      </c>
      <c r="O35" s="227">
        <v>1</v>
      </c>
      <c r="P35" s="227">
        <v>87</v>
      </c>
      <c r="Q35" s="227">
        <v>18</v>
      </c>
      <c r="R35" s="228">
        <v>37</v>
      </c>
      <c r="S35" s="229">
        <v>15</v>
      </c>
    </row>
    <row r="36" spans="1:19" s="73" customFormat="1" ht="9.75" customHeight="1">
      <c r="A36" s="131">
        <v>16</v>
      </c>
      <c r="C36" s="73" t="s">
        <v>118</v>
      </c>
      <c r="E36" s="84"/>
      <c r="F36" s="230"/>
      <c r="G36" s="227"/>
      <c r="H36" s="230"/>
      <c r="I36" s="230"/>
      <c r="J36" s="231"/>
      <c r="K36" s="242"/>
      <c r="L36" s="227"/>
      <c r="M36" s="242"/>
      <c r="N36" s="227"/>
      <c r="O36" s="234"/>
      <c r="P36" s="242"/>
      <c r="Q36" s="232"/>
      <c r="R36" s="233"/>
      <c r="S36" s="229"/>
    </row>
    <row r="37" spans="1:19" s="73" customFormat="1" ht="9.75" customHeight="1">
      <c r="A37" s="131"/>
      <c r="D37" s="73" t="s">
        <v>124</v>
      </c>
      <c r="E37" s="84"/>
      <c r="F37" s="230">
        <v>7020</v>
      </c>
      <c r="G37" s="230">
        <v>1079</v>
      </c>
      <c r="H37" s="230">
        <v>5792</v>
      </c>
      <c r="I37" s="230">
        <v>149</v>
      </c>
      <c r="J37" s="231">
        <v>5561</v>
      </c>
      <c r="K37" s="227">
        <v>953</v>
      </c>
      <c r="L37" s="227">
        <v>4502</v>
      </c>
      <c r="M37" s="227">
        <v>106</v>
      </c>
      <c r="N37" s="227">
        <v>1459</v>
      </c>
      <c r="O37" s="227">
        <v>126</v>
      </c>
      <c r="P37" s="227">
        <v>1290</v>
      </c>
      <c r="Q37" s="232">
        <v>43</v>
      </c>
      <c r="R37" s="228">
        <v>511</v>
      </c>
      <c r="S37" s="229">
        <v>16</v>
      </c>
    </row>
    <row r="38" spans="1:19" s="73" customFormat="1" ht="9.75" customHeight="1">
      <c r="A38" s="131"/>
      <c r="B38" s="73" t="s">
        <v>973</v>
      </c>
      <c r="E38" s="84"/>
      <c r="F38" s="230"/>
      <c r="G38" s="230"/>
      <c r="H38" s="230"/>
      <c r="I38" s="230"/>
      <c r="J38" s="231"/>
      <c r="K38" s="242"/>
      <c r="L38" s="227"/>
      <c r="M38" s="242"/>
      <c r="N38" s="227"/>
      <c r="O38" s="234"/>
      <c r="P38" s="242"/>
      <c r="Q38" s="232"/>
      <c r="R38" s="236"/>
      <c r="S38" s="229"/>
    </row>
    <row r="39" spans="1:19" s="73" customFormat="1" ht="9.75" customHeight="1">
      <c r="A39" s="131">
        <v>17</v>
      </c>
      <c r="B39" s="73" t="s">
        <v>125</v>
      </c>
      <c r="E39" s="84"/>
      <c r="R39" s="233"/>
      <c r="S39" s="229"/>
    </row>
    <row r="40" spans="1:19" s="73" customFormat="1" ht="9.75" customHeight="1">
      <c r="A40" s="131"/>
      <c r="C40" s="73" t="s">
        <v>126</v>
      </c>
      <c r="E40" s="84"/>
      <c r="F40" s="230">
        <v>25877</v>
      </c>
      <c r="G40" s="235" t="s">
        <v>864</v>
      </c>
      <c r="H40" s="230">
        <v>16741</v>
      </c>
      <c r="I40" s="230">
        <v>9136</v>
      </c>
      <c r="J40" s="231">
        <v>20182</v>
      </c>
      <c r="K40" s="242" t="s">
        <v>864</v>
      </c>
      <c r="L40" s="227">
        <v>12881</v>
      </c>
      <c r="M40" s="227">
        <v>7301</v>
      </c>
      <c r="N40" s="227">
        <v>5695</v>
      </c>
      <c r="O40" s="234" t="s">
        <v>864</v>
      </c>
      <c r="P40" s="227">
        <v>3860</v>
      </c>
      <c r="Q40" s="232">
        <v>1835</v>
      </c>
      <c r="R40" s="236" t="s">
        <v>127</v>
      </c>
      <c r="S40" s="229">
        <v>17</v>
      </c>
    </row>
    <row r="41" s="73" customFormat="1" ht="9.75" customHeight="1"/>
    <row r="42" s="73" customFormat="1" ht="9.75" customHeight="1">
      <c r="A42" s="73" t="s">
        <v>128</v>
      </c>
    </row>
    <row r="43" s="73" customFormat="1" ht="7.5" customHeight="1"/>
    <row r="44" s="73" customFormat="1" ht="7.5" customHeight="1"/>
    <row r="45" s="73" customFormat="1" ht="9.75" customHeight="1"/>
    <row r="46" s="73" customFormat="1" ht="9.75" customHeight="1"/>
    <row r="47" s="73" customFormat="1" ht="9.75" customHeight="1"/>
    <row r="48" s="73" customFormat="1" ht="9.75" customHeight="1"/>
    <row r="49" s="73" customFormat="1" ht="9.75" customHeight="1"/>
    <row r="50" s="73" customFormat="1" ht="9.75" customHeight="1"/>
    <row r="51" s="73" customFormat="1" ht="9.75" customHeight="1"/>
    <row r="52" s="73" customFormat="1" ht="9.75" customHeight="1"/>
    <row r="53" s="73" customFormat="1" ht="9.75" customHeight="1"/>
    <row r="54" s="73" customFormat="1" ht="9.75" customHeight="1"/>
    <row r="55" s="73" customFormat="1" ht="9.75" customHeight="1"/>
    <row r="56" s="73" customFormat="1" ht="9.75" customHeight="1"/>
    <row r="57" s="73" customFormat="1" ht="9.75" customHeight="1"/>
    <row r="58" s="73" customFormat="1" ht="9.75" customHeight="1"/>
    <row r="59" s="73" customFormat="1" ht="9.75" customHeight="1"/>
    <row r="60" s="73" customFormat="1" ht="9.75" customHeight="1"/>
    <row r="61" s="73" customFormat="1" ht="9.75" customHeight="1"/>
    <row r="62" s="73" customFormat="1" ht="9.75" customHeight="1"/>
    <row r="63" s="73" customFormat="1" ht="9.75" customHeight="1"/>
    <row r="64" s="73" customFormat="1" ht="9.75" customHeight="1"/>
    <row r="65" s="73" customFormat="1" ht="9.75" customHeight="1"/>
    <row r="66" s="73" customFormat="1" ht="9.75" customHeight="1"/>
    <row r="67" s="73" customFormat="1" ht="9.75" customHeight="1"/>
    <row r="68" s="73" customFormat="1" ht="9.75" customHeight="1"/>
    <row r="69" s="73" customFormat="1" ht="9.75" customHeight="1"/>
    <row r="70" s="73" customFormat="1" ht="9.75" customHeight="1"/>
    <row r="71" s="73" customFormat="1" ht="9.75" customHeight="1"/>
    <row r="72" s="73" customFormat="1" ht="9.75" customHeight="1"/>
    <row r="73" s="73" customFormat="1" ht="9.75" customHeight="1"/>
    <row r="74" s="73" customFormat="1" ht="9.75" customHeight="1"/>
    <row r="75" s="73" customFormat="1" ht="9.75" customHeight="1"/>
    <row r="76" s="73" customFormat="1" ht="9.75" customHeight="1"/>
    <row r="77" s="73" customFormat="1" ht="9.75" customHeight="1"/>
    <row r="78" s="73" customFormat="1" ht="9.75" customHeight="1"/>
    <row r="79" s="73" customFormat="1" ht="9.75" customHeight="1"/>
    <row r="80" s="73" customFormat="1" ht="9.75" customHeight="1"/>
    <row r="81" s="73" customFormat="1" ht="9.75" customHeight="1"/>
    <row r="82" s="73" customFormat="1" ht="9.75" customHeight="1"/>
    <row r="83" s="73" customFormat="1" ht="9.75" customHeight="1"/>
    <row r="84" s="73" customFormat="1" ht="9.75" customHeight="1"/>
    <row r="85" s="73" customFormat="1" ht="9.75" customHeight="1"/>
    <row r="86" s="73" customFormat="1" ht="9.75" customHeight="1"/>
    <row r="87" s="73" customFormat="1" ht="9.75" customHeight="1"/>
    <row r="88" s="73" customFormat="1" ht="9.75" customHeight="1"/>
    <row r="89" s="73" customFormat="1" ht="9.75" customHeight="1"/>
    <row r="90" s="73" customFormat="1" ht="9.75" customHeight="1"/>
    <row r="91" s="73" customFormat="1" ht="9.75" customHeight="1"/>
    <row r="92" s="73" customFormat="1" ht="9.75" customHeight="1"/>
    <row r="93" s="73" customFormat="1" ht="9.75" customHeight="1"/>
    <row r="94" s="73" customFormat="1" ht="9.75" customHeight="1"/>
    <row r="95" s="73" customFormat="1" ht="9.75" customHeight="1"/>
    <row r="96" s="73" customFormat="1" ht="9.75" customHeight="1"/>
    <row r="97" s="73" customFormat="1" ht="9.75" customHeight="1"/>
    <row r="98" s="73" customFormat="1" ht="9.75" customHeight="1"/>
    <row r="99" s="73" customFormat="1" ht="9.75" customHeight="1"/>
    <row r="100" s="73" customFormat="1" ht="9.75" customHeight="1"/>
    <row r="101" s="73" customFormat="1" ht="9.75" customHeight="1"/>
    <row r="102" s="73" customFormat="1" ht="9.75" customHeight="1"/>
    <row r="103" s="73" customFormat="1" ht="9.75" customHeight="1"/>
    <row r="104" s="73" customFormat="1" ht="9.75" customHeight="1"/>
    <row r="105" s="73" customFormat="1" ht="9.75" customHeight="1"/>
    <row r="106" s="73" customFormat="1" ht="9.75" customHeight="1"/>
    <row r="107" s="73" customFormat="1" ht="9.75" customHeight="1"/>
    <row r="108" s="73" customFormat="1" ht="9.75" customHeight="1"/>
    <row r="109" s="73" customFormat="1" ht="9.75" customHeight="1"/>
    <row r="110" s="73" customFormat="1" ht="9.75" customHeight="1"/>
    <row r="111" s="73" customFormat="1" ht="9.75" customHeight="1"/>
    <row r="112" s="73" customFormat="1" ht="9.75" customHeight="1"/>
    <row r="113" s="73" customFormat="1" ht="9.75" customHeight="1"/>
    <row r="114" s="73" customFormat="1" ht="9.75" customHeight="1"/>
    <row r="115" s="73" customFormat="1" ht="9.75" customHeight="1"/>
    <row r="116" s="73" customFormat="1" ht="9.75" customHeight="1"/>
    <row r="117" s="73" customFormat="1" ht="9.75" customHeight="1"/>
    <row r="118" s="73" customFormat="1" ht="9.75" customHeight="1"/>
    <row r="119" s="73" customFormat="1" ht="9.75" customHeight="1"/>
    <row r="120" s="73" customFormat="1" ht="9.75" customHeight="1"/>
    <row r="121" s="73" customFormat="1" ht="9.75" customHeight="1"/>
    <row r="122" s="73" customFormat="1" ht="9.75" customHeight="1"/>
    <row r="123" s="73" customFormat="1" ht="9.75" customHeight="1"/>
    <row r="124" s="73" customFormat="1" ht="9.75" customHeight="1"/>
    <row r="125" s="73" customFormat="1" ht="9.75" customHeight="1"/>
    <row r="126" s="73" customFormat="1" ht="9.75" customHeight="1"/>
    <row r="127" s="73" customFormat="1" ht="9.75" customHeight="1"/>
    <row r="128" s="73" customFormat="1" ht="9.75" customHeight="1"/>
    <row r="129" s="143" customFormat="1" ht="9.75" customHeight="1"/>
    <row r="130" ht="9.75" customHeight="1"/>
    <row r="131" ht="9.75" customHeight="1"/>
    <row r="132" ht="9.75" customHeight="1"/>
    <row r="133" ht="9.75" customHeight="1"/>
    <row r="134" ht="9.75" customHeight="1"/>
    <row r="135" ht="9.75" customHeight="1"/>
    <row r="136" ht="9.75" customHeight="1"/>
    <row r="137" ht="9.75" customHeight="1"/>
  </sheetData>
  <mergeCells count="6">
    <mergeCell ref="N5:Q6"/>
    <mergeCell ref="S5:S9"/>
    <mergeCell ref="B5:E9"/>
    <mergeCell ref="A5:A9"/>
    <mergeCell ref="F5:I6"/>
    <mergeCell ref="J5:M6"/>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P38"/>
  <sheetViews>
    <sheetView showGridLines="0" workbookViewId="0" topLeftCell="A1">
      <selection activeCell="A39" sqref="A39:IV65536"/>
    </sheetView>
  </sheetViews>
  <sheetFormatPr defaultColWidth="11.421875" defaultRowHeight="12.75"/>
  <cols>
    <col min="1" max="1" width="5.00390625" style="324" customWidth="1"/>
    <col min="2" max="2" width="1.7109375" style="324" customWidth="1"/>
    <col min="3" max="3" width="28.8515625" style="324" customWidth="1"/>
    <col min="4" max="4" width="2.140625" style="324" customWidth="1"/>
    <col min="5" max="5" width="8.421875" style="324" customWidth="1"/>
    <col min="6" max="10" width="7.7109375" style="324" customWidth="1"/>
    <col min="11" max="11" width="6.7109375" style="324" customWidth="1"/>
    <col min="12" max="21" width="7.7109375" style="324" customWidth="1"/>
    <col min="22" max="22" width="5.140625" style="324" customWidth="1"/>
    <col min="23" max="16384" width="11.421875" style="324" customWidth="1"/>
  </cols>
  <sheetData>
    <row r="1" spans="4:22" ht="12.75">
      <c r="D1" s="187"/>
      <c r="F1" s="648"/>
      <c r="G1" s="648"/>
      <c r="H1" s="648"/>
      <c r="J1" s="187"/>
      <c r="K1" s="258" t="s">
        <v>129</v>
      </c>
      <c r="L1" s="187" t="s">
        <v>130</v>
      </c>
      <c r="N1" s="187"/>
      <c r="O1" s="187"/>
      <c r="P1" s="187"/>
      <c r="Q1" s="187"/>
      <c r="R1" s="187"/>
      <c r="S1" s="187"/>
      <c r="T1" s="187"/>
      <c r="U1" s="187"/>
      <c r="V1" s="187"/>
    </row>
    <row r="2" spans="1:22" ht="4.5" customHeight="1">
      <c r="A2" s="321"/>
      <c r="B2" s="321"/>
      <c r="C2" s="649"/>
      <c r="D2" s="649"/>
      <c r="E2" s="321"/>
      <c r="F2" s="649"/>
      <c r="G2" s="649"/>
      <c r="H2" s="649"/>
      <c r="I2" s="321"/>
      <c r="J2" s="321"/>
      <c r="K2" s="321"/>
      <c r="L2" s="321"/>
      <c r="M2" s="321"/>
      <c r="N2" s="321"/>
      <c r="O2" s="321"/>
      <c r="P2" s="321"/>
      <c r="Q2" s="321"/>
      <c r="R2" s="321"/>
      <c r="S2" s="321"/>
      <c r="T2" s="321"/>
      <c r="U2" s="321"/>
      <c r="V2" s="321"/>
    </row>
    <row r="3" spans="1:22" s="164" customFormat="1" ht="9.75" customHeight="1" thickBot="1">
      <c r="A3" s="650"/>
      <c r="B3" s="650"/>
      <c r="C3" s="651"/>
      <c r="D3" s="651"/>
      <c r="E3" s="650"/>
      <c r="F3" s="651"/>
      <c r="G3" s="651"/>
      <c r="H3" s="651"/>
      <c r="I3" s="650"/>
      <c r="J3" s="650"/>
      <c r="K3" s="650"/>
      <c r="L3" s="650"/>
      <c r="M3" s="650"/>
      <c r="N3" s="650"/>
      <c r="O3" s="650"/>
      <c r="P3" s="650"/>
      <c r="Q3" s="650"/>
      <c r="R3" s="650"/>
      <c r="S3" s="650"/>
      <c r="T3" s="650"/>
      <c r="U3" s="650"/>
      <c r="V3" s="650"/>
    </row>
    <row r="4" spans="1:22" s="164" customFormat="1" ht="12.75" customHeight="1">
      <c r="A4" s="714" t="s">
        <v>1000</v>
      </c>
      <c r="B4" s="717" t="s">
        <v>1001</v>
      </c>
      <c r="C4" s="718"/>
      <c r="D4" s="719"/>
      <c r="E4" s="726" t="s">
        <v>131</v>
      </c>
      <c r="F4" s="729" t="s">
        <v>132</v>
      </c>
      <c r="G4" s="717" t="s">
        <v>133</v>
      </c>
      <c r="H4" s="718"/>
      <c r="I4" s="718"/>
      <c r="J4" s="718"/>
      <c r="K4" s="718"/>
      <c r="L4" s="718" t="s">
        <v>988</v>
      </c>
      <c r="M4" s="718"/>
      <c r="N4" s="718"/>
      <c r="O4" s="718"/>
      <c r="P4" s="714"/>
      <c r="Q4" s="729" t="s">
        <v>989</v>
      </c>
      <c r="R4" s="729" t="s">
        <v>134</v>
      </c>
      <c r="S4" s="745" t="s">
        <v>135</v>
      </c>
      <c r="T4" s="746"/>
      <c r="U4" s="747"/>
      <c r="V4" s="717" t="s">
        <v>1000</v>
      </c>
    </row>
    <row r="5" spans="1:22" s="164" customFormat="1" ht="11.25">
      <c r="A5" s="715"/>
      <c r="B5" s="720"/>
      <c r="C5" s="721"/>
      <c r="D5" s="722"/>
      <c r="E5" s="727"/>
      <c r="F5" s="730"/>
      <c r="G5" s="736"/>
      <c r="H5" s="737"/>
      <c r="I5" s="737"/>
      <c r="J5" s="737"/>
      <c r="K5" s="737"/>
      <c r="L5" s="737"/>
      <c r="M5" s="737"/>
      <c r="N5" s="737"/>
      <c r="O5" s="737"/>
      <c r="P5" s="742"/>
      <c r="Q5" s="730"/>
      <c r="R5" s="730"/>
      <c r="S5" s="748"/>
      <c r="T5" s="741"/>
      <c r="U5" s="739"/>
      <c r="V5" s="720"/>
    </row>
    <row r="6" spans="1:22" s="164" customFormat="1" ht="11.25">
      <c r="A6" s="715"/>
      <c r="B6" s="720"/>
      <c r="C6" s="721"/>
      <c r="D6" s="722"/>
      <c r="E6" s="727"/>
      <c r="F6" s="730"/>
      <c r="G6" s="734" t="s">
        <v>136</v>
      </c>
      <c r="H6" s="734" t="s">
        <v>137</v>
      </c>
      <c r="I6" s="738" t="s">
        <v>138</v>
      </c>
      <c r="J6" s="734" t="s">
        <v>139</v>
      </c>
      <c r="K6" s="740" t="s">
        <v>140</v>
      </c>
      <c r="L6" s="738" t="s">
        <v>136</v>
      </c>
      <c r="M6" s="734" t="s">
        <v>137</v>
      </c>
      <c r="N6" s="734" t="s">
        <v>138</v>
      </c>
      <c r="O6" s="734" t="s">
        <v>139</v>
      </c>
      <c r="P6" s="738" t="s">
        <v>141</v>
      </c>
      <c r="Q6" s="730"/>
      <c r="R6" s="730"/>
      <c r="S6" s="734" t="s">
        <v>142</v>
      </c>
      <c r="T6" s="734" t="s">
        <v>143</v>
      </c>
      <c r="U6" s="749" t="s">
        <v>989</v>
      </c>
      <c r="V6" s="720"/>
    </row>
    <row r="7" spans="1:22" s="164" customFormat="1" ht="11.25">
      <c r="A7" s="715"/>
      <c r="B7" s="720"/>
      <c r="C7" s="721"/>
      <c r="D7" s="722"/>
      <c r="E7" s="727"/>
      <c r="F7" s="730"/>
      <c r="G7" s="730"/>
      <c r="H7" s="735"/>
      <c r="I7" s="739"/>
      <c r="J7" s="735"/>
      <c r="K7" s="741"/>
      <c r="L7" s="743"/>
      <c r="M7" s="735"/>
      <c r="N7" s="735"/>
      <c r="O7" s="735"/>
      <c r="P7" s="739"/>
      <c r="Q7" s="730"/>
      <c r="R7" s="730"/>
      <c r="S7" s="730"/>
      <c r="T7" s="730"/>
      <c r="U7" s="750"/>
      <c r="V7" s="720"/>
    </row>
    <row r="8" spans="1:22" s="164" customFormat="1" ht="12" thickBot="1">
      <c r="A8" s="716"/>
      <c r="B8" s="723"/>
      <c r="C8" s="724"/>
      <c r="D8" s="725"/>
      <c r="E8" s="728"/>
      <c r="F8" s="731"/>
      <c r="G8" s="731"/>
      <c r="H8" s="732" t="s">
        <v>144</v>
      </c>
      <c r="I8" s="733"/>
      <c r="J8" s="733"/>
      <c r="K8" s="733"/>
      <c r="L8" s="744"/>
      <c r="M8" s="652" t="s">
        <v>144</v>
      </c>
      <c r="N8" s="653"/>
      <c r="O8" s="653"/>
      <c r="P8" s="654"/>
      <c r="Q8" s="731"/>
      <c r="R8" s="731"/>
      <c r="S8" s="731"/>
      <c r="T8" s="731"/>
      <c r="U8" s="751"/>
      <c r="V8" s="723"/>
    </row>
    <row r="9" spans="1:22" s="321" customFormat="1" ht="9.75" customHeight="1">
      <c r="A9" s="655"/>
      <c r="B9" s="656"/>
      <c r="C9" s="656"/>
      <c r="D9" s="657"/>
      <c r="E9" s="656"/>
      <c r="F9" s="658"/>
      <c r="G9" s="658"/>
      <c r="H9" s="658"/>
      <c r="I9" s="656"/>
      <c r="J9" s="656"/>
      <c r="K9" s="656"/>
      <c r="L9" s="656"/>
      <c r="M9" s="656"/>
      <c r="N9" s="656"/>
      <c r="O9" s="656"/>
      <c r="P9" s="656"/>
      <c r="Q9" s="656"/>
      <c r="R9" s="656"/>
      <c r="S9" s="656"/>
      <c r="T9" s="656"/>
      <c r="U9" s="659"/>
      <c r="V9" s="656"/>
    </row>
    <row r="10" spans="1:21" s="80" customFormat="1" ht="9.75" customHeight="1">
      <c r="A10" s="237" t="s">
        <v>1009</v>
      </c>
      <c r="B10" s="80" t="s">
        <v>1010</v>
      </c>
      <c r="D10" s="81" t="s">
        <v>863</v>
      </c>
      <c r="E10" s="246">
        <v>63709</v>
      </c>
      <c r="F10" s="247">
        <v>38717</v>
      </c>
      <c r="G10" s="247">
        <v>21731</v>
      </c>
      <c r="H10" s="247">
        <v>5924</v>
      </c>
      <c r="I10" s="247">
        <v>7754</v>
      </c>
      <c r="J10" s="247">
        <v>7884</v>
      </c>
      <c r="K10" s="247">
        <v>169</v>
      </c>
      <c r="L10" s="247">
        <v>14329</v>
      </c>
      <c r="M10" s="247">
        <v>3981</v>
      </c>
      <c r="N10" s="247">
        <v>5169</v>
      </c>
      <c r="O10" s="247">
        <v>4988</v>
      </c>
      <c r="P10" s="247">
        <v>191</v>
      </c>
      <c r="Q10" s="247">
        <v>2657</v>
      </c>
      <c r="R10" s="247">
        <v>24992</v>
      </c>
      <c r="S10" s="247">
        <v>8667</v>
      </c>
      <c r="T10" s="247">
        <v>16081</v>
      </c>
      <c r="U10" s="248">
        <v>244</v>
      </c>
    </row>
    <row r="11" spans="1:22" s="80" customFormat="1" ht="9.75" customHeight="1">
      <c r="A11" s="237"/>
      <c r="D11" s="81" t="s">
        <v>865</v>
      </c>
      <c r="E11" s="246">
        <v>38499</v>
      </c>
      <c r="F11" s="247">
        <v>18388</v>
      </c>
      <c r="G11" s="247">
        <v>9044</v>
      </c>
      <c r="H11" s="247">
        <v>2190</v>
      </c>
      <c r="I11" s="247">
        <v>3913</v>
      </c>
      <c r="J11" s="247">
        <v>2906</v>
      </c>
      <c r="K11" s="247">
        <v>35</v>
      </c>
      <c r="L11" s="247">
        <v>9031</v>
      </c>
      <c r="M11" s="247">
        <v>1635</v>
      </c>
      <c r="N11" s="247">
        <v>2946</v>
      </c>
      <c r="O11" s="247">
        <v>4334</v>
      </c>
      <c r="P11" s="247">
        <v>116</v>
      </c>
      <c r="Q11" s="247">
        <v>313</v>
      </c>
      <c r="R11" s="247">
        <v>20111</v>
      </c>
      <c r="S11" s="247">
        <v>7367</v>
      </c>
      <c r="T11" s="247">
        <v>12666</v>
      </c>
      <c r="U11" s="248">
        <v>78</v>
      </c>
      <c r="V11" s="225" t="s">
        <v>1009</v>
      </c>
    </row>
    <row r="12" spans="1:22" s="164" customFormat="1" ht="9.75" customHeight="1">
      <c r="A12" s="322">
        <v>0</v>
      </c>
      <c r="B12" s="164" t="s">
        <v>1011</v>
      </c>
      <c r="D12" s="177" t="s">
        <v>863</v>
      </c>
      <c r="E12" s="660">
        <v>21118</v>
      </c>
      <c r="F12" s="249">
        <v>18830</v>
      </c>
      <c r="G12" s="249">
        <v>14334</v>
      </c>
      <c r="H12" s="249">
        <v>2263</v>
      </c>
      <c r="I12" s="249">
        <v>4184</v>
      </c>
      <c r="J12" s="249">
        <v>7718</v>
      </c>
      <c r="K12" s="249">
        <v>169</v>
      </c>
      <c r="L12" s="249">
        <v>3966</v>
      </c>
      <c r="M12" s="249">
        <v>315</v>
      </c>
      <c r="N12" s="249">
        <v>1121</v>
      </c>
      <c r="O12" s="249">
        <v>2423</v>
      </c>
      <c r="P12" s="249">
        <v>107</v>
      </c>
      <c r="Q12" s="249">
        <v>530</v>
      </c>
      <c r="R12" s="249">
        <v>2288</v>
      </c>
      <c r="S12" s="249">
        <v>1227</v>
      </c>
      <c r="T12" s="249">
        <v>993</v>
      </c>
      <c r="U12" s="661">
        <v>68</v>
      </c>
      <c r="V12" s="225"/>
    </row>
    <row r="13" spans="1:22" s="164" customFormat="1" ht="9.75" customHeight="1">
      <c r="A13" s="322"/>
      <c r="D13" s="177" t="s">
        <v>865</v>
      </c>
      <c r="E13" s="660">
        <v>10487</v>
      </c>
      <c r="F13" s="249">
        <v>8546</v>
      </c>
      <c r="G13" s="249">
        <v>5367</v>
      </c>
      <c r="H13" s="249">
        <v>777</v>
      </c>
      <c r="I13" s="249">
        <v>1749</v>
      </c>
      <c r="J13" s="249">
        <v>2806</v>
      </c>
      <c r="K13" s="249">
        <v>35</v>
      </c>
      <c r="L13" s="249">
        <v>3062</v>
      </c>
      <c r="M13" s="249">
        <v>112</v>
      </c>
      <c r="N13" s="249">
        <v>667</v>
      </c>
      <c r="O13" s="249">
        <v>2208</v>
      </c>
      <c r="P13" s="249">
        <v>75</v>
      </c>
      <c r="Q13" s="249">
        <v>117</v>
      </c>
      <c r="R13" s="249">
        <v>1941</v>
      </c>
      <c r="S13" s="249">
        <v>1063</v>
      </c>
      <c r="T13" s="249">
        <v>855</v>
      </c>
      <c r="U13" s="661">
        <v>23</v>
      </c>
      <c r="V13" s="534">
        <v>0</v>
      </c>
    </row>
    <row r="14" spans="1:22" s="164" customFormat="1" ht="9.75" customHeight="1">
      <c r="A14" s="322">
        <v>1</v>
      </c>
      <c r="B14" s="164" t="s">
        <v>0</v>
      </c>
      <c r="D14" s="177" t="s">
        <v>863</v>
      </c>
      <c r="E14" s="660">
        <v>35677</v>
      </c>
      <c r="F14" s="249">
        <v>13915</v>
      </c>
      <c r="G14" s="249">
        <v>5731</v>
      </c>
      <c r="H14" s="249">
        <v>3216</v>
      </c>
      <c r="I14" s="249">
        <v>2493</v>
      </c>
      <c r="J14" s="249">
        <v>22</v>
      </c>
      <c r="K14" s="339" t="s">
        <v>864</v>
      </c>
      <c r="L14" s="249">
        <v>7629</v>
      </c>
      <c r="M14" s="249">
        <v>3370</v>
      </c>
      <c r="N14" s="249">
        <v>3044</v>
      </c>
      <c r="O14" s="249">
        <v>1139</v>
      </c>
      <c r="P14" s="249">
        <v>76</v>
      </c>
      <c r="Q14" s="249">
        <v>555</v>
      </c>
      <c r="R14" s="249">
        <v>21762</v>
      </c>
      <c r="S14" s="249">
        <v>7302</v>
      </c>
      <c r="T14" s="249">
        <v>14377</v>
      </c>
      <c r="U14" s="661">
        <v>83</v>
      </c>
      <c r="V14" s="534"/>
    </row>
    <row r="15" spans="1:22" s="164" customFormat="1" ht="9.75" customHeight="1">
      <c r="A15" s="322"/>
      <c r="C15" s="164" t="s">
        <v>145</v>
      </c>
      <c r="D15" s="177" t="s">
        <v>865</v>
      </c>
      <c r="E15" s="660">
        <v>24979</v>
      </c>
      <c r="F15" s="249">
        <v>7489</v>
      </c>
      <c r="G15" s="249">
        <v>3115</v>
      </c>
      <c r="H15" s="249">
        <v>1326</v>
      </c>
      <c r="I15" s="249">
        <v>1774</v>
      </c>
      <c r="J15" s="249">
        <v>15</v>
      </c>
      <c r="K15" s="339" t="s">
        <v>864</v>
      </c>
      <c r="L15" s="249">
        <v>4245</v>
      </c>
      <c r="M15" s="249">
        <v>1425</v>
      </c>
      <c r="N15" s="249">
        <v>1796</v>
      </c>
      <c r="O15" s="249">
        <v>991</v>
      </c>
      <c r="P15" s="249">
        <v>33</v>
      </c>
      <c r="Q15" s="249">
        <v>129</v>
      </c>
      <c r="R15" s="249">
        <v>17490</v>
      </c>
      <c r="S15" s="249">
        <v>6205</v>
      </c>
      <c r="T15" s="249">
        <v>11257</v>
      </c>
      <c r="U15" s="661">
        <v>28</v>
      </c>
      <c r="V15" s="534">
        <v>1</v>
      </c>
    </row>
    <row r="16" spans="1:22" s="164" customFormat="1" ht="9.75" customHeight="1">
      <c r="A16" s="322">
        <v>2</v>
      </c>
      <c r="B16" s="164" t="s">
        <v>13</v>
      </c>
      <c r="D16" s="177" t="s">
        <v>863</v>
      </c>
      <c r="E16" s="660">
        <v>907</v>
      </c>
      <c r="F16" s="249">
        <v>758</v>
      </c>
      <c r="G16" s="249">
        <v>216</v>
      </c>
      <c r="H16" s="249">
        <v>54</v>
      </c>
      <c r="I16" s="249">
        <v>146</v>
      </c>
      <c r="J16" s="249">
        <v>16</v>
      </c>
      <c r="K16" s="339" t="s">
        <v>864</v>
      </c>
      <c r="L16" s="249">
        <v>527</v>
      </c>
      <c r="M16" s="249">
        <v>47</v>
      </c>
      <c r="N16" s="249">
        <v>185</v>
      </c>
      <c r="O16" s="249">
        <v>294</v>
      </c>
      <c r="P16" s="249">
        <v>1</v>
      </c>
      <c r="Q16" s="249">
        <v>15</v>
      </c>
      <c r="R16" s="249">
        <v>149</v>
      </c>
      <c r="S16" s="249">
        <v>24</v>
      </c>
      <c r="T16" s="249">
        <v>119</v>
      </c>
      <c r="U16" s="661">
        <v>6</v>
      </c>
      <c r="V16" s="534"/>
    </row>
    <row r="17" spans="1:22" s="164" customFormat="1" ht="9.75" customHeight="1">
      <c r="A17" s="322"/>
      <c r="C17" s="164" t="s">
        <v>146</v>
      </c>
      <c r="D17" s="177" t="s">
        <v>865</v>
      </c>
      <c r="E17" s="660">
        <v>675</v>
      </c>
      <c r="F17" s="249">
        <v>551</v>
      </c>
      <c r="G17" s="249">
        <v>110</v>
      </c>
      <c r="H17" s="249">
        <v>24</v>
      </c>
      <c r="I17" s="249">
        <v>71</v>
      </c>
      <c r="J17" s="249">
        <v>15</v>
      </c>
      <c r="K17" s="339" t="s">
        <v>864</v>
      </c>
      <c r="L17" s="249">
        <v>440</v>
      </c>
      <c r="M17" s="249">
        <v>24</v>
      </c>
      <c r="N17" s="249">
        <v>139</v>
      </c>
      <c r="O17" s="249">
        <v>276</v>
      </c>
      <c r="P17" s="249">
        <v>1</v>
      </c>
      <c r="Q17" s="249">
        <v>1</v>
      </c>
      <c r="R17" s="249">
        <v>124</v>
      </c>
      <c r="S17" s="249">
        <v>15</v>
      </c>
      <c r="T17" s="249">
        <v>104</v>
      </c>
      <c r="U17" s="661">
        <v>5</v>
      </c>
      <c r="V17" s="534">
        <v>2</v>
      </c>
    </row>
    <row r="18" spans="1:22" s="164" customFormat="1" ht="9.75" customHeight="1">
      <c r="A18" s="322">
        <v>3</v>
      </c>
      <c r="B18" s="164" t="s">
        <v>15</v>
      </c>
      <c r="D18" s="177" t="s">
        <v>863</v>
      </c>
      <c r="E18" s="660">
        <v>1231</v>
      </c>
      <c r="F18" s="249">
        <v>1001</v>
      </c>
      <c r="G18" s="249">
        <v>260</v>
      </c>
      <c r="H18" s="249">
        <v>112</v>
      </c>
      <c r="I18" s="249">
        <v>110</v>
      </c>
      <c r="J18" s="249">
        <v>38</v>
      </c>
      <c r="K18" s="339" t="s">
        <v>864</v>
      </c>
      <c r="L18" s="249">
        <v>633</v>
      </c>
      <c r="M18" s="249">
        <v>148</v>
      </c>
      <c r="N18" s="249">
        <v>189</v>
      </c>
      <c r="O18" s="249">
        <v>295</v>
      </c>
      <c r="P18" s="249">
        <v>1</v>
      </c>
      <c r="Q18" s="249">
        <v>108</v>
      </c>
      <c r="R18" s="249">
        <v>230</v>
      </c>
      <c r="S18" s="249">
        <v>27</v>
      </c>
      <c r="T18" s="249">
        <v>184</v>
      </c>
      <c r="U18" s="661">
        <v>19</v>
      </c>
      <c r="V18" s="534"/>
    </row>
    <row r="19" spans="1:22" s="164" customFormat="1" ht="9.75" customHeight="1">
      <c r="A19" s="322"/>
      <c r="D19" s="177" t="s">
        <v>865</v>
      </c>
      <c r="E19" s="660">
        <v>716</v>
      </c>
      <c r="F19" s="249">
        <v>555</v>
      </c>
      <c r="G19" s="249">
        <v>119</v>
      </c>
      <c r="H19" s="249">
        <v>23</v>
      </c>
      <c r="I19" s="249">
        <v>66</v>
      </c>
      <c r="J19" s="249">
        <v>30</v>
      </c>
      <c r="K19" s="339" t="s">
        <v>864</v>
      </c>
      <c r="L19" s="249">
        <v>424</v>
      </c>
      <c r="M19" s="249">
        <v>57</v>
      </c>
      <c r="N19" s="249">
        <v>111</v>
      </c>
      <c r="O19" s="249">
        <v>255</v>
      </c>
      <c r="P19" s="249">
        <v>1</v>
      </c>
      <c r="Q19" s="249">
        <v>12</v>
      </c>
      <c r="R19" s="249">
        <v>161</v>
      </c>
      <c r="S19" s="249">
        <v>18</v>
      </c>
      <c r="T19" s="249">
        <v>137</v>
      </c>
      <c r="U19" s="661">
        <v>6</v>
      </c>
      <c r="V19" s="534">
        <v>3</v>
      </c>
    </row>
    <row r="20" spans="1:22" s="164" customFormat="1" ht="9.75" customHeight="1">
      <c r="A20" s="322">
        <v>4</v>
      </c>
      <c r="B20" s="164" t="s">
        <v>147</v>
      </c>
      <c r="D20" s="177" t="s">
        <v>863</v>
      </c>
      <c r="E20" s="660">
        <v>1113</v>
      </c>
      <c r="F20" s="249">
        <v>876</v>
      </c>
      <c r="G20" s="249">
        <v>318</v>
      </c>
      <c r="H20" s="249">
        <v>74</v>
      </c>
      <c r="I20" s="249">
        <v>173</v>
      </c>
      <c r="J20" s="665">
        <v>71</v>
      </c>
      <c r="K20" s="339" t="s">
        <v>864</v>
      </c>
      <c r="L20" s="249">
        <v>435</v>
      </c>
      <c r="M20" s="249">
        <v>12</v>
      </c>
      <c r="N20" s="249">
        <v>115</v>
      </c>
      <c r="O20" s="249">
        <v>308</v>
      </c>
      <c r="P20" s="339" t="s">
        <v>864</v>
      </c>
      <c r="Q20" s="249">
        <v>123</v>
      </c>
      <c r="R20" s="249">
        <v>237</v>
      </c>
      <c r="S20" s="249">
        <v>44</v>
      </c>
      <c r="T20" s="249">
        <v>164</v>
      </c>
      <c r="U20" s="661">
        <v>29</v>
      </c>
      <c r="V20" s="321"/>
    </row>
    <row r="21" spans="1:22" s="164" customFormat="1" ht="9.75" customHeight="1">
      <c r="A21" s="322"/>
      <c r="C21" s="164" t="s">
        <v>148</v>
      </c>
      <c r="D21" s="177" t="s">
        <v>865</v>
      </c>
      <c r="E21" s="660">
        <v>527</v>
      </c>
      <c r="F21" s="249">
        <v>340</v>
      </c>
      <c r="G21" s="249">
        <v>82</v>
      </c>
      <c r="H21" s="249">
        <v>10</v>
      </c>
      <c r="I21" s="249">
        <v>44</v>
      </c>
      <c r="J21" s="665">
        <v>28</v>
      </c>
      <c r="K21" s="339" t="s">
        <v>864</v>
      </c>
      <c r="L21" s="249">
        <v>249</v>
      </c>
      <c r="M21" s="249">
        <v>5</v>
      </c>
      <c r="N21" s="249">
        <v>61</v>
      </c>
      <c r="O21" s="249">
        <v>183</v>
      </c>
      <c r="P21" s="339" t="s">
        <v>864</v>
      </c>
      <c r="Q21" s="249">
        <v>9</v>
      </c>
      <c r="R21" s="249">
        <v>187</v>
      </c>
      <c r="S21" s="249">
        <v>30</v>
      </c>
      <c r="T21" s="249">
        <v>147</v>
      </c>
      <c r="U21" s="661">
        <v>10</v>
      </c>
      <c r="V21" s="534">
        <v>4</v>
      </c>
    </row>
    <row r="22" spans="1:22" s="164" customFormat="1" ht="9.75" customHeight="1">
      <c r="A22" s="322">
        <v>5</v>
      </c>
      <c r="B22" s="164" t="s">
        <v>18</v>
      </c>
      <c r="D22" s="177" t="s">
        <v>863</v>
      </c>
      <c r="E22" s="660">
        <v>749</v>
      </c>
      <c r="F22" s="249">
        <v>632</v>
      </c>
      <c r="G22" s="249">
        <v>304</v>
      </c>
      <c r="H22" s="249">
        <v>68</v>
      </c>
      <c r="I22" s="249">
        <v>225</v>
      </c>
      <c r="J22" s="665">
        <v>11</v>
      </c>
      <c r="K22" s="339" t="s">
        <v>864</v>
      </c>
      <c r="L22" s="249">
        <v>283</v>
      </c>
      <c r="M22" s="249">
        <v>14</v>
      </c>
      <c r="N22" s="249">
        <v>121</v>
      </c>
      <c r="O22" s="249">
        <v>148</v>
      </c>
      <c r="P22" s="339" t="s">
        <v>864</v>
      </c>
      <c r="Q22" s="249">
        <v>45</v>
      </c>
      <c r="R22" s="249">
        <v>117</v>
      </c>
      <c r="S22" s="249">
        <v>25</v>
      </c>
      <c r="T22" s="249">
        <v>87</v>
      </c>
      <c r="U22" s="661">
        <v>5</v>
      </c>
      <c r="V22" s="534"/>
    </row>
    <row r="23" spans="1:22" s="164" customFormat="1" ht="9.75" customHeight="1">
      <c r="A23" s="322"/>
      <c r="D23" s="177" t="s">
        <v>865</v>
      </c>
      <c r="E23" s="660">
        <v>418</v>
      </c>
      <c r="F23" s="249">
        <v>333</v>
      </c>
      <c r="G23" s="249">
        <v>152</v>
      </c>
      <c r="H23" s="249">
        <v>15</v>
      </c>
      <c r="I23" s="249">
        <v>130</v>
      </c>
      <c r="J23" s="665">
        <v>7</v>
      </c>
      <c r="K23" s="339" t="s">
        <v>864</v>
      </c>
      <c r="L23" s="249">
        <v>164</v>
      </c>
      <c r="M23" s="249">
        <v>3</v>
      </c>
      <c r="N23" s="249">
        <v>51</v>
      </c>
      <c r="O23" s="249">
        <v>110</v>
      </c>
      <c r="P23" s="339" t="s">
        <v>864</v>
      </c>
      <c r="Q23" s="249">
        <v>17</v>
      </c>
      <c r="R23" s="249">
        <v>85</v>
      </c>
      <c r="S23" s="249">
        <v>24</v>
      </c>
      <c r="T23" s="249">
        <v>60</v>
      </c>
      <c r="U23" s="666">
        <v>1</v>
      </c>
      <c r="V23" s="534">
        <v>5</v>
      </c>
    </row>
    <row r="24" spans="1:22" s="164" customFormat="1" ht="9.75" customHeight="1">
      <c r="A24" s="322">
        <v>6</v>
      </c>
      <c r="B24" s="164" t="s">
        <v>149</v>
      </c>
      <c r="D24" s="177" t="s">
        <v>863</v>
      </c>
      <c r="E24" s="660">
        <v>143</v>
      </c>
      <c r="F24" s="249">
        <v>127</v>
      </c>
      <c r="G24" s="249">
        <v>54</v>
      </c>
      <c r="H24" s="249">
        <v>19</v>
      </c>
      <c r="I24" s="249">
        <v>27</v>
      </c>
      <c r="J24" s="665">
        <v>8</v>
      </c>
      <c r="K24" s="339" t="s">
        <v>864</v>
      </c>
      <c r="L24" s="249">
        <v>67</v>
      </c>
      <c r="M24" s="249">
        <v>5</v>
      </c>
      <c r="N24" s="249">
        <v>19</v>
      </c>
      <c r="O24" s="249">
        <v>42</v>
      </c>
      <c r="P24" s="249">
        <v>1</v>
      </c>
      <c r="Q24" s="249">
        <v>6</v>
      </c>
      <c r="R24" s="249">
        <v>16</v>
      </c>
      <c r="S24" s="249">
        <v>5</v>
      </c>
      <c r="T24" s="665">
        <v>11</v>
      </c>
      <c r="U24" s="527" t="s">
        <v>864</v>
      </c>
      <c r="V24" s="534"/>
    </row>
    <row r="25" spans="1:22" s="164" customFormat="1" ht="9.75" customHeight="1">
      <c r="A25" s="667"/>
      <c r="C25" s="164" t="s">
        <v>150</v>
      </c>
      <c r="D25" s="177" t="s">
        <v>865</v>
      </c>
      <c r="E25" s="660">
        <v>53</v>
      </c>
      <c r="F25" s="249">
        <v>47</v>
      </c>
      <c r="G25" s="249">
        <v>15</v>
      </c>
      <c r="H25" s="249">
        <v>2</v>
      </c>
      <c r="I25" s="249">
        <v>8</v>
      </c>
      <c r="J25" s="665">
        <v>5</v>
      </c>
      <c r="K25" s="339" t="s">
        <v>864</v>
      </c>
      <c r="L25" s="249">
        <v>30</v>
      </c>
      <c r="M25" s="339" t="s">
        <v>864</v>
      </c>
      <c r="N25" s="249">
        <v>4</v>
      </c>
      <c r="O25" s="249">
        <v>25</v>
      </c>
      <c r="P25" s="249">
        <v>1</v>
      </c>
      <c r="Q25" s="249">
        <v>2</v>
      </c>
      <c r="R25" s="249">
        <v>6</v>
      </c>
      <c r="S25" s="249">
        <v>1</v>
      </c>
      <c r="T25" s="665">
        <v>5</v>
      </c>
      <c r="U25" s="527" t="s">
        <v>864</v>
      </c>
      <c r="V25" s="534">
        <v>6</v>
      </c>
    </row>
    <row r="26" spans="1:22" s="164" customFormat="1" ht="9.75" customHeight="1">
      <c r="A26" s="322">
        <v>7</v>
      </c>
      <c r="B26" s="164" t="s">
        <v>21</v>
      </c>
      <c r="D26" s="177" t="s">
        <v>863</v>
      </c>
      <c r="E26" s="660">
        <v>913</v>
      </c>
      <c r="F26" s="249">
        <v>812</v>
      </c>
      <c r="G26" s="249">
        <v>39</v>
      </c>
      <c r="H26" s="249">
        <v>12</v>
      </c>
      <c r="I26" s="249">
        <v>27</v>
      </c>
      <c r="J26" s="339" t="s">
        <v>864</v>
      </c>
      <c r="K26" s="339" t="s">
        <v>864</v>
      </c>
      <c r="L26" s="249">
        <v>508</v>
      </c>
      <c r="M26" s="249">
        <v>49</v>
      </c>
      <c r="N26" s="249">
        <v>262</v>
      </c>
      <c r="O26" s="249">
        <v>192</v>
      </c>
      <c r="P26" s="249">
        <v>5</v>
      </c>
      <c r="Q26" s="249">
        <v>265</v>
      </c>
      <c r="R26" s="249">
        <v>101</v>
      </c>
      <c r="S26" s="249">
        <v>1</v>
      </c>
      <c r="T26" s="665">
        <v>88</v>
      </c>
      <c r="U26" s="666">
        <v>12</v>
      </c>
      <c r="V26" s="534"/>
    </row>
    <row r="27" spans="1:22" s="164" customFormat="1" ht="9.75" customHeight="1">
      <c r="A27" s="667"/>
      <c r="D27" s="177" t="s">
        <v>865</v>
      </c>
      <c r="E27" s="660">
        <v>351</v>
      </c>
      <c r="F27" s="249">
        <v>289</v>
      </c>
      <c r="G27" s="249">
        <v>18</v>
      </c>
      <c r="H27" s="249">
        <v>1</v>
      </c>
      <c r="I27" s="249">
        <v>17</v>
      </c>
      <c r="J27" s="339" t="s">
        <v>864</v>
      </c>
      <c r="K27" s="339" t="s">
        <v>864</v>
      </c>
      <c r="L27" s="249">
        <v>269</v>
      </c>
      <c r="M27" s="249">
        <v>6</v>
      </c>
      <c r="N27" s="249">
        <v>102</v>
      </c>
      <c r="O27" s="249">
        <v>156</v>
      </c>
      <c r="P27" s="249">
        <v>5</v>
      </c>
      <c r="Q27" s="249">
        <v>2</v>
      </c>
      <c r="R27" s="249">
        <v>62</v>
      </c>
      <c r="S27" s="249">
        <v>1</v>
      </c>
      <c r="T27" s="665">
        <v>59</v>
      </c>
      <c r="U27" s="666">
        <v>2</v>
      </c>
      <c r="V27" s="534">
        <v>7</v>
      </c>
    </row>
    <row r="28" spans="1:22" s="164" customFormat="1" ht="9.75" customHeight="1">
      <c r="A28" s="322">
        <v>8</v>
      </c>
      <c r="B28" s="164" t="s">
        <v>22</v>
      </c>
      <c r="D28" s="177" t="s">
        <v>863</v>
      </c>
      <c r="E28" s="660">
        <v>1858</v>
      </c>
      <c r="F28" s="249">
        <v>1766</v>
      </c>
      <c r="G28" s="249">
        <v>475</v>
      </c>
      <c r="H28" s="249">
        <v>106</v>
      </c>
      <c r="I28" s="249">
        <v>369</v>
      </c>
      <c r="J28" s="339" t="s">
        <v>864</v>
      </c>
      <c r="K28" s="339" t="s">
        <v>864</v>
      </c>
      <c r="L28" s="249">
        <v>281</v>
      </c>
      <c r="M28" s="249">
        <v>21</v>
      </c>
      <c r="N28" s="249">
        <v>113</v>
      </c>
      <c r="O28" s="249">
        <v>147</v>
      </c>
      <c r="P28" s="339" t="s">
        <v>864</v>
      </c>
      <c r="Q28" s="249">
        <v>1010</v>
      </c>
      <c r="R28" s="249">
        <v>92</v>
      </c>
      <c r="S28" s="665">
        <v>12</v>
      </c>
      <c r="T28" s="665">
        <v>58</v>
      </c>
      <c r="U28" s="666">
        <v>22</v>
      </c>
      <c r="V28" s="534"/>
    </row>
    <row r="29" spans="1:22" s="164" customFormat="1" ht="9.75" customHeight="1">
      <c r="A29" s="667"/>
      <c r="C29" s="164" t="s">
        <v>151</v>
      </c>
      <c r="D29" s="177" t="s">
        <v>865</v>
      </c>
      <c r="E29" s="660">
        <v>293</v>
      </c>
      <c r="F29" s="249">
        <v>238</v>
      </c>
      <c r="G29" s="249">
        <v>66</v>
      </c>
      <c r="H29" s="249">
        <v>12</v>
      </c>
      <c r="I29" s="249">
        <v>54</v>
      </c>
      <c r="J29" s="339" t="s">
        <v>864</v>
      </c>
      <c r="K29" s="339" t="s">
        <v>864</v>
      </c>
      <c r="L29" s="249">
        <v>148</v>
      </c>
      <c r="M29" s="249">
        <v>3</v>
      </c>
      <c r="N29" s="249">
        <v>15</v>
      </c>
      <c r="O29" s="249">
        <v>130</v>
      </c>
      <c r="P29" s="339" t="s">
        <v>864</v>
      </c>
      <c r="Q29" s="249">
        <v>24</v>
      </c>
      <c r="R29" s="249">
        <v>55</v>
      </c>
      <c r="S29" s="665">
        <v>10</v>
      </c>
      <c r="T29" s="665">
        <v>42</v>
      </c>
      <c r="U29" s="666">
        <v>3</v>
      </c>
      <c r="V29" s="534">
        <v>8</v>
      </c>
    </row>
    <row r="30" spans="1:22" s="80" customFormat="1" ht="9.75" customHeight="1">
      <c r="A30" s="251" t="s">
        <v>1009</v>
      </c>
      <c r="B30" s="80" t="s">
        <v>152</v>
      </c>
      <c r="D30" s="81" t="s">
        <v>863</v>
      </c>
      <c r="E30" s="246">
        <v>4816</v>
      </c>
      <c r="F30" s="247">
        <v>3493</v>
      </c>
      <c r="G30" s="247">
        <v>114</v>
      </c>
      <c r="H30" s="247">
        <v>104</v>
      </c>
      <c r="I30" s="247">
        <v>8</v>
      </c>
      <c r="J30" s="252">
        <v>2</v>
      </c>
      <c r="K30" s="339" t="s">
        <v>864</v>
      </c>
      <c r="L30" s="247">
        <v>3063</v>
      </c>
      <c r="M30" s="247">
        <v>821</v>
      </c>
      <c r="N30" s="247">
        <v>524</v>
      </c>
      <c r="O30" s="247">
        <v>1704</v>
      </c>
      <c r="P30" s="247">
        <v>14</v>
      </c>
      <c r="Q30" s="247">
        <v>316</v>
      </c>
      <c r="R30" s="247">
        <v>1323</v>
      </c>
      <c r="S30" s="252">
        <v>7</v>
      </c>
      <c r="T30" s="252">
        <v>1159</v>
      </c>
      <c r="U30" s="253">
        <v>157</v>
      </c>
      <c r="V30" s="534"/>
    </row>
    <row r="31" spans="1:22" s="80" customFormat="1" ht="9.75" customHeight="1">
      <c r="A31" s="251"/>
      <c r="D31" s="81" t="s">
        <v>865</v>
      </c>
      <c r="E31" s="246">
        <v>3449</v>
      </c>
      <c r="F31" s="247">
        <v>2306</v>
      </c>
      <c r="G31" s="247">
        <v>29</v>
      </c>
      <c r="H31" s="247">
        <v>22</v>
      </c>
      <c r="I31" s="247">
        <v>5</v>
      </c>
      <c r="J31" s="247">
        <v>2</v>
      </c>
      <c r="K31" s="339" t="s">
        <v>864</v>
      </c>
      <c r="L31" s="247">
        <v>2152</v>
      </c>
      <c r="M31" s="247">
        <v>263</v>
      </c>
      <c r="N31" s="247">
        <v>385</v>
      </c>
      <c r="O31" s="247">
        <v>1494</v>
      </c>
      <c r="P31" s="247">
        <v>10</v>
      </c>
      <c r="Q31" s="247">
        <v>125</v>
      </c>
      <c r="R31" s="247">
        <v>1143</v>
      </c>
      <c r="S31" s="252">
        <v>2</v>
      </c>
      <c r="T31" s="252">
        <v>1006</v>
      </c>
      <c r="U31" s="253">
        <v>135</v>
      </c>
      <c r="V31" s="225" t="s">
        <v>1009</v>
      </c>
    </row>
    <row r="32" spans="1:22" s="80" customFormat="1" ht="9.75" customHeight="1">
      <c r="A32" s="251"/>
      <c r="D32" s="177"/>
      <c r="E32" s="246"/>
      <c r="F32" s="247"/>
      <c r="G32" s="247"/>
      <c r="H32" s="247"/>
      <c r="I32" s="247"/>
      <c r="J32" s="247"/>
      <c r="K32" s="252"/>
      <c r="L32" s="247"/>
      <c r="M32" s="247"/>
      <c r="N32" s="247"/>
      <c r="O32" s="247"/>
      <c r="P32" s="247"/>
      <c r="Q32" s="247"/>
      <c r="R32" s="247"/>
      <c r="S32" s="252"/>
      <c r="T32" s="252"/>
      <c r="U32" s="253"/>
      <c r="V32" s="321"/>
    </row>
    <row r="33" spans="1:22" s="80" customFormat="1" ht="9.75" customHeight="1">
      <c r="A33" s="251"/>
      <c r="B33" s="80" t="s">
        <v>998</v>
      </c>
      <c r="D33" s="81" t="s">
        <v>863</v>
      </c>
      <c r="E33" s="246">
        <v>68525</v>
      </c>
      <c r="F33" s="247">
        <v>42210</v>
      </c>
      <c r="G33" s="247">
        <v>21845</v>
      </c>
      <c r="H33" s="247">
        <v>6028</v>
      </c>
      <c r="I33" s="247">
        <v>7762</v>
      </c>
      <c r="J33" s="247">
        <v>7886</v>
      </c>
      <c r="K33" s="252">
        <v>169</v>
      </c>
      <c r="L33" s="247">
        <v>17392</v>
      </c>
      <c r="M33" s="247">
        <v>4802</v>
      </c>
      <c r="N33" s="247">
        <v>5693</v>
      </c>
      <c r="O33" s="247">
        <v>6692</v>
      </c>
      <c r="P33" s="247">
        <v>205</v>
      </c>
      <c r="Q33" s="247">
        <v>2973</v>
      </c>
      <c r="R33" s="247">
        <v>26315</v>
      </c>
      <c r="S33" s="252">
        <v>8674</v>
      </c>
      <c r="T33" s="252">
        <v>17240</v>
      </c>
      <c r="U33" s="253">
        <v>401</v>
      </c>
      <c r="V33" s="321"/>
    </row>
    <row r="34" spans="1:42" s="80" customFormat="1" ht="9.75" customHeight="1">
      <c r="A34" s="251"/>
      <c r="B34" s="255"/>
      <c r="C34" s="255"/>
      <c r="D34" s="81" t="s">
        <v>865</v>
      </c>
      <c r="E34" s="246">
        <v>41948</v>
      </c>
      <c r="F34" s="246">
        <v>20694</v>
      </c>
      <c r="G34" s="246">
        <v>9073</v>
      </c>
      <c r="H34" s="246">
        <v>2212</v>
      </c>
      <c r="I34" s="246">
        <v>3918</v>
      </c>
      <c r="J34" s="246">
        <v>2908</v>
      </c>
      <c r="K34" s="246">
        <v>35</v>
      </c>
      <c r="L34" s="246">
        <v>11183</v>
      </c>
      <c r="M34" s="246">
        <v>1898</v>
      </c>
      <c r="N34" s="246">
        <v>3331</v>
      </c>
      <c r="O34" s="246">
        <v>5828</v>
      </c>
      <c r="P34" s="246">
        <v>126</v>
      </c>
      <c r="Q34" s="246">
        <v>438</v>
      </c>
      <c r="R34" s="246">
        <v>21254</v>
      </c>
      <c r="S34" s="256">
        <v>7369</v>
      </c>
      <c r="T34" s="256">
        <v>13672</v>
      </c>
      <c r="U34" s="253">
        <v>213</v>
      </c>
      <c r="V34" s="321"/>
      <c r="W34" s="257"/>
      <c r="X34" s="257"/>
      <c r="Y34" s="257"/>
      <c r="Z34" s="257"/>
      <c r="AA34" s="257"/>
      <c r="AB34" s="257"/>
      <c r="AC34" s="257"/>
      <c r="AD34" s="257"/>
      <c r="AE34" s="257"/>
      <c r="AF34" s="257"/>
      <c r="AG34" s="257"/>
      <c r="AH34" s="257"/>
      <c r="AI34" s="257"/>
      <c r="AJ34" s="255"/>
      <c r="AK34" s="255"/>
      <c r="AL34" s="255"/>
      <c r="AM34" s="255"/>
      <c r="AN34" s="255"/>
      <c r="AO34" s="255"/>
      <c r="AP34" s="255"/>
    </row>
    <row r="35" spans="1:5" s="164" customFormat="1" ht="11.25">
      <c r="A35" s="321"/>
      <c r="B35" s="321"/>
      <c r="C35" s="321"/>
      <c r="D35" s="321"/>
      <c r="E35" s="321"/>
    </row>
    <row r="36" spans="1:5" s="164" customFormat="1" ht="11.25">
      <c r="A36" s="321"/>
      <c r="B36" s="321"/>
      <c r="C36" s="321"/>
      <c r="D36" s="321"/>
      <c r="E36" s="321"/>
    </row>
    <row r="37" spans="1:5" s="164" customFormat="1" ht="11.25">
      <c r="A37" s="321"/>
      <c r="B37" s="321"/>
      <c r="C37" s="321"/>
      <c r="D37" s="321"/>
      <c r="E37" s="321"/>
    </row>
    <row r="38" spans="1:5" s="164" customFormat="1" ht="11.25">
      <c r="A38" s="321"/>
      <c r="B38" s="321"/>
      <c r="C38" s="321"/>
      <c r="D38" s="321"/>
      <c r="E38" s="321"/>
    </row>
  </sheetData>
  <mergeCells count="24">
    <mergeCell ref="S4:U5"/>
    <mergeCell ref="S6:S8"/>
    <mergeCell ref="V4:V8"/>
    <mergeCell ref="T6:T8"/>
    <mergeCell ref="U6:U8"/>
    <mergeCell ref="O6:O7"/>
    <mergeCell ref="P6:P7"/>
    <mergeCell ref="Q4:Q8"/>
    <mergeCell ref="R4:R8"/>
    <mergeCell ref="L4:P5"/>
    <mergeCell ref="L6:L8"/>
    <mergeCell ref="H8:K8"/>
    <mergeCell ref="M6:M7"/>
    <mergeCell ref="N6:N7"/>
    <mergeCell ref="G4:K5"/>
    <mergeCell ref="G6:G8"/>
    <mergeCell ref="J6:J7"/>
    <mergeCell ref="H6:H7"/>
    <mergeCell ref="I6:I7"/>
    <mergeCell ref="K6:K7"/>
    <mergeCell ref="A4:A8"/>
    <mergeCell ref="B4:D8"/>
    <mergeCell ref="E4:E8"/>
    <mergeCell ref="F4:F8"/>
  </mergeCells>
  <printOptions/>
  <pageMargins left="0.7874015748031497" right="0.7874015748031497" top="0.3937007874015748" bottom="0.7874015748031497" header="0.31496062992125984"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82"/>
  <sheetViews>
    <sheetView workbookViewId="0" topLeftCell="A1">
      <selection activeCell="J69" sqref="J69"/>
    </sheetView>
  </sheetViews>
  <sheetFormatPr defaultColWidth="11.421875" defaultRowHeight="12.75"/>
  <cols>
    <col min="1" max="1" width="3.57421875" style="0" customWidth="1"/>
    <col min="2" max="2" width="1.7109375" style="0" customWidth="1"/>
    <col min="3" max="3" width="23.57421875" style="0" customWidth="1"/>
    <col min="4" max="9" width="10.28125" style="0" customWidth="1"/>
    <col min="16" max="16" width="3.57421875" style="0" customWidth="1"/>
  </cols>
  <sheetData>
    <row r="1" spans="1:16" ht="10.5" customHeight="1">
      <c r="A1" s="71" t="str">
        <f>"- 18 -"</f>
        <v>- 18 -</v>
      </c>
      <c r="B1" s="71"/>
      <c r="C1" s="71"/>
      <c r="D1" s="71"/>
      <c r="E1" s="71"/>
      <c r="F1" s="71"/>
      <c r="G1" s="71"/>
      <c r="H1" s="71"/>
      <c r="I1" s="71"/>
      <c r="J1" s="757" t="str">
        <f>"- 19 -"</f>
        <v>- 19 -</v>
      </c>
      <c r="K1" s="757"/>
      <c r="L1" s="757"/>
      <c r="M1" s="757"/>
      <c r="N1" s="757"/>
      <c r="O1" s="757"/>
      <c r="P1" s="757"/>
    </row>
    <row r="2" spans="1:16" ht="7.5" customHeight="1">
      <c r="A2" s="73"/>
      <c r="B2" s="73"/>
      <c r="C2" s="73"/>
      <c r="D2" s="73"/>
      <c r="E2" s="73"/>
      <c r="F2" s="73"/>
      <c r="G2" s="73"/>
      <c r="H2" s="73"/>
      <c r="I2" s="73"/>
      <c r="J2" s="73"/>
      <c r="K2" s="73"/>
      <c r="L2" s="73"/>
      <c r="P2" s="73"/>
    </row>
    <row r="3" spans="1:16" ht="7.5" customHeight="1">
      <c r="A3" s="73"/>
      <c r="B3" s="73"/>
      <c r="C3" s="73"/>
      <c r="D3" s="73"/>
      <c r="E3" s="73"/>
      <c r="F3" s="73"/>
      <c r="G3" s="73"/>
      <c r="H3" s="73"/>
      <c r="I3" s="73"/>
      <c r="J3" s="73"/>
      <c r="K3" s="73"/>
      <c r="L3" s="73"/>
      <c r="P3" s="73"/>
    </row>
    <row r="4" spans="2:16" ht="12.75">
      <c r="B4" s="186"/>
      <c r="C4" s="186"/>
      <c r="D4" s="186"/>
      <c r="E4" s="186"/>
      <c r="F4" s="186"/>
      <c r="G4" s="186"/>
      <c r="H4" s="186"/>
      <c r="I4" s="258" t="s">
        <v>153</v>
      </c>
      <c r="J4" s="186" t="s">
        <v>732</v>
      </c>
      <c r="K4" s="186"/>
      <c r="L4" s="186"/>
      <c r="P4" s="187"/>
    </row>
    <row r="5" spans="1:16" ht="7.5" customHeight="1">
      <c r="A5" s="73"/>
      <c r="B5" s="73"/>
      <c r="C5" s="73"/>
      <c r="D5" s="73"/>
      <c r="E5" s="73"/>
      <c r="F5" s="73"/>
      <c r="G5" s="73"/>
      <c r="H5" s="73"/>
      <c r="I5" s="73"/>
      <c r="J5" s="73"/>
      <c r="K5" s="73"/>
      <c r="L5" s="73"/>
      <c r="P5" s="73"/>
    </row>
    <row r="6" spans="1:16" ht="7.5" customHeight="1" thickBot="1">
      <c r="A6" s="75"/>
      <c r="B6" s="75"/>
      <c r="C6" s="75"/>
      <c r="D6" s="75"/>
      <c r="E6" s="75"/>
      <c r="F6" s="75"/>
      <c r="G6" s="75"/>
      <c r="H6" s="75"/>
      <c r="I6" s="75"/>
      <c r="J6" s="75"/>
      <c r="K6" s="75"/>
      <c r="L6" s="75"/>
      <c r="M6" s="75"/>
      <c r="N6" s="75"/>
      <c r="O6" s="75"/>
      <c r="P6" s="259"/>
    </row>
    <row r="7" spans="1:16" ht="9.75" customHeight="1">
      <c r="A7" s="188"/>
      <c r="B7" s="86"/>
      <c r="C7" s="79"/>
      <c r="D7" s="762" t="s">
        <v>998</v>
      </c>
      <c r="E7" s="261"/>
      <c r="F7" s="188"/>
      <c r="G7" s="708" t="s">
        <v>1010</v>
      </c>
      <c r="H7" s="686"/>
      <c r="I7" s="686"/>
      <c r="J7" s="686" t="s">
        <v>654</v>
      </c>
      <c r="K7" s="686"/>
      <c r="L7" s="711"/>
      <c r="M7" s="708" t="s">
        <v>662</v>
      </c>
      <c r="N7" s="686"/>
      <c r="O7" s="711"/>
      <c r="P7" s="261"/>
    </row>
    <row r="8" spans="1:16" ht="9.75" customHeight="1">
      <c r="A8" s="262"/>
      <c r="B8" s="760" t="s">
        <v>154</v>
      </c>
      <c r="C8" s="761"/>
      <c r="D8" s="678"/>
      <c r="E8" s="265" t="s">
        <v>88</v>
      </c>
      <c r="F8" s="266"/>
      <c r="G8" s="709"/>
      <c r="H8" s="710"/>
      <c r="I8" s="710"/>
      <c r="J8" s="710"/>
      <c r="K8" s="710"/>
      <c r="L8" s="713"/>
      <c r="M8" s="709"/>
      <c r="N8" s="710"/>
      <c r="O8" s="713"/>
      <c r="P8" s="267"/>
    </row>
    <row r="9" spans="1:16" ht="10.5" customHeight="1">
      <c r="A9" s="217" t="s">
        <v>853</v>
      </c>
      <c r="B9" s="73"/>
      <c r="C9" s="84"/>
      <c r="D9" s="678"/>
      <c r="E9" s="265" t="s">
        <v>980</v>
      </c>
      <c r="F9" s="266"/>
      <c r="G9" s="698" t="s">
        <v>993</v>
      </c>
      <c r="H9" s="700" t="s">
        <v>155</v>
      </c>
      <c r="I9" s="753"/>
      <c r="J9" s="758" t="s">
        <v>993</v>
      </c>
      <c r="K9" s="700" t="s">
        <v>155</v>
      </c>
      <c r="L9" s="753"/>
      <c r="M9" s="698" t="s">
        <v>993</v>
      </c>
      <c r="N9" s="700" t="s">
        <v>155</v>
      </c>
      <c r="O9" s="753"/>
      <c r="P9" s="263" t="s">
        <v>853</v>
      </c>
    </row>
    <row r="10" spans="1:16" ht="9" customHeight="1">
      <c r="A10" s="217" t="s">
        <v>856</v>
      </c>
      <c r="B10" s="760" t="s">
        <v>156</v>
      </c>
      <c r="C10" s="761"/>
      <c r="D10" s="763"/>
      <c r="E10" s="268"/>
      <c r="F10" s="269"/>
      <c r="G10" s="759"/>
      <c r="H10" s="709"/>
      <c r="I10" s="710"/>
      <c r="J10" s="713"/>
      <c r="K10" s="709"/>
      <c r="L10" s="710"/>
      <c r="M10" s="759"/>
      <c r="N10" s="709"/>
      <c r="O10" s="710"/>
      <c r="P10" s="263" t="s">
        <v>856</v>
      </c>
    </row>
    <row r="11" spans="1:16" ht="7.5" customHeight="1">
      <c r="A11" s="233"/>
      <c r="B11" s="86"/>
      <c r="C11" s="84"/>
      <c r="D11" s="753" t="s">
        <v>157</v>
      </c>
      <c r="E11" s="754"/>
      <c r="F11" s="698" t="s">
        <v>158</v>
      </c>
      <c r="G11" s="700" t="s">
        <v>157</v>
      </c>
      <c r="H11" s="755"/>
      <c r="I11" s="753" t="s">
        <v>158</v>
      </c>
      <c r="J11" s="753" t="s">
        <v>157</v>
      </c>
      <c r="K11" s="754"/>
      <c r="L11" s="698" t="s">
        <v>158</v>
      </c>
      <c r="M11" s="753" t="s">
        <v>157</v>
      </c>
      <c r="N11" s="754"/>
      <c r="O11" s="698" t="s">
        <v>158</v>
      </c>
      <c r="P11" s="270"/>
    </row>
    <row r="12" spans="1:16" ht="7.5" customHeight="1" thickBot="1">
      <c r="A12" s="125"/>
      <c r="B12" s="86"/>
      <c r="C12" s="271"/>
      <c r="D12" s="691"/>
      <c r="E12" s="674"/>
      <c r="F12" s="699"/>
      <c r="G12" s="701"/>
      <c r="H12" s="691"/>
      <c r="I12" s="691"/>
      <c r="J12" s="691"/>
      <c r="K12" s="674"/>
      <c r="L12" s="699"/>
      <c r="M12" s="691"/>
      <c r="N12" s="674"/>
      <c r="O12" s="699"/>
      <c r="P12" s="272"/>
    </row>
    <row r="13" spans="1:16" ht="12" customHeight="1">
      <c r="A13" s="78"/>
      <c r="B13" s="78"/>
      <c r="C13" s="78"/>
      <c r="D13" s="78"/>
      <c r="E13" s="78"/>
      <c r="F13" s="78"/>
      <c r="G13" s="78"/>
      <c r="H13" s="78"/>
      <c r="I13" s="78"/>
      <c r="J13" s="78"/>
      <c r="K13" s="78"/>
      <c r="L13" s="78"/>
      <c r="M13" s="78"/>
      <c r="N13" s="78"/>
      <c r="O13" s="78"/>
      <c r="P13" s="78"/>
    </row>
    <row r="14" spans="1:16" ht="10.5" customHeight="1">
      <c r="A14" s="175" t="s">
        <v>981</v>
      </c>
      <c r="B14" s="71"/>
      <c r="C14" s="89"/>
      <c r="D14" s="98"/>
      <c r="E14" s="71"/>
      <c r="F14" s="71"/>
      <c r="G14" s="71"/>
      <c r="H14" s="71"/>
      <c r="I14" s="98"/>
      <c r="J14" s="675" t="s">
        <v>981</v>
      </c>
      <c r="K14" s="675"/>
      <c r="L14" s="675"/>
      <c r="M14" s="675"/>
      <c r="N14" s="675"/>
      <c r="O14" s="675"/>
      <c r="P14" s="675"/>
    </row>
    <row r="15" spans="1:16" ht="7.5" customHeight="1">
      <c r="A15" s="86"/>
      <c r="B15" s="73"/>
      <c r="C15" s="86"/>
      <c r="D15" s="175"/>
      <c r="E15" s="71"/>
      <c r="F15" s="71"/>
      <c r="G15" s="71"/>
      <c r="H15" s="71"/>
      <c r="I15" s="71"/>
      <c r="J15" s="73"/>
      <c r="K15" s="73"/>
      <c r="L15" s="73"/>
      <c r="M15" s="73"/>
      <c r="N15" s="73"/>
      <c r="O15" s="73"/>
      <c r="P15" s="86"/>
    </row>
    <row r="16" spans="1:16" ht="9.75" customHeight="1">
      <c r="A16" s="226">
        <v>1</v>
      </c>
      <c r="B16" s="73" t="s">
        <v>982</v>
      </c>
      <c r="C16" s="84"/>
      <c r="D16" s="273">
        <v>21272</v>
      </c>
      <c r="E16" s="273">
        <v>8867</v>
      </c>
      <c r="F16" s="274">
        <f>E16*100/D16</f>
        <v>41.68390372320421</v>
      </c>
      <c r="G16" s="273">
        <v>21158</v>
      </c>
      <c r="H16" s="273">
        <v>8838</v>
      </c>
      <c r="I16" s="274">
        <f>H16*100/G16</f>
        <v>41.77143397296531</v>
      </c>
      <c r="J16" s="275">
        <v>10</v>
      </c>
      <c r="K16" s="276">
        <v>5</v>
      </c>
      <c r="L16" s="274">
        <f>K16*100/J16</f>
        <v>50</v>
      </c>
      <c r="M16" s="277">
        <v>104</v>
      </c>
      <c r="N16" s="277">
        <v>24</v>
      </c>
      <c r="O16" s="274">
        <f>N16*100/M16</f>
        <v>23.076923076923077</v>
      </c>
      <c r="P16" s="278">
        <v>1</v>
      </c>
    </row>
    <row r="17" spans="1:16" ht="9.75" customHeight="1">
      <c r="A17" s="226">
        <v>2</v>
      </c>
      <c r="B17" s="73"/>
      <c r="C17" s="84" t="s">
        <v>983</v>
      </c>
      <c r="D17" s="273">
        <v>5455</v>
      </c>
      <c r="E17" s="273">
        <v>2006</v>
      </c>
      <c r="F17" s="274">
        <f aca="true" t="shared" si="0" ref="F17:F33">E17*100/D17</f>
        <v>36.77360219981668</v>
      </c>
      <c r="G17" s="273">
        <v>5351</v>
      </c>
      <c r="H17" s="273">
        <v>1984</v>
      </c>
      <c r="I17" s="274">
        <f aca="true" t="shared" si="1" ref="I17:I33">H17*100/G17</f>
        <v>37.077181835171</v>
      </c>
      <c r="J17" s="275">
        <v>3</v>
      </c>
      <c r="K17" s="276">
        <v>1</v>
      </c>
      <c r="L17" s="274">
        <f aca="true" t="shared" si="2" ref="L17:L33">K17*100/J17</f>
        <v>33.333333333333336</v>
      </c>
      <c r="M17" s="277">
        <v>101</v>
      </c>
      <c r="N17" s="277">
        <v>21</v>
      </c>
      <c r="O17" s="274">
        <f>N17*100/M17</f>
        <v>20.792079207920793</v>
      </c>
      <c r="P17" s="278">
        <v>2</v>
      </c>
    </row>
    <row r="18" spans="1:16" ht="9.75" customHeight="1">
      <c r="A18" s="226">
        <v>3</v>
      </c>
      <c r="B18" s="73"/>
      <c r="C18" s="84" t="s">
        <v>984</v>
      </c>
      <c r="D18" s="273">
        <v>7762</v>
      </c>
      <c r="E18" s="273">
        <v>3918</v>
      </c>
      <c r="F18" s="274">
        <f t="shared" si="0"/>
        <v>50.476681267714504</v>
      </c>
      <c r="G18" s="273">
        <v>7754</v>
      </c>
      <c r="H18" s="273">
        <v>3913</v>
      </c>
      <c r="I18" s="274">
        <f t="shared" si="1"/>
        <v>50.464276502450346</v>
      </c>
      <c r="J18" s="275">
        <v>5</v>
      </c>
      <c r="K18" s="276">
        <v>2</v>
      </c>
      <c r="L18" s="274">
        <f t="shared" si="2"/>
        <v>40</v>
      </c>
      <c r="M18" s="277">
        <v>3</v>
      </c>
      <c r="N18" s="277">
        <v>3</v>
      </c>
      <c r="O18" s="274">
        <f>N18*100/M18</f>
        <v>100</v>
      </c>
      <c r="P18" s="278">
        <v>3</v>
      </c>
    </row>
    <row r="19" spans="1:16" ht="9.75" customHeight="1">
      <c r="A19" s="226">
        <v>4</v>
      </c>
      <c r="B19" s="73"/>
      <c r="C19" s="84" t="s">
        <v>985</v>
      </c>
      <c r="D19" s="273">
        <v>7886</v>
      </c>
      <c r="E19" s="273">
        <v>2908</v>
      </c>
      <c r="F19" s="274">
        <f t="shared" si="0"/>
        <v>36.87547552624905</v>
      </c>
      <c r="G19" s="273">
        <v>7884</v>
      </c>
      <c r="H19" s="273">
        <v>2906</v>
      </c>
      <c r="I19" s="274">
        <f t="shared" si="1"/>
        <v>36.859462201927954</v>
      </c>
      <c r="J19" s="275">
        <v>2</v>
      </c>
      <c r="K19" s="276">
        <v>2</v>
      </c>
      <c r="L19" s="274">
        <f t="shared" si="2"/>
        <v>100</v>
      </c>
      <c r="M19" s="279" t="s">
        <v>864</v>
      </c>
      <c r="N19" s="279" t="s">
        <v>864</v>
      </c>
      <c r="O19" s="280" t="s">
        <v>864</v>
      </c>
      <c r="P19" s="278">
        <v>4</v>
      </c>
    </row>
    <row r="20" spans="1:16" ht="10.5" customHeight="1">
      <c r="A20" s="226">
        <v>5</v>
      </c>
      <c r="B20" s="73"/>
      <c r="C20" s="84" t="s">
        <v>986</v>
      </c>
      <c r="D20" s="281">
        <v>169</v>
      </c>
      <c r="E20" s="281">
        <v>35</v>
      </c>
      <c r="F20" s="274">
        <f t="shared" si="0"/>
        <v>20.71005917159763</v>
      </c>
      <c r="G20" s="273">
        <v>169</v>
      </c>
      <c r="H20" s="273">
        <v>35</v>
      </c>
      <c r="I20" s="274">
        <f t="shared" si="1"/>
        <v>20.71005917159763</v>
      </c>
      <c r="J20" s="279" t="s">
        <v>864</v>
      </c>
      <c r="K20" s="282" t="s">
        <v>864</v>
      </c>
      <c r="L20" s="280" t="s">
        <v>864</v>
      </c>
      <c r="M20" s="279" t="s">
        <v>864</v>
      </c>
      <c r="N20" s="279" t="s">
        <v>864</v>
      </c>
      <c r="O20" s="280" t="s">
        <v>864</v>
      </c>
      <c r="P20" s="278">
        <v>5</v>
      </c>
    </row>
    <row r="21" spans="1:16" ht="7.5" customHeight="1" hidden="1">
      <c r="A21" s="226"/>
      <c r="B21" s="73"/>
      <c r="C21" s="84"/>
      <c r="D21" s="273"/>
      <c r="E21" s="273"/>
      <c r="F21" s="274" t="e">
        <f t="shared" si="0"/>
        <v>#DIV/0!</v>
      </c>
      <c r="G21" s="273"/>
      <c r="H21" s="273"/>
      <c r="I21" s="274" t="e">
        <f t="shared" si="1"/>
        <v>#DIV/0!</v>
      </c>
      <c r="J21" s="279"/>
      <c r="K21" s="282"/>
      <c r="L21" s="274" t="e">
        <f t="shared" si="2"/>
        <v>#DIV/0!</v>
      </c>
      <c r="M21" s="279"/>
      <c r="N21" s="279"/>
      <c r="O21" s="280"/>
      <c r="P21" s="278"/>
    </row>
    <row r="22" spans="1:16" ht="6.75" customHeight="1">
      <c r="A22" s="226"/>
      <c r="B22" s="73"/>
      <c r="C22" s="84"/>
      <c r="D22" s="273"/>
      <c r="E22" s="273"/>
      <c r="F22" s="274"/>
      <c r="G22" s="273"/>
      <c r="H22" s="273"/>
      <c r="I22" s="274"/>
      <c r="J22" s="279"/>
      <c r="K22" s="282"/>
      <c r="L22" s="274"/>
      <c r="M22" s="279"/>
      <c r="N22" s="279"/>
      <c r="O22" s="280"/>
      <c r="P22" s="278"/>
    </row>
    <row r="23" spans="1:16" ht="10.5" customHeight="1">
      <c r="A23" s="226">
        <v>6</v>
      </c>
      <c r="B23" s="73" t="s">
        <v>987</v>
      </c>
      <c r="C23" s="84"/>
      <c r="D23" s="273">
        <v>573</v>
      </c>
      <c r="E23" s="273">
        <v>206</v>
      </c>
      <c r="F23" s="274">
        <f t="shared" si="0"/>
        <v>35.95113438045375</v>
      </c>
      <c r="G23" s="273">
        <v>573</v>
      </c>
      <c r="H23" s="273">
        <v>206</v>
      </c>
      <c r="I23" s="274">
        <f t="shared" si="1"/>
        <v>35.95113438045375</v>
      </c>
      <c r="J23" s="279" t="s">
        <v>864</v>
      </c>
      <c r="K23" s="282" t="s">
        <v>864</v>
      </c>
      <c r="L23" s="280" t="s">
        <v>864</v>
      </c>
      <c r="M23" s="279" t="s">
        <v>864</v>
      </c>
      <c r="N23" s="279" t="s">
        <v>864</v>
      </c>
      <c r="O23" s="280" t="s">
        <v>864</v>
      </c>
      <c r="P23" s="278">
        <v>6</v>
      </c>
    </row>
    <row r="24" spans="1:16" ht="6.75" customHeight="1">
      <c r="A24" s="226"/>
      <c r="B24" s="73"/>
      <c r="C24" s="84"/>
      <c r="D24" s="273"/>
      <c r="E24" s="273"/>
      <c r="F24" s="274"/>
      <c r="G24" s="273"/>
      <c r="H24" s="273"/>
      <c r="I24" s="274"/>
      <c r="J24" s="283"/>
      <c r="K24" s="276"/>
      <c r="L24" s="274"/>
      <c r="M24" s="277"/>
      <c r="N24" s="277"/>
      <c r="O24" s="274"/>
      <c r="P24" s="278"/>
    </row>
    <row r="25" spans="1:16" ht="10.5" customHeight="1">
      <c r="A25" s="226">
        <v>7</v>
      </c>
      <c r="B25" s="73" t="s">
        <v>988</v>
      </c>
      <c r="C25" s="84"/>
      <c r="D25" s="273">
        <v>17392</v>
      </c>
      <c r="E25" s="273">
        <v>11183</v>
      </c>
      <c r="F25" s="274">
        <f t="shared" si="0"/>
        <v>64.29967801287948</v>
      </c>
      <c r="G25" s="273">
        <v>14329</v>
      </c>
      <c r="H25" s="273">
        <v>9031</v>
      </c>
      <c r="I25" s="274">
        <f t="shared" si="1"/>
        <v>63.02603112568916</v>
      </c>
      <c r="J25" s="275">
        <v>163</v>
      </c>
      <c r="K25" s="276">
        <v>71</v>
      </c>
      <c r="L25" s="274">
        <f t="shared" si="2"/>
        <v>43.558282208588956</v>
      </c>
      <c r="M25" s="277">
        <v>2900</v>
      </c>
      <c r="N25" s="277">
        <v>2081</v>
      </c>
      <c r="O25" s="274">
        <f aca="true" t="shared" si="3" ref="O25:O41">N25*100/M25</f>
        <v>71.75862068965517</v>
      </c>
      <c r="P25" s="278">
        <v>7</v>
      </c>
    </row>
    <row r="26" spans="1:16" ht="10.5" customHeight="1">
      <c r="A26" s="226">
        <v>8</v>
      </c>
      <c r="B26" s="73"/>
      <c r="C26" s="84" t="s">
        <v>983</v>
      </c>
      <c r="D26" s="273">
        <v>4802</v>
      </c>
      <c r="E26" s="273">
        <v>1898</v>
      </c>
      <c r="F26" s="274">
        <f t="shared" si="0"/>
        <v>39.52519783423573</v>
      </c>
      <c r="G26" s="273">
        <v>3981</v>
      </c>
      <c r="H26" s="273">
        <v>1635</v>
      </c>
      <c r="I26" s="274">
        <f t="shared" si="1"/>
        <v>41.07008289374529</v>
      </c>
      <c r="J26" s="275">
        <v>32</v>
      </c>
      <c r="K26" s="276">
        <v>2</v>
      </c>
      <c r="L26" s="274">
        <f t="shared" si="2"/>
        <v>6.25</v>
      </c>
      <c r="M26" s="277">
        <v>789</v>
      </c>
      <c r="N26" s="277">
        <v>261</v>
      </c>
      <c r="O26" s="274">
        <f t="shared" si="3"/>
        <v>33.07984790874525</v>
      </c>
      <c r="P26" s="278">
        <v>8</v>
      </c>
    </row>
    <row r="27" spans="1:16" ht="10.5" customHeight="1">
      <c r="A27" s="226">
        <v>9</v>
      </c>
      <c r="B27" s="73"/>
      <c r="C27" s="84" t="s">
        <v>984</v>
      </c>
      <c r="D27" s="273">
        <v>5693</v>
      </c>
      <c r="E27" s="273">
        <v>3331</v>
      </c>
      <c r="F27" s="274">
        <f t="shared" si="0"/>
        <v>58.510451431582645</v>
      </c>
      <c r="G27" s="273">
        <v>5169</v>
      </c>
      <c r="H27" s="273">
        <v>2946</v>
      </c>
      <c r="I27" s="274">
        <f t="shared" si="1"/>
        <v>56.993615786419035</v>
      </c>
      <c r="J27" s="275">
        <v>88</v>
      </c>
      <c r="K27" s="276">
        <v>41</v>
      </c>
      <c r="L27" s="274">
        <f t="shared" si="2"/>
        <v>46.59090909090909</v>
      </c>
      <c r="M27" s="277">
        <v>436</v>
      </c>
      <c r="N27" s="277">
        <v>344</v>
      </c>
      <c r="O27" s="274">
        <f t="shared" si="3"/>
        <v>78.89908256880734</v>
      </c>
      <c r="P27" s="278">
        <v>9</v>
      </c>
    </row>
    <row r="28" spans="1:16" ht="10.5" customHeight="1">
      <c r="A28" s="131">
        <v>10</v>
      </c>
      <c r="B28" s="73"/>
      <c r="C28" s="84" t="s">
        <v>985</v>
      </c>
      <c r="D28" s="273">
        <v>6692</v>
      </c>
      <c r="E28" s="273">
        <v>5828</v>
      </c>
      <c r="F28" s="274">
        <f t="shared" si="0"/>
        <v>87.08906156604901</v>
      </c>
      <c r="G28" s="273">
        <v>4988</v>
      </c>
      <c r="H28" s="273">
        <v>4334</v>
      </c>
      <c r="I28" s="274">
        <f t="shared" si="1"/>
        <v>86.88853247794707</v>
      </c>
      <c r="J28" s="275">
        <v>42</v>
      </c>
      <c r="K28" s="276">
        <v>28</v>
      </c>
      <c r="L28" s="274">
        <f t="shared" si="2"/>
        <v>66.66666666666667</v>
      </c>
      <c r="M28" s="277">
        <v>1662</v>
      </c>
      <c r="N28" s="277">
        <v>1466</v>
      </c>
      <c r="O28" s="274">
        <f t="shared" si="3"/>
        <v>88.20697954271961</v>
      </c>
      <c r="P28" s="278">
        <v>10</v>
      </c>
    </row>
    <row r="29" spans="1:16" ht="10.5" customHeight="1">
      <c r="A29" s="131">
        <v>11</v>
      </c>
      <c r="B29" s="73"/>
      <c r="C29" s="84" t="s">
        <v>986</v>
      </c>
      <c r="D29" s="273">
        <v>205</v>
      </c>
      <c r="E29" s="273">
        <v>126</v>
      </c>
      <c r="F29" s="274">
        <f t="shared" si="0"/>
        <v>61.46341463414634</v>
      </c>
      <c r="G29" s="273">
        <v>191</v>
      </c>
      <c r="H29" s="273">
        <v>116</v>
      </c>
      <c r="I29" s="274">
        <f t="shared" si="1"/>
        <v>60.73298429319372</v>
      </c>
      <c r="J29" s="275">
        <v>1</v>
      </c>
      <c r="K29" s="282" t="s">
        <v>864</v>
      </c>
      <c r="L29" s="280" t="s">
        <v>864</v>
      </c>
      <c r="M29" s="277">
        <v>13</v>
      </c>
      <c r="N29" s="277">
        <v>10</v>
      </c>
      <c r="O29" s="274">
        <f t="shared" si="3"/>
        <v>76.92307692307692</v>
      </c>
      <c r="P29" s="278">
        <v>11</v>
      </c>
    </row>
    <row r="30" spans="1:16" ht="6.75" customHeight="1">
      <c r="A30" s="131"/>
      <c r="B30" s="73"/>
      <c r="C30" s="84"/>
      <c r="D30" s="273"/>
      <c r="E30" s="273"/>
      <c r="F30" s="274"/>
      <c r="G30" s="273"/>
      <c r="H30" s="273"/>
      <c r="I30" s="274"/>
      <c r="J30" s="275"/>
      <c r="K30" s="276"/>
      <c r="L30" s="274"/>
      <c r="M30" s="277"/>
      <c r="N30" s="277"/>
      <c r="O30" s="274"/>
      <c r="P30" s="278"/>
    </row>
    <row r="31" spans="1:16" ht="10.5" customHeight="1">
      <c r="A31" s="131">
        <v>12</v>
      </c>
      <c r="B31" s="73" t="s">
        <v>989</v>
      </c>
      <c r="C31" s="84"/>
      <c r="D31" s="273">
        <v>2973</v>
      </c>
      <c r="E31" s="273">
        <v>438</v>
      </c>
      <c r="F31" s="274">
        <f t="shared" si="0"/>
        <v>14.732593340060545</v>
      </c>
      <c r="G31" s="273">
        <v>2657</v>
      </c>
      <c r="H31" s="273">
        <v>313</v>
      </c>
      <c r="I31" s="274">
        <f t="shared" si="1"/>
        <v>11.780203236733158</v>
      </c>
      <c r="J31" s="275">
        <v>57</v>
      </c>
      <c r="K31" s="276">
        <v>15</v>
      </c>
      <c r="L31" s="274">
        <f t="shared" si="2"/>
        <v>26.31578947368421</v>
      </c>
      <c r="M31" s="277">
        <v>259</v>
      </c>
      <c r="N31" s="277">
        <v>110</v>
      </c>
      <c r="O31" s="274">
        <f t="shared" si="3"/>
        <v>42.47104247104247</v>
      </c>
      <c r="P31" s="278">
        <v>12</v>
      </c>
    </row>
    <row r="32" spans="1:16" ht="7.5" customHeight="1">
      <c r="A32" s="131"/>
      <c r="B32" s="73"/>
      <c r="C32" s="84"/>
      <c r="D32" s="273"/>
      <c r="E32" s="273"/>
      <c r="F32" s="274"/>
      <c r="G32" s="273"/>
      <c r="H32" s="273"/>
      <c r="I32" s="274"/>
      <c r="J32" s="275"/>
      <c r="K32" s="276"/>
      <c r="L32" s="274"/>
      <c r="M32" s="277"/>
      <c r="N32" s="277"/>
      <c r="O32" s="274"/>
      <c r="P32" s="278"/>
    </row>
    <row r="33" spans="1:16" s="113" customFormat="1" ht="10.5" customHeight="1">
      <c r="A33" s="237">
        <v>13</v>
      </c>
      <c r="B33" s="80" t="s">
        <v>990</v>
      </c>
      <c r="C33" s="81"/>
      <c r="D33" s="284">
        <v>42210</v>
      </c>
      <c r="E33" s="284">
        <v>20694</v>
      </c>
      <c r="F33" s="285">
        <f t="shared" si="0"/>
        <v>49.02629708599858</v>
      </c>
      <c r="G33" s="284">
        <v>38717</v>
      </c>
      <c r="H33" s="284">
        <v>18388</v>
      </c>
      <c r="I33" s="285">
        <f t="shared" si="1"/>
        <v>47.4933491747811</v>
      </c>
      <c r="J33" s="286">
        <v>230</v>
      </c>
      <c r="K33" s="287">
        <v>91</v>
      </c>
      <c r="L33" s="285">
        <f t="shared" si="2"/>
        <v>39.56521739130435</v>
      </c>
      <c r="M33" s="288">
        <v>3263</v>
      </c>
      <c r="N33" s="288">
        <v>2215</v>
      </c>
      <c r="O33" s="285">
        <f t="shared" si="3"/>
        <v>67.88231688630096</v>
      </c>
      <c r="P33" s="289">
        <v>13</v>
      </c>
    </row>
    <row r="34" spans="1:16" ht="6.75" customHeight="1">
      <c r="A34" s="131"/>
      <c r="B34" s="73"/>
      <c r="C34" s="84"/>
      <c r="D34" s="273"/>
      <c r="E34" s="273"/>
      <c r="F34" s="274"/>
      <c r="G34" s="273"/>
      <c r="H34" s="273"/>
      <c r="I34" s="274"/>
      <c r="J34" s="275"/>
      <c r="K34" s="276"/>
      <c r="L34" s="290"/>
      <c r="M34" s="277"/>
      <c r="N34" s="277"/>
      <c r="O34" s="274"/>
      <c r="P34" s="278"/>
    </row>
    <row r="35" spans="1:16" ht="10.5" customHeight="1">
      <c r="A35" s="291"/>
      <c r="C35" s="84" t="s">
        <v>964</v>
      </c>
      <c r="D35" s="273"/>
      <c r="E35" s="273"/>
      <c r="F35" s="274"/>
      <c r="G35" s="273"/>
      <c r="H35" s="273"/>
      <c r="I35" s="274"/>
      <c r="J35" s="275"/>
      <c r="K35" s="276"/>
      <c r="L35" s="290"/>
      <c r="M35" s="277"/>
      <c r="N35" s="277"/>
      <c r="O35" s="274"/>
      <c r="P35" s="292"/>
    </row>
    <row r="36" spans="1:16" ht="10.5" customHeight="1">
      <c r="A36" s="131"/>
      <c r="C36" s="84" t="s">
        <v>159</v>
      </c>
      <c r="O36" s="274"/>
      <c r="P36" s="278"/>
    </row>
    <row r="37" spans="1:16" ht="10.5" customHeight="1">
      <c r="A37" s="131">
        <v>14</v>
      </c>
      <c r="B37" s="73"/>
      <c r="C37" s="84" t="s">
        <v>160</v>
      </c>
      <c r="D37" s="273">
        <v>39237</v>
      </c>
      <c r="E37" s="273">
        <v>20256</v>
      </c>
      <c r="F37" s="274">
        <f>E37*100/D37</f>
        <v>51.62474195274868</v>
      </c>
      <c r="G37" s="273">
        <v>36060</v>
      </c>
      <c r="H37" s="273">
        <v>18075</v>
      </c>
      <c r="I37" s="274">
        <f>H37*100/G37</f>
        <v>50.12479201331115</v>
      </c>
      <c r="J37" s="275">
        <v>173</v>
      </c>
      <c r="K37" s="276">
        <v>76</v>
      </c>
      <c r="L37" s="274">
        <f>K37*100/J37</f>
        <v>43.93063583815029</v>
      </c>
      <c r="M37" s="277">
        <v>3004</v>
      </c>
      <c r="N37" s="277">
        <v>2105</v>
      </c>
      <c r="O37" s="274">
        <f t="shared" si="3"/>
        <v>70.07323568575234</v>
      </c>
      <c r="P37" s="278">
        <v>14</v>
      </c>
    </row>
    <row r="38" spans="1:16" ht="10.5" customHeight="1">
      <c r="A38" s="131">
        <v>15</v>
      </c>
      <c r="B38" s="73"/>
      <c r="C38" s="84" t="s">
        <v>161</v>
      </c>
      <c r="D38" s="273">
        <v>10830</v>
      </c>
      <c r="E38" s="273">
        <v>4110</v>
      </c>
      <c r="F38" s="274">
        <f>E38*100/D38</f>
        <v>37.95013850415513</v>
      </c>
      <c r="G38" s="273">
        <v>9905</v>
      </c>
      <c r="H38" s="273">
        <v>3825</v>
      </c>
      <c r="I38" s="274">
        <f>H38*100/G38</f>
        <v>38.61686017163049</v>
      </c>
      <c r="J38" s="275">
        <v>35</v>
      </c>
      <c r="K38" s="276">
        <v>3</v>
      </c>
      <c r="L38" s="274">
        <f>K38*100/J38</f>
        <v>8.571428571428571</v>
      </c>
      <c r="M38" s="277">
        <v>890</v>
      </c>
      <c r="N38" s="277">
        <v>282</v>
      </c>
      <c r="O38" s="274">
        <f t="shared" si="3"/>
        <v>31.685393258426966</v>
      </c>
      <c r="P38" s="278">
        <v>15</v>
      </c>
    </row>
    <row r="39" spans="1:16" ht="10.5" customHeight="1">
      <c r="A39" s="131">
        <v>16</v>
      </c>
      <c r="B39" s="73"/>
      <c r="C39" s="84" t="s">
        <v>162</v>
      </c>
      <c r="D39" s="273">
        <v>13455</v>
      </c>
      <c r="E39" s="273">
        <v>7249</v>
      </c>
      <c r="F39" s="274">
        <f>E39*100/D39</f>
        <v>53.875882571534746</v>
      </c>
      <c r="G39" s="273">
        <v>12923</v>
      </c>
      <c r="H39" s="273">
        <v>6859</v>
      </c>
      <c r="I39" s="274">
        <f>H39*100/G39</f>
        <v>53.07591116613789</v>
      </c>
      <c r="J39" s="275">
        <v>93</v>
      </c>
      <c r="K39" s="276">
        <v>43</v>
      </c>
      <c r="L39" s="274">
        <f>K39*100/J39</f>
        <v>46.236559139784944</v>
      </c>
      <c r="M39" s="277">
        <v>439</v>
      </c>
      <c r="N39" s="277">
        <v>347</v>
      </c>
      <c r="O39" s="274">
        <f t="shared" si="3"/>
        <v>79.04328018223235</v>
      </c>
      <c r="P39" s="278">
        <v>16</v>
      </c>
    </row>
    <row r="40" spans="1:16" ht="10.5" customHeight="1">
      <c r="A40" s="131">
        <v>17</v>
      </c>
      <c r="B40" s="73"/>
      <c r="C40" s="84" t="s">
        <v>163</v>
      </c>
      <c r="D40" s="273">
        <v>14578</v>
      </c>
      <c r="E40" s="273">
        <v>8736</v>
      </c>
      <c r="F40" s="274">
        <f>E40*100/D40</f>
        <v>59.92591576347922</v>
      </c>
      <c r="G40" s="273">
        <v>12872</v>
      </c>
      <c r="H40" s="273">
        <v>7240</v>
      </c>
      <c r="I40" s="274">
        <f>H40*100/G40</f>
        <v>56.2461155997514</v>
      </c>
      <c r="J40" s="275">
        <v>44</v>
      </c>
      <c r="K40" s="276">
        <v>30</v>
      </c>
      <c r="L40" s="274">
        <f>K40*100/J40</f>
        <v>68.18181818181819</v>
      </c>
      <c r="M40" s="277">
        <v>1662</v>
      </c>
      <c r="N40" s="277">
        <v>1466</v>
      </c>
      <c r="O40" s="274">
        <f t="shared" si="3"/>
        <v>88.20697954271961</v>
      </c>
      <c r="P40" s="278">
        <v>17</v>
      </c>
    </row>
    <row r="41" spans="1:16" ht="10.5" customHeight="1">
      <c r="A41" s="131">
        <v>18</v>
      </c>
      <c r="B41" s="73"/>
      <c r="C41" s="84" t="s">
        <v>164</v>
      </c>
      <c r="D41" s="273">
        <v>374</v>
      </c>
      <c r="E41" s="273">
        <v>161</v>
      </c>
      <c r="F41" s="274">
        <f>E41*100/D41</f>
        <v>43.04812834224599</v>
      </c>
      <c r="G41" s="273">
        <v>360</v>
      </c>
      <c r="H41" s="273">
        <v>151</v>
      </c>
      <c r="I41" s="274">
        <f>H41*100/G41</f>
        <v>41.94444444444444</v>
      </c>
      <c r="J41" s="275">
        <v>1</v>
      </c>
      <c r="K41" s="282" t="s">
        <v>864</v>
      </c>
      <c r="L41" s="280" t="s">
        <v>864</v>
      </c>
      <c r="M41" s="277">
        <v>13</v>
      </c>
      <c r="N41" s="277">
        <v>10</v>
      </c>
      <c r="O41" s="274">
        <f t="shared" si="3"/>
        <v>76.92307692307692</v>
      </c>
      <c r="P41" s="278">
        <v>18</v>
      </c>
    </row>
    <row r="42" spans="1:16" ht="6.75" customHeight="1">
      <c r="A42" s="208"/>
      <c r="B42" s="73"/>
      <c r="C42" s="73"/>
      <c r="D42" s="273"/>
      <c r="E42" s="273"/>
      <c r="F42" s="274"/>
      <c r="G42" s="273"/>
      <c r="H42" s="273"/>
      <c r="I42" s="274"/>
      <c r="J42" s="275"/>
      <c r="K42" s="293"/>
      <c r="L42" s="290"/>
      <c r="M42" s="275"/>
      <c r="N42" s="275"/>
      <c r="O42" s="294"/>
      <c r="P42" s="229"/>
    </row>
    <row r="43" spans="1:16" ht="10.5" customHeight="1">
      <c r="A43" s="752" t="s">
        <v>165</v>
      </c>
      <c r="B43" s="752"/>
      <c r="C43" s="752"/>
      <c r="D43" s="752"/>
      <c r="E43" s="752"/>
      <c r="F43" s="752"/>
      <c r="G43" s="752"/>
      <c r="H43" s="752"/>
      <c r="I43" s="752"/>
      <c r="J43" s="756" t="s">
        <v>165</v>
      </c>
      <c r="K43" s="756"/>
      <c r="L43" s="756"/>
      <c r="M43" s="756"/>
      <c r="N43" s="756"/>
      <c r="O43" s="756"/>
      <c r="P43" s="756"/>
    </row>
    <row r="44" spans="1:16" ht="6.75" customHeight="1">
      <c r="A44" s="208"/>
      <c r="B44" s="73"/>
      <c r="C44" s="73"/>
      <c r="D44" s="273"/>
      <c r="E44" s="273"/>
      <c r="F44" s="274"/>
      <c r="G44" s="273"/>
      <c r="H44" s="273"/>
      <c r="I44" s="274"/>
      <c r="J44" s="275"/>
      <c r="K44" s="293"/>
      <c r="L44" s="290"/>
      <c r="M44" s="275"/>
      <c r="N44" s="275"/>
      <c r="O44" s="294"/>
      <c r="P44" s="229"/>
    </row>
    <row r="45" spans="1:16" ht="9.75" customHeight="1">
      <c r="A45" s="131">
        <v>19</v>
      </c>
      <c r="B45" s="73" t="s">
        <v>982</v>
      </c>
      <c r="C45" s="84"/>
      <c r="D45" s="273">
        <v>8593</v>
      </c>
      <c r="E45" s="273">
        <v>7294</v>
      </c>
      <c r="F45" s="274">
        <f aca="true" t="shared" si="4" ref="F45:F69">E45*100/D45</f>
        <v>84.88304433841499</v>
      </c>
      <c r="G45" s="273">
        <v>8586</v>
      </c>
      <c r="H45" s="273">
        <v>7292</v>
      </c>
      <c r="I45" s="274">
        <f aca="true" t="shared" si="5" ref="I45:I61">H45*100/G45</f>
        <v>84.92895411134405</v>
      </c>
      <c r="J45" s="275">
        <v>2</v>
      </c>
      <c r="K45" s="282" t="s">
        <v>864</v>
      </c>
      <c r="L45" s="282" t="s">
        <v>864</v>
      </c>
      <c r="M45" s="279" t="s">
        <v>117</v>
      </c>
      <c r="N45" s="279" t="s">
        <v>880</v>
      </c>
      <c r="O45" s="274">
        <f aca="true" t="shared" si="6" ref="O45:O61">N45*100/M45</f>
        <v>40</v>
      </c>
      <c r="P45" s="278">
        <v>19</v>
      </c>
    </row>
    <row r="46" spans="1:16" ht="9.75" customHeight="1">
      <c r="A46" s="131">
        <v>20</v>
      </c>
      <c r="B46" s="73"/>
      <c r="C46" s="84" t="s">
        <v>983</v>
      </c>
      <c r="D46" s="281">
        <v>2234</v>
      </c>
      <c r="E46" s="281">
        <v>1668</v>
      </c>
      <c r="F46" s="274">
        <f t="shared" si="4"/>
        <v>74.66427931960608</v>
      </c>
      <c r="G46" s="273">
        <v>2228</v>
      </c>
      <c r="H46" s="273">
        <v>1666</v>
      </c>
      <c r="I46" s="274">
        <f t="shared" si="5"/>
        <v>74.77558348294434</v>
      </c>
      <c r="J46" s="279" t="s">
        <v>881</v>
      </c>
      <c r="K46" s="282" t="s">
        <v>864</v>
      </c>
      <c r="L46" s="282" t="s">
        <v>864</v>
      </c>
      <c r="M46" s="279" t="s">
        <v>117</v>
      </c>
      <c r="N46" s="279" t="s">
        <v>880</v>
      </c>
      <c r="O46" s="274">
        <f t="shared" si="6"/>
        <v>40</v>
      </c>
      <c r="P46" s="278">
        <v>20</v>
      </c>
    </row>
    <row r="47" spans="1:16" ht="9.75" customHeight="1">
      <c r="A47" s="131">
        <v>21</v>
      </c>
      <c r="B47" s="73"/>
      <c r="C47" s="84" t="s">
        <v>984</v>
      </c>
      <c r="D47" s="281">
        <v>5784</v>
      </c>
      <c r="E47" s="281">
        <v>5078</v>
      </c>
      <c r="F47" s="274">
        <f t="shared" si="4"/>
        <v>87.79391424619641</v>
      </c>
      <c r="G47" s="273">
        <v>5783</v>
      </c>
      <c r="H47" s="273">
        <v>5078</v>
      </c>
      <c r="I47" s="274">
        <f t="shared" si="5"/>
        <v>87.80909562510807</v>
      </c>
      <c r="J47" s="275">
        <v>1</v>
      </c>
      <c r="K47" s="282" t="s">
        <v>864</v>
      </c>
      <c r="L47" s="282" t="s">
        <v>864</v>
      </c>
      <c r="M47" s="279" t="s">
        <v>864</v>
      </c>
      <c r="N47" s="279" t="s">
        <v>864</v>
      </c>
      <c r="O47" s="279" t="s">
        <v>864</v>
      </c>
      <c r="P47" s="278">
        <v>21</v>
      </c>
    </row>
    <row r="48" spans="1:16" ht="10.5" customHeight="1">
      <c r="A48" s="131">
        <v>22</v>
      </c>
      <c r="B48" s="73"/>
      <c r="C48" s="84" t="s">
        <v>985</v>
      </c>
      <c r="D48" s="281">
        <v>571</v>
      </c>
      <c r="E48" s="281">
        <v>547</v>
      </c>
      <c r="F48" s="274">
        <f t="shared" si="4"/>
        <v>95.79684763572679</v>
      </c>
      <c r="G48" s="273">
        <v>571</v>
      </c>
      <c r="H48" s="273">
        <v>547</v>
      </c>
      <c r="I48" s="274">
        <f t="shared" si="5"/>
        <v>95.79684763572679</v>
      </c>
      <c r="J48" s="279" t="s">
        <v>864</v>
      </c>
      <c r="K48" s="282" t="s">
        <v>864</v>
      </c>
      <c r="L48" s="282" t="s">
        <v>864</v>
      </c>
      <c r="M48" s="279" t="s">
        <v>864</v>
      </c>
      <c r="N48" s="279" t="s">
        <v>864</v>
      </c>
      <c r="O48" s="279" t="s">
        <v>864</v>
      </c>
      <c r="P48" s="278">
        <v>22</v>
      </c>
    </row>
    <row r="49" spans="1:16" ht="10.5" customHeight="1">
      <c r="A49" s="131">
        <v>23</v>
      </c>
      <c r="B49" s="73"/>
      <c r="C49" s="84" t="s">
        <v>986</v>
      </c>
      <c r="D49" s="234" t="s">
        <v>871</v>
      </c>
      <c r="E49" s="234" t="s">
        <v>881</v>
      </c>
      <c r="F49" s="274">
        <f t="shared" si="4"/>
        <v>25</v>
      </c>
      <c r="G49" s="234" t="s">
        <v>871</v>
      </c>
      <c r="H49" s="234" t="s">
        <v>881</v>
      </c>
      <c r="I49" s="274">
        <f t="shared" si="5"/>
        <v>25</v>
      </c>
      <c r="J49" s="279" t="s">
        <v>864</v>
      </c>
      <c r="K49" s="282" t="s">
        <v>864</v>
      </c>
      <c r="L49" s="282" t="s">
        <v>864</v>
      </c>
      <c r="M49" s="279" t="s">
        <v>864</v>
      </c>
      <c r="N49" s="279" t="s">
        <v>864</v>
      </c>
      <c r="O49" s="279" t="s">
        <v>864</v>
      </c>
      <c r="P49" s="278">
        <v>23</v>
      </c>
    </row>
    <row r="50" spans="1:16" ht="6" customHeight="1">
      <c r="A50" s="131"/>
      <c r="B50" s="73"/>
      <c r="C50" s="84"/>
      <c r="D50" s="281"/>
      <c r="E50" s="281"/>
      <c r="F50" s="274"/>
      <c r="G50" s="273"/>
      <c r="H50" s="273"/>
      <c r="I50" s="274"/>
      <c r="J50" s="283"/>
      <c r="K50" s="282"/>
      <c r="L50" s="282"/>
      <c r="M50" s="279"/>
      <c r="N50" s="279"/>
      <c r="O50" s="279"/>
      <c r="P50" s="278"/>
    </row>
    <row r="51" spans="1:16" ht="9.75" customHeight="1">
      <c r="A51" s="131">
        <v>24</v>
      </c>
      <c r="B51" s="73" t="s">
        <v>987</v>
      </c>
      <c r="C51" s="84"/>
      <c r="D51" s="281">
        <v>45</v>
      </c>
      <c r="E51" s="281">
        <v>40</v>
      </c>
      <c r="F51" s="274">
        <f t="shared" si="4"/>
        <v>88.88888888888889</v>
      </c>
      <c r="G51" s="273">
        <v>45</v>
      </c>
      <c r="H51" s="273">
        <v>40</v>
      </c>
      <c r="I51" s="274">
        <f t="shared" si="5"/>
        <v>88.88888888888889</v>
      </c>
      <c r="J51" s="279" t="s">
        <v>864</v>
      </c>
      <c r="K51" s="282" t="s">
        <v>864</v>
      </c>
      <c r="L51" s="282" t="s">
        <v>864</v>
      </c>
      <c r="M51" s="279" t="s">
        <v>864</v>
      </c>
      <c r="N51" s="279" t="s">
        <v>864</v>
      </c>
      <c r="O51" s="279" t="s">
        <v>864</v>
      </c>
      <c r="P51" s="278">
        <v>24</v>
      </c>
    </row>
    <row r="52" spans="1:16" ht="6.75" customHeight="1">
      <c r="A52" s="131"/>
      <c r="B52" s="73"/>
      <c r="C52" s="84"/>
      <c r="D52" s="281"/>
      <c r="E52" s="281"/>
      <c r="F52" s="274"/>
      <c r="G52" s="273"/>
      <c r="H52" s="273"/>
      <c r="I52" s="274"/>
      <c r="J52" s="294"/>
      <c r="K52" s="293"/>
      <c r="L52" s="274"/>
      <c r="M52" s="275"/>
      <c r="N52" s="275"/>
      <c r="O52" s="274"/>
      <c r="P52" s="278"/>
    </row>
    <row r="53" spans="1:16" ht="10.5" customHeight="1">
      <c r="A53" s="131">
        <v>25</v>
      </c>
      <c r="B53" s="73" t="s">
        <v>988</v>
      </c>
      <c r="C53" s="84"/>
      <c r="D53" s="281">
        <v>15821</v>
      </c>
      <c r="E53" s="281">
        <v>12421</v>
      </c>
      <c r="F53" s="274">
        <f t="shared" si="4"/>
        <v>78.50957588015928</v>
      </c>
      <c r="G53" s="273">
        <v>14698</v>
      </c>
      <c r="H53" s="273">
        <v>11444</v>
      </c>
      <c r="I53" s="274">
        <f t="shared" si="5"/>
        <v>77.86093346033473</v>
      </c>
      <c r="J53" s="275">
        <v>37</v>
      </c>
      <c r="K53" s="293">
        <v>19</v>
      </c>
      <c r="L53" s="274">
        <f>K53*100/J53</f>
        <v>51.351351351351354</v>
      </c>
      <c r="M53" s="275">
        <v>1086</v>
      </c>
      <c r="N53" s="275">
        <v>958</v>
      </c>
      <c r="O53" s="274">
        <f t="shared" si="6"/>
        <v>88.21362799263352</v>
      </c>
      <c r="P53" s="278">
        <v>25</v>
      </c>
    </row>
    <row r="54" spans="1:16" ht="10.5" customHeight="1">
      <c r="A54" s="131">
        <v>26</v>
      </c>
      <c r="B54" s="73"/>
      <c r="C54" s="84" t="s">
        <v>983</v>
      </c>
      <c r="D54" s="281">
        <v>4348</v>
      </c>
      <c r="E54" s="281">
        <v>2648</v>
      </c>
      <c r="F54" s="274">
        <f t="shared" si="4"/>
        <v>60.9015639374425</v>
      </c>
      <c r="G54" s="273">
        <v>4090</v>
      </c>
      <c r="H54" s="273">
        <v>2483</v>
      </c>
      <c r="I54" s="274">
        <f t="shared" si="5"/>
        <v>60.70904645476772</v>
      </c>
      <c r="J54" s="275">
        <v>8</v>
      </c>
      <c r="K54" s="282" t="s">
        <v>881</v>
      </c>
      <c r="L54" s="274">
        <f>K54*100/J54</f>
        <v>12.5</v>
      </c>
      <c r="M54" s="275">
        <v>250</v>
      </c>
      <c r="N54" s="275">
        <v>164</v>
      </c>
      <c r="O54" s="274">
        <f t="shared" si="6"/>
        <v>65.6</v>
      </c>
      <c r="P54" s="278">
        <v>26</v>
      </c>
    </row>
    <row r="55" spans="1:16" ht="10.5" customHeight="1">
      <c r="A55" s="131">
        <v>27</v>
      </c>
      <c r="B55" s="73"/>
      <c r="C55" s="84" t="s">
        <v>984</v>
      </c>
      <c r="D55" s="281">
        <v>7617</v>
      </c>
      <c r="E55" s="281">
        <v>6039</v>
      </c>
      <c r="F55" s="274">
        <f t="shared" si="4"/>
        <v>79.28318235525798</v>
      </c>
      <c r="G55" s="273">
        <v>7421</v>
      </c>
      <c r="H55" s="273">
        <v>5869</v>
      </c>
      <c r="I55" s="274">
        <f t="shared" si="5"/>
        <v>79.08637649912411</v>
      </c>
      <c r="J55" s="275">
        <v>18</v>
      </c>
      <c r="K55" s="293">
        <v>7</v>
      </c>
      <c r="L55" s="274">
        <f>K55*100/J55</f>
        <v>38.888888888888886</v>
      </c>
      <c r="M55" s="275">
        <v>178</v>
      </c>
      <c r="N55" s="275">
        <v>163</v>
      </c>
      <c r="O55" s="274">
        <f t="shared" si="6"/>
        <v>91.57303370786516</v>
      </c>
      <c r="P55" s="278">
        <v>27</v>
      </c>
    </row>
    <row r="56" spans="1:16" ht="10.5" customHeight="1">
      <c r="A56" s="131">
        <v>28</v>
      </c>
      <c r="B56" s="73"/>
      <c r="C56" s="84" t="s">
        <v>985</v>
      </c>
      <c r="D56" s="281">
        <v>3805</v>
      </c>
      <c r="E56" s="281">
        <v>3695</v>
      </c>
      <c r="F56" s="274">
        <f t="shared" si="4"/>
        <v>97.10906701708278</v>
      </c>
      <c r="G56" s="273">
        <v>3142</v>
      </c>
      <c r="H56" s="273">
        <v>3058</v>
      </c>
      <c r="I56" s="274">
        <f t="shared" si="5"/>
        <v>97.32654360280077</v>
      </c>
      <c r="J56" s="275">
        <v>11</v>
      </c>
      <c r="K56" s="293">
        <v>11</v>
      </c>
      <c r="L56" s="274">
        <f>K56*100/J56</f>
        <v>100</v>
      </c>
      <c r="M56" s="275">
        <v>652</v>
      </c>
      <c r="N56" s="275">
        <v>626</v>
      </c>
      <c r="O56" s="274">
        <f t="shared" si="6"/>
        <v>96.0122699386503</v>
      </c>
      <c r="P56" s="278">
        <v>28</v>
      </c>
    </row>
    <row r="57" spans="1:16" ht="10.5" customHeight="1">
      <c r="A57" s="131">
        <v>29</v>
      </c>
      <c r="B57" s="73"/>
      <c r="C57" s="84" t="s">
        <v>986</v>
      </c>
      <c r="D57" s="281">
        <v>51</v>
      </c>
      <c r="E57" s="281">
        <v>39</v>
      </c>
      <c r="F57" s="274">
        <f t="shared" si="4"/>
        <v>76.47058823529412</v>
      </c>
      <c r="G57" s="273">
        <v>45</v>
      </c>
      <c r="H57" s="273">
        <v>34</v>
      </c>
      <c r="I57" s="274">
        <f t="shared" si="5"/>
        <v>75.55555555555556</v>
      </c>
      <c r="J57" s="279" t="s">
        <v>864</v>
      </c>
      <c r="K57" s="282" t="s">
        <v>864</v>
      </c>
      <c r="L57" s="282" t="s">
        <v>864</v>
      </c>
      <c r="M57" s="275">
        <v>6</v>
      </c>
      <c r="N57" s="275">
        <v>5</v>
      </c>
      <c r="O57" s="274">
        <f t="shared" si="6"/>
        <v>83.33333333333333</v>
      </c>
      <c r="P57" s="278">
        <v>29</v>
      </c>
    </row>
    <row r="58" spans="1:16" ht="6.75" customHeight="1">
      <c r="A58" s="131"/>
      <c r="B58" s="73"/>
      <c r="C58" s="84"/>
      <c r="D58" s="281"/>
      <c r="E58" s="281"/>
      <c r="F58" s="274"/>
      <c r="G58" s="273"/>
      <c r="H58" s="273"/>
      <c r="I58" s="274"/>
      <c r="J58" s="275"/>
      <c r="K58" s="293"/>
      <c r="L58" s="274"/>
      <c r="M58" s="275"/>
      <c r="N58" s="275"/>
      <c r="O58" s="274"/>
      <c r="P58" s="278"/>
    </row>
    <row r="59" spans="1:16" ht="10.5" customHeight="1">
      <c r="A59" s="131">
        <v>30</v>
      </c>
      <c r="B59" s="73" t="s">
        <v>989</v>
      </c>
      <c r="C59" s="84"/>
      <c r="D59" s="281">
        <v>398</v>
      </c>
      <c r="E59" s="281">
        <v>211</v>
      </c>
      <c r="F59" s="274">
        <f t="shared" si="4"/>
        <v>53.015075376884425</v>
      </c>
      <c r="G59" s="273">
        <v>242</v>
      </c>
      <c r="H59" s="273">
        <v>76</v>
      </c>
      <c r="I59" s="274">
        <f t="shared" si="5"/>
        <v>31.40495867768595</v>
      </c>
      <c r="J59" s="275">
        <v>14</v>
      </c>
      <c r="K59" s="293">
        <v>13</v>
      </c>
      <c r="L59" s="274">
        <f>K59*100/J59</f>
        <v>92.85714285714286</v>
      </c>
      <c r="M59" s="275">
        <v>142</v>
      </c>
      <c r="N59" s="275">
        <v>122</v>
      </c>
      <c r="O59" s="274">
        <f t="shared" si="6"/>
        <v>85.91549295774648</v>
      </c>
      <c r="P59" s="278">
        <v>30</v>
      </c>
    </row>
    <row r="60" spans="1:16" ht="6.75" customHeight="1">
      <c r="A60" s="131"/>
      <c r="B60" s="73"/>
      <c r="C60" s="84"/>
      <c r="D60" s="281"/>
      <c r="E60" s="281"/>
      <c r="F60" s="274"/>
      <c r="G60" s="273"/>
      <c r="H60" s="273"/>
      <c r="I60" s="274"/>
      <c r="J60" s="286"/>
      <c r="K60" s="293"/>
      <c r="L60" s="274"/>
      <c r="M60" s="275"/>
      <c r="N60" s="275"/>
      <c r="O60" s="274"/>
      <c r="P60" s="278"/>
    </row>
    <row r="61" spans="1:16" s="113" customFormat="1" ht="10.5" customHeight="1">
      <c r="A61" s="237">
        <v>31</v>
      </c>
      <c r="B61" s="80" t="s">
        <v>990</v>
      </c>
      <c r="C61" s="81"/>
      <c r="D61" s="295">
        <v>24857</v>
      </c>
      <c r="E61" s="295">
        <v>19966</v>
      </c>
      <c r="F61" s="285">
        <f t="shared" si="4"/>
        <v>80.3234501347709</v>
      </c>
      <c r="G61" s="284">
        <v>23571</v>
      </c>
      <c r="H61" s="284">
        <v>18852</v>
      </c>
      <c r="I61" s="285">
        <f t="shared" si="5"/>
        <v>79.97963599338169</v>
      </c>
      <c r="J61" s="286">
        <v>53</v>
      </c>
      <c r="K61" s="296">
        <v>32</v>
      </c>
      <c r="L61" s="285">
        <f>K61*100/J61</f>
        <v>60.37735849056604</v>
      </c>
      <c r="M61" s="286">
        <v>1233</v>
      </c>
      <c r="N61" s="286">
        <v>1082</v>
      </c>
      <c r="O61" s="285">
        <f t="shared" si="6"/>
        <v>87.75344687753447</v>
      </c>
      <c r="P61" s="289">
        <v>31</v>
      </c>
    </row>
    <row r="62" spans="1:16" ht="6.75" customHeight="1">
      <c r="A62" s="131"/>
      <c r="B62" s="73"/>
      <c r="C62" s="84"/>
      <c r="D62" s="281"/>
      <c r="E62" s="281"/>
      <c r="F62" s="274"/>
      <c r="G62" s="273"/>
      <c r="H62" s="273"/>
      <c r="I62" s="274"/>
      <c r="J62" s="294"/>
      <c r="K62" s="293"/>
      <c r="L62" s="290"/>
      <c r="M62" s="275"/>
      <c r="N62" s="275"/>
      <c r="O62" s="73"/>
      <c r="P62" s="278"/>
    </row>
    <row r="63" spans="1:16" ht="10.5" customHeight="1">
      <c r="A63" s="131"/>
      <c r="C63" s="84" t="s">
        <v>964</v>
      </c>
      <c r="D63" s="281"/>
      <c r="E63" s="281"/>
      <c r="F63" s="274"/>
      <c r="G63" s="273"/>
      <c r="H63" s="273"/>
      <c r="I63" s="274"/>
      <c r="J63" s="294"/>
      <c r="K63" s="293"/>
      <c r="L63" s="290"/>
      <c r="M63" s="275"/>
      <c r="N63" s="275"/>
      <c r="O63" s="73"/>
      <c r="P63" s="278"/>
    </row>
    <row r="64" spans="1:16" ht="10.5" customHeight="1">
      <c r="A64" s="131"/>
      <c r="C64" s="84" t="s">
        <v>992</v>
      </c>
      <c r="D64" s="281"/>
      <c r="E64" s="281"/>
      <c r="F64" s="274"/>
      <c r="G64" s="273"/>
      <c r="H64" s="273"/>
      <c r="I64" s="274"/>
      <c r="J64" s="294"/>
      <c r="K64" s="293"/>
      <c r="L64" s="290"/>
      <c r="M64" s="275"/>
      <c r="N64" s="275"/>
      <c r="O64" s="73"/>
      <c r="P64" s="278"/>
    </row>
    <row r="65" spans="1:16" ht="10.5" customHeight="1">
      <c r="A65" s="131">
        <v>32</v>
      </c>
      <c r="B65" s="86"/>
      <c r="C65" s="84" t="s">
        <v>160</v>
      </c>
      <c r="D65" s="281">
        <v>24459</v>
      </c>
      <c r="E65" s="281">
        <v>19755</v>
      </c>
      <c r="F65" s="274">
        <f t="shared" si="4"/>
        <v>80.76781552802649</v>
      </c>
      <c r="G65" s="273">
        <v>23329</v>
      </c>
      <c r="H65" s="273">
        <v>18776</v>
      </c>
      <c r="I65" s="274">
        <f>H65*100/G65</f>
        <v>80.48351836769686</v>
      </c>
      <c r="J65" s="275">
        <v>39</v>
      </c>
      <c r="K65" s="293">
        <v>19</v>
      </c>
      <c r="L65" s="274">
        <f>K65*100/J65</f>
        <v>48.717948717948715</v>
      </c>
      <c r="M65" s="275">
        <v>1091</v>
      </c>
      <c r="N65" s="275">
        <v>960</v>
      </c>
      <c r="O65" s="274">
        <f>N65*100/M65</f>
        <v>87.99266727772685</v>
      </c>
      <c r="P65" s="278">
        <v>32</v>
      </c>
    </row>
    <row r="66" spans="1:16" ht="10.5" customHeight="1">
      <c r="A66" s="131">
        <v>33</v>
      </c>
      <c r="B66" s="73"/>
      <c r="C66" s="84" t="s">
        <v>161</v>
      </c>
      <c r="D66" s="281">
        <v>6627</v>
      </c>
      <c r="E66" s="281">
        <v>4356</v>
      </c>
      <c r="F66" s="274">
        <f t="shared" si="4"/>
        <v>65.73110004526936</v>
      </c>
      <c r="G66" s="273">
        <v>6363</v>
      </c>
      <c r="H66" s="273">
        <v>4189</v>
      </c>
      <c r="I66" s="274">
        <f>H66*100/G66</f>
        <v>65.83372622976583</v>
      </c>
      <c r="J66" s="275">
        <v>9</v>
      </c>
      <c r="K66" s="293">
        <v>1</v>
      </c>
      <c r="L66" s="274">
        <f>K66*100/J66</f>
        <v>11.11111111111111</v>
      </c>
      <c r="M66" s="275">
        <v>255</v>
      </c>
      <c r="N66" s="275">
        <v>166</v>
      </c>
      <c r="O66" s="274">
        <f>N66*100/M66</f>
        <v>65.09803921568627</v>
      </c>
      <c r="P66" s="278">
        <v>33</v>
      </c>
    </row>
    <row r="67" spans="1:16" ht="10.5" customHeight="1">
      <c r="A67" s="131">
        <v>34</v>
      </c>
      <c r="B67" s="73"/>
      <c r="C67" s="84" t="s">
        <v>162</v>
      </c>
      <c r="D67" s="281">
        <v>13401</v>
      </c>
      <c r="E67" s="281">
        <v>11117</v>
      </c>
      <c r="F67" s="274">
        <f t="shared" si="4"/>
        <v>82.95649578389673</v>
      </c>
      <c r="G67" s="273">
        <v>13204</v>
      </c>
      <c r="H67" s="273">
        <v>10947</v>
      </c>
      <c r="I67" s="274">
        <f>H67*100/G67</f>
        <v>82.906694940927</v>
      </c>
      <c r="J67" s="275">
        <v>19</v>
      </c>
      <c r="K67" s="293">
        <v>7</v>
      </c>
      <c r="L67" s="274">
        <f>K67*100/J67</f>
        <v>36.8421052631579</v>
      </c>
      <c r="M67" s="275">
        <v>178</v>
      </c>
      <c r="N67" s="275">
        <v>163</v>
      </c>
      <c r="O67" s="274">
        <f>N67*100/M67</f>
        <v>91.57303370786516</v>
      </c>
      <c r="P67" s="278">
        <v>34</v>
      </c>
    </row>
    <row r="68" spans="1:16" ht="10.5" customHeight="1">
      <c r="A68" s="131">
        <v>35</v>
      </c>
      <c r="B68" s="73"/>
      <c r="C68" s="84" t="s">
        <v>163</v>
      </c>
      <c r="D68" s="281">
        <v>4376</v>
      </c>
      <c r="E68" s="281">
        <v>4242</v>
      </c>
      <c r="F68" s="274">
        <f t="shared" si="4"/>
        <v>96.93784277879342</v>
      </c>
      <c r="G68" s="273">
        <v>3713</v>
      </c>
      <c r="H68" s="273">
        <v>3605</v>
      </c>
      <c r="I68" s="274">
        <f>H68*100/G68</f>
        <v>97.09130083490439</v>
      </c>
      <c r="J68" s="275">
        <v>11</v>
      </c>
      <c r="K68" s="293">
        <v>11</v>
      </c>
      <c r="L68" s="274">
        <f>K68*100/J68</f>
        <v>100</v>
      </c>
      <c r="M68" s="275">
        <v>652</v>
      </c>
      <c r="N68" s="275">
        <v>626</v>
      </c>
      <c r="O68" s="274">
        <f>N68*100/M68</f>
        <v>96.0122699386503</v>
      </c>
      <c r="P68" s="278">
        <v>35</v>
      </c>
    </row>
    <row r="69" spans="1:16" ht="10.5" customHeight="1">
      <c r="A69" s="131">
        <v>36</v>
      </c>
      <c r="B69" s="73"/>
      <c r="C69" s="84" t="s">
        <v>164</v>
      </c>
      <c r="D69" s="281">
        <v>55</v>
      </c>
      <c r="E69" s="281">
        <v>40</v>
      </c>
      <c r="F69" s="274">
        <f t="shared" si="4"/>
        <v>72.72727272727273</v>
      </c>
      <c r="G69" s="273">
        <v>49</v>
      </c>
      <c r="H69" s="273">
        <v>35</v>
      </c>
      <c r="I69" s="274">
        <f>H69*100/G69</f>
        <v>71.42857142857143</v>
      </c>
      <c r="J69" s="279" t="s">
        <v>864</v>
      </c>
      <c r="K69" s="282" t="s">
        <v>864</v>
      </c>
      <c r="L69" s="282" t="s">
        <v>864</v>
      </c>
      <c r="M69" s="275">
        <v>6</v>
      </c>
      <c r="N69" s="275">
        <v>5</v>
      </c>
      <c r="O69" s="274">
        <f>N69*100/M69</f>
        <v>83.33333333333333</v>
      </c>
      <c r="P69" s="278">
        <v>36</v>
      </c>
    </row>
    <row r="70" spans="1:16" ht="6.75" customHeight="1">
      <c r="A70" s="208"/>
      <c r="B70" s="73"/>
      <c r="C70" s="73"/>
      <c r="D70" s="273"/>
      <c r="E70" s="273"/>
      <c r="F70" s="274"/>
      <c r="G70" s="273"/>
      <c r="H70" s="273"/>
      <c r="I70" s="274"/>
      <c r="J70" s="275"/>
      <c r="K70" s="293"/>
      <c r="L70" s="290"/>
      <c r="M70" s="275"/>
      <c r="N70" s="275"/>
      <c r="O70" s="294"/>
      <c r="P70" s="229"/>
    </row>
    <row r="71" spans="1:16" ht="9.75" customHeight="1">
      <c r="A71" s="752" t="s">
        <v>166</v>
      </c>
      <c r="B71" s="752"/>
      <c r="C71" s="752"/>
      <c r="D71" s="752"/>
      <c r="E71" s="752"/>
      <c r="F71" s="752"/>
      <c r="G71" s="752"/>
      <c r="H71" s="752"/>
      <c r="I71" s="752"/>
      <c r="J71" s="756" t="s">
        <v>166</v>
      </c>
      <c r="K71" s="756"/>
      <c r="L71" s="756"/>
      <c r="M71" s="756"/>
      <c r="N71" s="756"/>
      <c r="O71" s="756"/>
      <c r="P71" s="756"/>
    </row>
    <row r="72" spans="1:16" ht="6.75" customHeight="1">
      <c r="A72" s="208"/>
      <c r="B72" s="73"/>
      <c r="C72" s="73"/>
      <c r="D72" s="273"/>
      <c r="E72" s="273"/>
      <c r="F72" s="274"/>
      <c r="G72" s="273"/>
      <c r="H72" s="273"/>
      <c r="I72" s="274"/>
      <c r="J72" s="275"/>
      <c r="K72" s="293"/>
      <c r="L72" s="106"/>
      <c r="M72" s="275"/>
      <c r="N72" s="275"/>
      <c r="O72" s="294"/>
      <c r="P72" s="229"/>
    </row>
    <row r="73" spans="1:16" ht="10.5" customHeight="1">
      <c r="A73" s="131">
        <v>37</v>
      </c>
      <c r="B73" s="73" t="s">
        <v>133</v>
      </c>
      <c r="C73" s="84"/>
      <c r="D73" s="281">
        <v>36</v>
      </c>
      <c r="E73" s="281">
        <v>35</v>
      </c>
      <c r="F73" s="274">
        <f aca="true" t="shared" si="7" ref="F73:F79">E73*100/D73</f>
        <v>97.22222222222223</v>
      </c>
      <c r="G73" s="273">
        <v>36</v>
      </c>
      <c r="H73" s="273">
        <v>35</v>
      </c>
      <c r="I73" s="274">
        <f aca="true" t="shared" si="8" ref="I73:I79">H73*100/G73</f>
        <v>97.22222222222223</v>
      </c>
      <c r="J73" s="279" t="s">
        <v>864</v>
      </c>
      <c r="K73" s="282" t="s">
        <v>864</v>
      </c>
      <c r="L73" s="282" t="s">
        <v>864</v>
      </c>
      <c r="M73" s="279" t="s">
        <v>864</v>
      </c>
      <c r="N73" s="279" t="s">
        <v>864</v>
      </c>
      <c r="O73" s="279" t="s">
        <v>864</v>
      </c>
      <c r="P73" s="278">
        <v>37</v>
      </c>
    </row>
    <row r="74" spans="1:16" ht="10.5" customHeight="1">
      <c r="A74" s="131">
        <v>38</v>
      </c>
      <c r="B74" s="73" t="s">
        <v>988</v>
      </c>
      <c r="C74" s="84"/>
      <c r="D74" s="281">
        <v>1419</v>
      </c>
      <c r="E74" s="281">
        <v>1251</v>
      </c>
      <c r="F74" s="274">
        <f t="shared" si="7"/>
        <v>88.16067653276956</v>
      </c>
      <c r="G74" s="273">
        <v>1383</v>
      </c>
      <c r="H74" s="273">
        <v>1222</v>
      </c>
      <c r="I74" s="274">
        <f t="shared" si="8"/>
        <v>88.3586406362979</v>
      </c>
      <c r="J74" s="275">
        <v>1</v>
      </c>
      <c r="K74" s="293">
        <v>1</v>
      </c>
      <c r="L74" s="274">
        <f aca="true" t="shared" si="9" ref="L74:L79">K74*100/J74</f>
        <v>100</v>
      </c>
      <c r="M74" s="275">
        <v>35</v>
      </c>
      <c r="N74" s="275">
        <v>28</v>
      </c>
      <c r="O74" s="274">
        <f aca="true" t="shared" si="10" ref="O74:O79">N74*100/M74</f>
        <v>80</v>
      </c>
      <c r="P74" s="278">
        <v>38</v>
      </c>
    </row>
    <row r="75" spans="1:16" ht="10.5" customHeight="1">
      <c r="A75" s="131">
        <v>39</v>
      </c>
      <c r="B75" s="73" t="s">
        <v>989</v>
      </c>
      <c r="C75" s="84"/>
      <c r="D75" s="281">
        <v>3</v>
      </c>
      <c r="E75" s="281">
        <v>2</v>
      </c>
      <c r="F75" s="274">
        <f t="shared" si="7"/>
        <v>66.66666666666667</v>
      </c>
      <c r="G75" s="273">
        <v>2</v>
      </c>
      <c r="H75" s="273">
        <v>2</v>
      </c>
      <c r="I75" s="274">
        <f t="shared" si="8"/>
        <v>100</v>
      </c>
      <c r="J75" s="279" t="s">
        <v>864</v>
      </c>
      <c r="K75" s="282" t="s">
        <v>864</v>
      </c>
      <c r="L75" s="282" t="s">
        <v>864</v>
      </c>
      <c r="M75" s="275">
        <v>1</v>
      </c>
      <c r="N75" s="279" t="s">
        <v>864</v>
      </c>
      <c r="O75" s="279" t="s">
        <v>864</v>
      </c>
      <c r="P75" s="278">
        <v>39</v>
      </c>
    </row>
    <row r="76" spans="1:16" ht="6.75" customHeight="1">
      <c r="A76" s="131"/>
      <c r="B76" s="73"/>
      <c r="C76" s="84"/>
      <c r="D76" s="281"/>
      <c r="E76" s="281"/>
      <c r="F76" s="274"/>
      <c r="G76" s="273"/>
      <c r="H76" s="273"/>
      <c r="I76" s="274"/>
      <c r="J76" s="275"/>
      <c r="K76" s="293"/>
      <c r="L76" s="274"/>
      <c r="M76" s="275"/>
      <c r="N76" s="275"/>
      <c r="O76" s="274"/>
      <c r="P76" s="278"/>
    </row>
    <row r="77" spans="1:16" s="113" customFormat="1" ht="10.5" customHeight="1">
      <c r="A77" s="237">
        <v>40</v>
      </c>
      <c r="B77" s="80" t="s">
        <v>990</v>
      </c>
      <c r="C77" s="81"/>
      <c r="D77" s="297">
        <v>1458</v>
      </c>
      <c r="E77" s="297">
        <v>1288</v>
      </c>
      <c r="F77" s="285">
        <f t="shared" si="7"/>
        <v>88.34019204389575</v>
      </c>
      <c r="G77" s="298">
        <v>1421</v>
      </c>
      <c r="H77" s="298">
        <v>1259</v>
      </c>
      <c r="I77" s="285">
        <f t="shared" si="8"/>
        <v>88.59957776213933</v>
      </c>
      <c r="J77" s="299">
        <v>1</v>
      </c>
      <c r="K77" s="300">
        <v>1</v>
      </c>
      <c r="L77" s="285">
        <f t="shared" si="9"/>
        <v>100</v>
      </c>
      <c r="M77" s="299">
        <v>36</v>
      </c>
      <c r="N77" s="299">
        <v>28</v>
      </c>
      <c r="O77" s="285">
        <f t="shared" si="10"/>
        <v>77.77777777777777</v>
      </c>
      <c r="P77" s="289">
        <v>40</v>
      </c>
    </row>
    <row r="78" spans="1:16" ht="6.75" customHeight="1">
      <c r="A78" s="131"/>
      <c r="B78" s="73"/>
      <c r="C78" s="84"/>
      <c r="D78" s="297"/>
      <c r="E78" s="297"/>
      <c r="F78" s="285"/>
      <c r="G78" s="298"/>
      <c r="H78" s="298"/>
      <c r="I78" s="285"/>
      <c r="J78" s="275"/>
      <c r="K78" s="293"/>
      <c r="L78" s="285"/>
      <c r="M78" s="275"/>
      <c r="N78" s="275"/>
      <c r="O78" s="285"/>
      <c r="P78" s="278"/>
    </row>
    <row r="79" spans="1:16" s="113" customFormat="1" ht="10.5" customHeight="1">
      <c r="A79" s="237">
        <v>41</v>
      </c>
      <c r="B79" s="80" t="s">
        <v>998</v>
      </c>
      <c r="C79" s="81"/>
      <c r="D79" s="297">
        <v>68525</v>
      </c>
      <c r="E79" s="297">
        <v>41948</v>
      </c>
      <c r="F79" s="285">
        <f t="shared" si="7"/>
        <v>61.2156147391463</v>
      </c>
      <c r="G79" s="298">
        <v>63709</v>
      </c>
      <c r="H79" s="298">
        <v>38499</v>
      </c>
      <c r="I79" s="285">
        <f t="shared" si="8"/>
        <v>60.429452667597985</v>
      </c>
      <c r="J79" s="299">
        <v>284</v>
      </c>
      <c r="K79" s="300">
        <v>124</v>
      </c>
      <c r="L79" s="285">
        <f t="shared" si="9"/>
        <v>43.66197183098591</v>
      </c>
      <c r="M79" s="299">
        <v>4532</v>
      </c>
      <c r="N79" s="299">
        <v>3325</v>
      </c>
      <c r="O79" s="285">
        <f t="shared" si="10"/>
        <v>73.36716681376876</v>
      </c>
      <c r="P79" s="289">
        <v>41</v>
      </c>
    </row>
    <row r="80" spans="1:16" ht="7.5" customHeight="1">
      <c r="A80" s="73"/>
      <c r="B80" s="73"/>
      <c r="C80" s="73"/>
      <c r="D80" s="73"/>
      <c r="E80" s="73"/>
      <c r="F80" s="274"/>
      <c r="G80" s="73"/>
      <c r="H80" s="73"/>
      <c r="I80" s="73"/>
      <c r="J80" s="73"/>
      <c r="K80" s="301"/>
      <c r="L80" s="73"/>
      <c r="P80" s="73"/>
    </row>
    <row r="81" spans="1:16" ht="10.5" customHeight="1">
      <c r="A81" s="73" t="s">
        <v>58</v>
      </c>
      <c r="B81" s="73"/>
      <c r="C81" s="73"/>
      <c r="D81" s="73"/>
      <c r="E81" s="73"/>
      <c r="F81" s="73"/>
      <c r="G81" s="73"/>
      <c r="H81" s="73"/>
      <c r="I81" s="73"/>
      <c r="J81" s="73"/>
      <c r="K81" s="73"/>
      <c r="L81" s="73"/>
      <c r="P81" s="73"/>
    </row>
    <row r="82" spans="1:16" ht="12.75">
      <c r="A82" s="73"/>
      <c r="B82" s="73"/>
      <c r="C82" s="73"/>
      <c r="D82" s="73"/>
      <c r="E82" s="73"/>
      <c r="F82" s="73"/>
      <c r="G82" s="73"/>
      <c r="H82" s="73"/>
      <c r="I82" s="73"/>
      <c r="J82" s="73"/>
      <c r="K82" s="73"/>
      <c r="L82" s="73"/>
      <c r="P82" s="73"/>
    </row>
  </sheetData>
  <mergeCells count="26">
    <mergeCell ref="H9:I10"/>
    <mergeCell ref="B8:C8"/>
    <mergeCell ref="B10:C10"/>
    <mergeCell ref="G7:I8"/>
    <mergeCell ref="G9:G10"/>
    <mergeCell ref="D7:D10"/>
    <mergeCell ref="J71:P71"/>
    <mergeCell ref="J1:P1"/>
    <mergeCell ref="J14:P14"/>
    <mergeCell ref="J43:P43"/>
    <mergeCell ref="J7:L8"/>
    <mergeCell ref="J9:J10"/>
    <mergeCell ref="K9:L10"/>
    <mergeCell ref="M9:M10"/>
    <mergeCell ref="N9:O10"/>
    <mergeCell ref="M7:O8"/>
    <mergeCell ref="A43:I43"/>
    <mergeCell ref="A71:I71"/>
    <mergeCell ref="M11:N12"/>
    <mergeCell ref="O11:O12"/>
    <mergeCell ref="J11:K12"/>
    <mergeCell ref="L11:L12"/>
    <mergeCell ref="I11:I12"/>
    <mergeCell ref="G11:H12"/>
    <mergeCell ref="F11:F12"/>
    <mergeCell ref="D11:E12"/>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W159"/>
  <sheetViews>
    <sheetView workbookViewId="0" topLeftCell="A1">
      <selection activeCell="J69" sqref="J69"/>
    </sheetView>
  </sheetViews>
  <sheetFormatPr defaultColWidth="11.421875" defaultRowHeight="12.75"/>
  <cols>
    <col min="1" max="1" width="8.8515625" style="0" customWidth="1"/>
    <col min="2" max="2" width="1.28515625" style="0" customWidth="1"/>
    <col min="3" max="3" width="2.28125" style="0" customWidth="1"/>
    <col min="4" max="4" width="3.8515625" style="0" customWidth="1"/>
    <col min="5" max="5" width="31.8515625" style="0" customWidth="1"/>
    <col min="6" max="6" width="2.57421875" style="0" customWidth="1"/>
    <col min="7" max="8" width="8.57421875" style="302" customWidth="1"/>
    <col min="9" max="9" width="9.7109375" style="302" customWidth="1"/>
    <col min="10" max="10" width="8.57421875" style="302" customWidth="1"/>
    <col min="11" max="11" width="7.8515625" style="302" customWidth="1"/>
    <col min="12" max="13" width="7.7109375" style="302" customWidth="1"/>
    <col min="14" max="14" width="7.00390625" style="302" customWidth="1"/>
    <col min="15" max="15" width="7.8515625" style="302" customWidth="1"/>
    <col min="16" max="16" width="7.7109375" style="302" customWidth="1"/>
    <col min="17" max="17" width="7.57421875" style="302" customWidth="1"/>
    <col min="18" max="18" width="7.00390625" style="302" customWidth="1"/>
    <col min="19" max="19" width="7.8515625" style="302" customWidth="1"/>
    <col min="20" max="20" width="7.00390625" style="302" customWidth="1"/>
    <col min="21" max="21" width="8.00390625" style="302" customWidth="1"/>
    <col min="22" max="22" width="8.8515625" style="0" customWidth="1"/>
  </cols>
  <sheetData>
    <row r="1" spans="1:22" s="73" customFormat="1" ht="10.5" customHeight="1">
      <c r="A1" s="757" t="str">
        <f>"- 20 -"</f>
        <v>- 20 -</v>
      </c>
      <c r="B1" s="757"/>
      <c r="C1" s="757"/>
      <c r="D1" s="757"/>
      <c r="E1" s="757"/>
      <c r="F1" s="757"/>
      <c r="G1" s="757"/>
      <c r="H1" s="757"/>
      <c r="I1" s="757"/>
      <c r="J1" s="757"/>
      <c r="K1" s="757" t="str">
        <f>"- 21 -"</f>
        <v>- 21 -</v>
      </c>
      <c r="L1" s="757"/>
      <c r="M1" s="757"/>
      <c r="N1" s="757"/>
      <c r="O1" s="757"/>
      <c r="P1" s="757"/>
      <c r="Q1" s="757"/>
      <c r="R1" s="757"/>
      <c r="S1" s="757"/>
      <c r="T1" s="757"/>
      <c r="U1" s="757"/>
      <c r="V1" s="757"/>
    </row>
    <row r="2" spans="7:21" s="73" customFormat="1" ht="9" customHeight="1">
      <c r="G2" s="200"/>
      <c r="H2" s="200"/>
      <c r="I2" s="200"/>
      <c r="J2" s="200"/>
      <c r="K2" s="200"/>
      <c r="L2" s="200"/>
      <c r="M2" s="200"/>
      <c r="N2" s="200"/>
      <c r="O2" s="200"/>
      <c r="P2" s="200"/>
      <c r="Q2" s="200"/>
      <c r="R2" s="200"/>
      <c r="S2" s="200"/>
      <c r="T2" s="200"/>
      <c r="U2" s="200"/>
    </row>
    <row r="3" spans="7:21" s="73" customFormat="1" ht="9" customHeight="1">
      <c r="G3" s="200"/>
      <c r="H3" s="200"/>
      <c r="I3" s="200"/>
      <c r="J3" s="200"/>
      <c r="K3" s="200"/>
      <c r="L3" s="200"/>
      <c r="M3" s="200"/>
      <c r="N3" s="200"/>
      <c r="O3" s="200"/>
      <c r="P3" s="200"/>
      <c r="Q3" s="200"/>
      <c r="R3" s="200"/>
      <c r="S3" s="200"/>
      <c r="T3" s="200"/>
      <c r="U3" s="200"/>
    </row>
    <row r="4" spans="1:21" s="153" customFormat="1" ht="12.75">
      <c r="A4"/>
      <c r="F4"/>
      <c r="G4" s="302"/>
      <c r="H4" s="213"/>
      <c r="I4" s="213"/>
      <c r="J4" s="213" t="s">
        <v>167</v>
      </c>
      <c r="K4" s="303" t="s">
        <v>749</v>
      </c>
      <c r="L4" s="213"/>
      <c r="M4" s="213"/>
      <c r="N4" s="213"/>
      <c r="O4" s="213"/>
      <c r="P4" s="213"/>
      <c r="Q4" s="213"/>
      <c r="R4" s="213"/>
      <c r="S4" s="213"/>
      <c r="T4" s="213"/>
      <c r="U4" s="213"/>
    </row>
    <row r="5" spans="7:21" s="73" customFormat="1" ht="9" customHeight="1">
      <c r="G5" s="200"/>
      <c r="H5" s="200"/>
      <c r="I5" s="200"/>
      <c r="J5" s="200"/>
      <c r="K5" s="200"/>
      <c r="L5" s="200"/>
      <c r="M5" s="200"/>
      <c r="N5" s="200"/>
      <c r="O5" s="200"/>
      <c r="P5" s="200"/>
      <c r="Q5" s="200"/>
      <c r="R5" s="200"/>
      <c r="S5" s="200"/>
      <c r="T5" s="200"/>
      <c r="U5" s="200"/>
    </row>
    <row r="6" spans="1:22" s="73" customFormat="1" ht="9" customHeight="1" thickBot="1">
      <c r="A6" s="75"/>
      <c r="B6" s="75"/>
      <c r="C6" s="75"/>
      <c r="D6" s="75"/>
      <c r="E6" s="75"/>
      <c r="F6" s="75"/>
      <c r="G6" s="304"/>
      <c r="H6" s="304"/>
      <c r="I6" s="304"/>
      <c r="J6" s="304"/>
      <c r="K6" s="304"/>
      <c r="L6" s="304"/>
      <c r="M6" s="304"/>
      <c r="N6" s="304"/>
      <c r="O6" s="304"/>
      <c r="P6" s="304"/>
      <c r="Q6" s="304"/>
      <c r="R6" s="304"/>
      <c r="S6" s="304"/>
      <c r="T6" s="304"/>
      <c r="U6" s="304"/>
      <c r="V6" s="75"/>
    </row>
    <row r="7" spans="1:22" s="73" customFormat="1" ht="7.5" customHeight="1">
      <c r="A7" s="188"/>
      <c r="B7" s="86"/>
      <c r="C7" s="86"/>
      <c r="D7" s="86"/>
      <c r="E7" s="86"/>
      <c r="F7" s="79"/>
      <c r="G7" s="693" t="s">
        <v>62</v>
      </c>
      <c r="H7" s="686"/>
      <c r="I7" s="686"/>
      <c r="J7" s="686"/>
      <c r="K7" s="686" t="s">
        <v>168</v>
      </c>
      <c r="L7" s="686"/>
      <c r="M7" s="686"/>
      <c r="N7" s="711"/>
      <c r="O7" s="708" t="s">
        <v>169</v>
      </c>
      <c r="P7" s="686"/>
      <c r="Q7" s="686"/>
      <c r="R7" s="711"/>
      <c r="S7" s="708" t="s">
        <v>170</v>
      </c>
      <c r="T7" s="686"/>
      <c r="U7" s="711"/>
      <c r="V7" s="261"/>
    </row>
    <row r="8" spans="1:22" s="73" customFormat="1" ht="9" customHeight="1">
      <c r="A8" s="217"/>
      <c r="B8" s="89" t="s">
        <v>1001</v>
      </c>
      <c r="C8" s="89"/>
      <c r="D8" s="89"/>
      <c r="E8" s="89"/>
      <c r="F8" s="264"/>
      <c r="G8" s="712"/>
      <c r="H8" s="710"/>
      <c r="I8" s="710"/>
      <c r="J8" s="710"/>
      <c r="K8" s="710"/>
      <c r="L8" s="710"/>
      <c r="M8" s="710"/>
      <c r="N8" s="713"/>
      <c r="O8" s="709"/>
      <c r="P8" s="710"/>
      <c r="Q8" s="710"/>
      <c r="R8" s="713"/>
      <c r="S8" s="709"/>
      <c r="T8" s="710"/>
      <c r="U8" s="713"/>
      <c r="V8" s="270"/>
    </row>
    <row r="9" spans="1:22" s="73" customFormat="1" ht="12" customHeight="1">
      <c r="A9" s="217" t="s">
        <v>171</v>
      </c>
      <c r="B9" s="71"/>
      <c r="C9" s="71"/>
      <c r="D9" s="89"/>
      <c r="E9" s="89"/>
      <c r="F9" s="116"/>
      <c r="G9" s="305"/>
      <c r="H9" s="146" t="s">
        <v>982</v>
      </c>
      <c r="I9" s="768" t="s">
        <v>143</v>
      </c>
      <c r="J9" s="306"/>
      <c r="K9" s="307"/>
      <c r="L9" s="146" t="s">
        <v>982</v>
      </c>
      <c r="M9" s="772" t="s">
        <v>143</v>
      </c>
      <c r="N9" s="308"/>
      <c r="O9" s="307"/>
      <c r="P9" s="309"/>
      <c r="Q9" s="772" t="s">
        <v>143</v>
      </c>
      <c r="R9" s="308"/>
      <c r="S9" s="308"/>
      <c r="T9" s="764" t="s">
        <v>964</v>
      </c>
      <c r="U9" s="765"/>
      <c r="V9" s="263" t="s">
        <v>1000</v>
      </c>
    </row>
    <row r="10" spans="1:22" s="73" customFormat="1" ht="9.75" customHeight="1">
      <c r="A10" s="217"/>
      <c r="B10" s="117" t="s">
        <v>1002</v>
      </c>
      <c r="C10" s="71"/>
      <c r="D10" s="89"/>
      <c r="E10" s="98"/>
      <c r="F10" s="264"/>
      <c r="G10" s="310" t="s">
        <v>854</v>
      </c>
      <c r="H10" s="194" t="s">
        <v>172</v>
      </c>
      <c r="I10" s="769"/>
      <c r="J10" s="263" t="s">
        <v>989</v>
      </c>
      <c r="K10" s="94" t="s">
        <v>993</v>
      </c>
      <c r="L10" s="194" t="s">
        <v>172</v>
      </c>
      <c r="M10" s="773"/>
      <c r="N10" s="194" t="s">
        <v>989</v>
      </c>
      <c r="O10" s="229" t="s">
        <v>993</v>
      </c>
      <c r="P10" s="194" t="s">
        <v>982</v>
      </c>
      <c r="Q10" s="773"/>
      <c r="R10" s="194" t="s">
        <v>989</v>
      </c>
      <c r="S10" s="194" t="s">
        <v>993</v>
      </c>
      <c r="T10" s="146" t="s">
        <v>173</v>
      </c>
      <c r="U10" s="698" t="s">
        <v>989</v>
      </c>
      <c r="V10" s="267"/>
    </row>
    <row r="11" spans="1:22" s="73" customFormat="1" ht="12" customHeight="1" thickBot="1">
      <c r="A11" s="217"/>
      <c r="B11" s="89" t="s">
        <v>1006</v>
      </c>
      <c r="C11" s="89"/>
      <c r="D11" s="89"/>
      <c r="E11" s="98"/>
      <c r="F11" s="264"/>
      <c r="G11" s="311"/>
      <c r="H11" s="148" t="s">
        <v>987</v>
      </c>
      <c r="I11" s="770"/>
      <c r="J11" s="312"/>
      <c r="K11" s="229"/>
      <c r="L11" s="147" t="s">
        <v>987</v>
      </c>
      <c r="M11" s="774"/>
      <c r="N11" s="313"/>
      <c r="O11" s="229"/>
      <c r="P11" s="313"/>
      <c r="Q11" s="774"/>
      <c r="R11" s="313"/>
      <c r="S11" s="313"/>
      <c r="T11" s="147" t="s">
        <v>176</v>
      </c>
      <c r="U11" s="671"/>
      <c r="V11" s="270"/>
    </row>
    <row r="12" spans="1:22" s="73" customFormat="1" ht="7.5" customHeight="1">
      <c r="A12" s="188" t="s">
        <v>693</v>
      </c>
      <c r="B12" s="78"/>
      <c r="C12" s="78"/>
      <c r="D12" s="78"/>
      <c r="E12" s="78"/>
      <c r="F12" s="79"/>
      <c r="G12" s="314"/>
      <c r="H12" s="314"/>
      <c r="I12" s="314"/>
      <c r="J12" s="314"/>
      <c r="K12" s="314"/>
      <c r="L12" s="314"/>
      <c r="M12" s="314"/>
      <c r="N12" s="314"/>
      <c r="O12" s="314"/>
      <c r="P12" s="314"/>
      <c r="Q12" s="314"/>
      <c r="R12" s="314"/>
      <c r="S12" s="314"/>
      <c r="T12" s="314"/>
      <c r="U12" s="314"/>
      <c r="V12" s="315"/>
    </row>
    <row r="13" spans="1:23" s="128" customFormat="1" ht="10.5" customHeight="1">
      <c r="A13" s="127" t="s">
        <v>177</v>
      </c>
      <c r="B13" s="142" t="s">
        <v>1010</v>
      </c>
      <c r="C13" s="142"/>
      <c r="D13" s="142"/>
      <c r="E13" s="142"/>
      <c r="F13" s="129" t="s">
        <v>863</v>
      </c>
      <c r="G13" s="316">
        <v>63709</v>
      </c>
      <c r="H13" s="316">
        <v>30398</v>
      </c>
      <c r="I13" s="316">
        <v>30410</v>
      </c>
      <c r="J13" s="316">
        <v>2901</v>
      </c>
      <c r="K13" s="316">
        <v>60645</v>
      </c>
      <c r="L13" s="316">
        <v>29082</v>
      </c>
      <c r="M13" s="316">
        <v>28929</v>
      </c>
      <c r="N13" s="316">
        <v>2634</v>
      </c>
      <c r="O13" s="316">
        <v>1938</v>
      </c>
      <c r="P13" s="316">
        <v>1316</v>
      </c>
      <c r="Q13" s="316">
        <v>442</v>
      </c>
      <c r="R13" s="316">
        <v>180</v>
      </c>
      <c r="S13" s="316">
        <v>1126</v>
      </c>
      <c r="T13" s="316">
        <v>1039</v>
      </c>
      <c r="U13" s="316">
        <v>87</v>
      </c>
      <c r="V13" s="317"/>
      <c r="W13" s="163"/>
    </row>
    <row r="14" spans="1:23" s="128" customFormat="1" ht="10.5" customHeight="1">
      <c r="A14" s="141"/>
      <c r="B14" s="142"/>
      <c r="C14" s="142"/>
      <c r="D14" s="142"/>
      <c r="E14" s="142"/>
      <c r="F14" s="129" t="s">
        <v>865</v>
      </c>
      <c r="G14" s="316">
        <v>38499</v>
      </c>
      <c r="H14" s="316">
        <v>16411</v>
      </c>
      <c r="I14" s="316">
        <v>21697</v>
      </c>
      <c r="J14" s="316">
        <v>391</v>
      </c>
      <c r="K14" s="316">
        <v>36960</v>
      </c>
      <c r="L14" s="316">
        <v>15665</v>
      </c>
      <c r="M14" s="316">
        <v>20955</v>
      </c>
      <c r="N14" s="316">
        <v>340</v>
      </c>
      <c r="O14" s="316">
        <v>1044</v>
      </c>
      <c r="P14" s="316">
        <v>746</v>
      </c>
      <c r="Q14" s="316">
        <v>285</v>
      </c>
      <c r="R14" s="316">
        <v>13</v>
      </c>
      <c r="S14" s="316">
        <v>495</v>
      </c>
      <c r="T14" s="316">
        <v>457</v>
      </c>
      <c r="U14" s="316">
        <v>38</v>
      </c>
      <c r="V14" s="317" t="s">
        <v>177</v>
      </c>
      <c r="W14" s="163"/>
    </row>
    <row r="15" spans="1:23" s="128" customFormat="1" ht="10.5" customHeight="1">
      <c r="A15" s="141"/>
      <c r="B15" s="142"/>
      <c r="C15" s="142"/>
      <c r="D15" s="142"/>
      <c r="E15" s="142"/>
      <c r="F15" s="129"/>
      <c r="G15" s="316"/>
      <c r="H15" s="316"/>
      <c r="I15" s="316"/>
      <c r="J15" s="316"/>
      <c r="K15" s="316"/>
      <c r="L15" s="316"/>
      <c r="M15" s="316"/>
      <c r="N15" s="316"/>
      <c r="O15" s="316"/>
      <c r="P15" s="316"/>
      <c r="Q15" s="316"/>
      <c r="R15" s="316"/>
      <c r="S15" s="316"/>
      <c r="T15" s="316"/>
      <c r="U15" s="316"/>
      <c r="V15" s="317"/>
      <c r="W15" s="163"/>
    </row>
    <row r="16" spans="1:23" s="128" customFormat="1" ht="10.5" customHeight="1">
      <c r="A16" s="127">
        <v>0</v>
      </c>
      <c r="B16" s="142" t="s">
        <v>1011</v>
      </c>
      <c r="C16" s="142"/>
      <c r="D16" s="142"/>
      <c r="E16" s="142"/>
      <c r="F16" s="129" t="s">
        <v>863</v>
      </c>
      <c r="G16" s="316">
        <v>21118</v>
      </c>
      <c r="H16" s="316">
        <v>15561</v>
      </c>
      <c r="I16" s="316">
        <v>4959</v>
      </c>
      <c r="J16" s="316">
        <v>598</v>
      </c>
      <c r="K16" s="316">
        <v>20084</v>
      </c>
      <c r="L16" s="316">
        <v>14631</v>
      </c>
      <c r="M16" s="316">
        <v>4859</v>
      </c>
      <c r="N16" s="316">
        <v>594</v>
      </c>
      <c r="O16" s="316">
        <v>987</v>
      </c>
      <c r="P16" s="316">
        <v>930</v>
      </c>
      <c r="Q16" s="316">
        <v>57</v>
      </c>
      <c r="R16" s="235" t="s">
        <v>864</v>
      </c>
      <c r="S16" s="316">
        <v>47</v>
      </c>
      <c r="T16" s="316">
        <v>43</v>
      </c>
      <c r="U16" s="316">
        <v>4</v>
      </c>
      <c r="V16" s="317"/>
      <c r="W16" s="163"/>
    </row>
    <row r="17" spans="1:23" s="128" customFormat="1" ht="10.5" customHeight="1">
      <c r="A17" s="141"/>
      <c r="B17" s="142"/>
      <c r="C17" s="142"/>
      <c r="D17" s="142"/>
      <c r="E17" s="142"/>
      <c r="F17" s="129" t="s">
        <v>865</v>
      </c>
      <c r="G17" s="316">
        <v>10487</v>
      </c>
      <c r="H17" s="316">
        <v>6430</v>
      </c>
      <c r="I17" s="316">
        <v>3917</v>
      </c>
      <c r="J17" s="316">
        <v>140</v>
      </c>
      <c r="K17" s="316">
        <v>9947</v>
      </c>
      <c r="L17" s="316">
        <v>5957</v>
      </c>
      <c r="M17" s="316">
        <v>3851</v>
      </c>
      <c r="N17" s="316">
        <v>139</v>
      </c>
      <c r="O17" s="316">
        <v>518</v>
      </c>
      <c r="P17" s="316">
        <v>473</v>
      </c>
      <c r="Q17" s="316">
        <v>45</v>
      </c>
      <c r="R17" s="235" t="s">
        <v>864</v>
      </c>
      <c r="S17" s="316">
        <v>22</v>
      </c>
      <c r="T17" s="316">
        <v>21</v>
      </c>
      <c r="U17" s="316">
        <v>1</v>
      </c>
      <c r="V17" s="317">
        <v>0</v>
      </c>
      <c r="W17" s="163"/>
    </row>
    <row r="18" spans="1:23" s="73" customFormat="1" ht="10.5" customHeight="1">
      <c r="A18" s="233" t="str">
        <f>"01"</f>
        <v>01</v>
      </c>
      <c r="B18" s="86"/>
      <c r="C18" s="86" t="s">
        <v>178</v>
      </c>
      <c r="D18" s="86"/>
      <c r="E18" s="86"/>
      <c r="F18" s="84" t="s">
        <v>863</v>
      </c>
      <c r="G18" s="318">
        <v>3979</v>
      </c>
      <c r="H18" s="318">
        <v>2173</v>
      </c>
      <c r="I18" s="318">
        <v>1645</v>
      </c>
      <c r="J18" s="318">
        <v>161</v>
      </c>
      <c r="K18" s="318">
        <v>3827</v>
      </c>
      <c r="L18" s="318">
        <v>2098</v>
      </c>
      <c r="M18" s="318">
        <v>1571</v>
      </c>
      <c r="N18" s="319">
        <v>158</v>
      </c>
      <c r="O18" s="319">
        <v>123</v>
      </c>
      <c r="P18" s="319">
        <v>75</v>
      </c>
      <c r="Q18" s="318">
        <v>48</v>
      </c>
      <c r="R18" s="235" t="s">
        <v>864</v>
      </c>
      <c r="S18" s="319">
        <v>29</v>
      </c>
      <c r="T18" s="319">
        <v>26</v>
      </c>
      <c r="U18" s="319">
        <v>3</v>
      </c>
      <c r="V18" s="289"/>
      <c r="W18" s="136"/>
    </row>
    <row r="19" spans="1:23" s="73" customFormat="1" ht="10.5" customHeight="1">
      <c r="A19" s="233"/>
      <c r="B19" s="86"/>
      <c r="C19" s="86"/>
      <c r="D19" s="86"/>
      <c r="E19" s="86"/>
      <c r="F19" s="84" t="s">
        <v>865</v>
      </c>
      <c r="G19" s="318">
        <v>2299</v>
      </c>
      <c r="H19" s="318">
        <v>1095</v>
      </c>
      <c r="I19" s="318">
        <v>1173</v>
      </c>
      <c r="J19" s="318">
        <v>31</v>
      </c>
      <c r="K19" s="318">
        <v>2207</v>
      </c>
      <c r="L19" s="318">
        <v>1052</v>
      </c>
      <c r="M19" s="318">
        <v>1124</v>
      </c>
      <c r="N19" s="319">
        <v>31</v>
      </c>
      <c r="O19" s="319">
        <v>79</v>
      </c>
      <c r="P19" s="319">
        <v>43</v>
      </c>
      <c r="Q19" s="318">
        <v>36</v>
      </c>
      <c r="R19" s="235" t="s">
        <v>864</v>
      </c>
      <c r="S19" s="319">
        <v>13</v>
      </c>
      <c r="T19" s="319">
        <v>13</v>
      </c>
      <c r="U19" s="235" t="s">
        <v>864</v>
      </c>
      <c r="V19" s="278" t="str">
        <f>"01"</f>
        <v>01</v>
      </c>
      <c r="W19" s="136"/>
    </row>
    <row r="20" spans="1:23" s="73" customFormat="1" ht="9" customHeight="1">
      <c r="A20" s="233"/>
      <c r="B20" s="86"/>
      <c r="C20" s="86"/>
      <c r="D20" s="86" t="s">
        <v>964</v>
      </c>
      <c r="E20" s="86"/>
      <c r="F20" s="84"/>
      <c r="G20" s="318"/>
      <c r="H20" s="318"/>
      <c r="I20" s="318"/>
      <c r="J20" s="318"/>
      <c r="K20" s="318"/>
      <c r="L20" s="318"/>
      <c r="M20" s="318"/>
      <c r="N20" s="319"/>
      <c r="O20" s="319"/>
      <c r="P20" s="319"/>
      <c r="Q20" s="318"/>
      <c r="R20" s="319"/>
      <c r="S20" s="319"/>
      <c r="T20" s="319"/>
      <c r="U20" s="319"/>
      <c r="V20" s="278"/>
      <c r="W20" s="136"/>
    </row>
    <row r="21" spans="1:23" s="73" customFormat="1" ht="10.5" customHeight="1">
      <c r="A21" s="233" t="str">
        <f>"011"</f>
        <v>011</v>
      </c>
      <c r="B21" s="86"/>
      <c r="C21" s="86"/>
      <c r="D21" s="86" t="s">
        <v>179</v>
      </c>
      <c r="E21"/>
      <c r="F21" s="84" t="s">
        <v>863</v>
      </c>
      <c r="G21" s="318">
        <v>2598</v>
      </c>
      <c r="H21" s="318">
        <v>1656</v>
      </c>
      <c r="I21" s="318">
        <v>839</v>
      </c>
      <c r="J21" s="318">
        <v>103</v>
      </c>
      <c r="K21" s="318">
        <v>2520</v>
      </c>
      <c r="L21" s="318">
        <v>1632</v>
      </c>
      <c r="M21" s="318">
        <v>788</v>
      </c>
      <c r="N21" s="319">
        <v>100</v>
      </c>
      <c r="O21" s="319">
        <v>55</v>
      </c>
      <c r="P21" s="319">
        <v>24</v>
      </c>
      <c r="Q21" s="318">
        <v>31</v>
      </c>
      <c r="R21" s="235" t="s">
        <v>864</v>
      </c>
      <c r="S21" s="319">
        <v>23</v>
      </c>
      <c r="T21" s="319">
        <v>20</v>
      </c>
      <c r="U21" s="319">
        <v>3</v>
      </c>
      <c r="V21" s="278"/>
      <c r="W21" s="136"/>
    </row>
    <row r="22" spans="1:23" s="73" customFormat="1" ht="10.5" customHeight="1">
      <c r="A22" s="233"/>
      <c r="B22" s="86"/>
      <c r="C22" s="86"/>
      <c r="D22" s="86"/>
      <c r="E22"/>
      <c r="F22" s="84" t="s">
        <v>865</v>
      </c>
      <c r="G22" s="318">
        <v>1471</v>
      </c>
      <c r="H22" s="318">
        <v>820</v>
      </c>
      <c r="I22" s="318">
        <v>635</v>
      </c>
      <c r="J22" s="318">
        <v>16</v>
      </c>
      <c r="K22" s="318">
        <v>1419</v>
      </c>
      <c r="L22" s="318">
        <v>807</v>
      </c>
      <c r="M22" s="318">
        <v>596</v>
      </c>
      <c r="N22" s="319">
        <v>16</v>
      </c>
      <c r="O22" s="319">
        <v>42</v>
      </c>
      <c r="P22" s="319">
        <v>13</v>
      </c>
      <c r="Q22" s="318">
        <v>29</v>
      </c>
      <c r="R22" s="235" t="s">
        <v>864</v>
      </c>
      <c r="S22" s="319">
        <v>10</v>
      </c>
      <c r="T22" s="319">
        <v>10</v>
      </c>
      <c r="U22" s="235" t="s">
        <v>864</v>
      </c>
      <c r="V22" s="278" t="str">
        <f>"011"</f>
        <v>011</v>
      </c>
      <c r="W22" s="136"/>
    </row>
    <row r="23" spans="1:23" s="73" customFormat="1" ht="10.5" customHeight="1">
      <c r="A23" s="233" t="str">
        <f>"012"</f>
        <v>012</v>
      </c>
      <c r="B23" s="86"/>
      <c r="C23" s="86"/>
      <c r="D23" s="86" t="s">
        <v>180</v>
      </c>
      <c r="E23"/>
      <c r="F23" s="84" t="s">
        <v>863</v>
      </c>
      <c r="G23" s="318">
        <v>858</v>
      </c>
      <c r="H23" s="318">
        <v>423</v>
      </c>
      <c r="I23" s="318">
        <v>380</v>
      </c>
      <c r="J23" s="318">
        <v>55</v>
      </c>
      <c r="K23" s="318">
        <v>786</v>
      </c>
      <c r="L23" s="318">
        <v>372</v>
      </c>
      <c r="M23" s="318">
        <v>359</v>
      </c>
      <c r="N23" s="319">
        <v>55</v>
      </c>
      <c r="O23" s="319">
        <v>68</v>
      </c>
      <c r="P23" s="319">
        <v>51</v>
      </c>
      <c r="Q23" s="318">
        <v>17</v>
      </c>
      <c r="R23" s="235" t="s">
        <v>864</v>
      </c>
      <c r="S23" s="319">
        <v>4</v>
      </c>
      <c r="T23" s="319">
        <v>4</v>
      </c>
      <c r="U23" s="235" t="s">
        <v>864</v>
      </c>
      <c r="V23" s="278"/>
      <c r="W23" s="136"/>
    </row>
    <row r="24" spans="1:23" s="73" customFormat="1" ht="10.5" customHeight="1">
      <c r="A24" s="233"/>
      <c r="B24" s="86"/>
      <c r="C24" s="86"/>
      <c r="D24" s="86"/>
      <c r="E24"/>
      <c r="F24" s="84" t="s">
        <v>865</v>
      </c>
      <c r="G24" s="318">
        <v>481</v>
      </c>
      <c r="H24" s="318">
        <v>210</v>
      </c>
      <c r="I24" s="318">
        <v>256</v>
      </c>
      <c r="J24" s="318">
        <v>15</v>
      </c>
      <c r="K24" s="318">
        <v>442</v>
      </c>
      <c r="L24" s="318">
        <v>180</v>
      </c>
      <c r="M24" s="318">
        <v>247</v>
      </c>
      <c r="N24" s="319">
        <v>15</v>
      </c>
      <c r="O24" s="319">
        <v>37</v>
      </c>
      <c r="P24" s="319">
        <v>30</v>
      </c>
      <c r="Q24" s="318">
        <v>7</v>
      </c>
      <c r="R24" s="235" t="s">
        <v>864</v>
      </c>
      <c r="S24" s="319">
        <v>2</v>
      </c>
      <c r="T24" s="319">
        <v>2</v>
      </c>
      <c r="U24" s="235" t="s">
        <v>864</v>
      </c>
      <c r="V24" s="278" t="str">
        <f>"012"</f>
        <v>012</v>
      </c>
      <c r="W24" s="136"/>
    </row>
    <row r="25" spans="1:22" s="73" customFormat="1" ht="10.5" customHeight="1">
      <c r="A25" s="233" t="str">
        <f>"016"</f>
        <v>016</v>
      </c>
      <c r="B25" s="86"/>
      <c r="C25" s="86"/>
      <c r="D25" s="86" t="s">
        <v>181</v>
      </c>
      <c r="E25"/>
      <c r="F25" s="84" t="s">
        <v>863</v>
      </c>
      <c r="G25" s="318">
        <v>231</v>
      </c>
      <c r="H25" s="318">
        <v>18</v>
      </c>
      <c r="I25" s="318">
        <v>213</v>
      </c>
      <c r="J25" s="235" t="s">
        <v>864</v>
      </c>
      <c r="K25" s="319">
        <v>229</v>
      </c>
      <c r="L25" s="318">
        <v>18</v>
      </c>
      <c r="M25" s="319">
        <v>211</v>
      </c>
      <c r="N25" s="235" t="s">
        <v>864</v>
      </c>
      <c r="O25" s="235" t="s">
        <v>864</v>
      </c>
      <c r="P25" s="235" t="s">
        <v>864</v>
      </c>
      <c r="Q25" s="235" t="s">
        <v>864</v>
      </c>
      <c r="R25" s="235" t="s">
        <v>864</v>
      </c>
      <c r="S25" s="319">
        <v>2</v>
      </c>
      <c r="T25" s="319">
        <v>2</v>
      </c>
      <c r="U25" s="235" t="s">
        <v>864</v>
      </c>
      <c r="V25" s="278"/>
    </row>
    <row r="26" spans="1:22" s="73" customFormat="1" ht="10.5" customHeight="1">
      <c r="A26" s="233"/>
      <c r="B26" s="86"/>
      <c r="C26" s="86"/>
      <c r="D26" s="86"/>
      <c r="E26" s="86"/>
      <c r="F26" s="84" t="s">
        <v>865</v>
      </c>
      <c r="G26" s="318">
        <v>113</v>
      </c>
      <c r="H26" s="318">
        <v>10</v>
      </c>
      <c r="I26" s="318">
        <v>103</v>
      </c>
      <c r="J26" s="235" t="s">
        <v>864</v>
      </c>
      <c r="K26" s="319">
        <v>112</v>
      </c>
      <c r="L26" s="318">
        <v>10</v>
      </c>
      <c r="M26" s="319">
        <v>102</v>
      </c>
      <c r="N26" s="235" t="s">
        <v>864</v>
      </c>
      <c r="O26" s="235" t="s">
        <v>864</v>
      </c>
      <c r="P26" s="235" t="s">
        <v>864</v>
      </c>
      <c r="Q26" s="235" t="s">
        <v>864</v>
      </c>
      <c r="R26" s="235" t="s">
        <v>864</v>
      </c>
      <c r="S26" s="319">
        <v>1</v>
      </c>
      <c r="T26" s="319">
        <v>1</v>
      </c>
      <c r="U26" s="235" t="s">
        <v>864</v>
      </c>
      <c r="V26" s="278" t="str">
        <f>"016"</f>
        <v>016</v>
      </c>
    </row>
    <row r="27" spans="1:22" s="73" customFormat="1" ht="10.5" customHeight="1">
      <c r="A27" s="233" t="str">
        <f>"04"</f>
        <v>04</v>
      </c>
      <c r="B27" s="86"/>
      <c r="C27" s="86" t="s">
        <v>182</v>
      </c>
      <c r="D27" s="86"/>
      <c r="E27" s="86"/>
      <c r="F27" s="84" t="s">
        <v>863</v>
      </c>
      <c r="G27" s="318">
        <v>8078</v>
      </c>
      <c r="H27" s="318">
        <v>6938</v>
      </c>
      <c r="I27" s="318">
        <v>801</v>
      </c>
      <c r="J27" s="318">
        <v>339</v>
      </c>
      <c r="K27" s="318">
        <v>7802</v>
      </c>
      <c r="L27" s="318">
        <v>6675</v>
      </c>
      <c r="M27" s="318">
        <v>788</v>
      </c>
      <c r="N27" s="319">
        <v>339</v>
      </c>
      <c r="O27" s="319">
        <v>264</v>
      </c>
      <c r="P27" s="319">
        <v>263</v>
      </c>
      <c r="Q27" s="318">
        <v>1</v>
      </c>
      <c r="R27" s="235" t="s">
        <v>864</v>
      </c>
      <c r="S27" s="319">
        <v>12</v>
      </c>
      <c r="T27" s="319">
        <v>12</v>
      </c>
      <c r="U27" s="235" t="s">
        <v>864</v>
      </c>
      <c r="V27" s="278"/>
    </row>
    <row r="28" spans="1:22" s="73" customFormat="1" ht="10.5" customHeight="1">
      <c r="A28" s="233"/>
      <c r="B28" s="86"/>
      <c r="C28" s="86"/>
      <c r="D28" s="86"/>
      <c r="E28" s="86"/>
      <c r="F28" s="84" t="s">
        <v>865</v>
      </c>
      <c r="G28" s="318">
        <v>1964</v>
      </c>
      <c r="H28" s="318">
        <v>1305</v>
      </c>
      <c r="I28" s="318">
        <v>575</v>
      </c>
      <c r="J28" s="318">
        <v>84</v>
      </c>
      <c r="K28" s="318">
        <v>1896</v>
      </c>
      <c r="L28" s="318">
        <v>1241</v>
      </c>
      <c r="M28" s="318">
        <v>571</v>
      </c>
      <c r="N28" s="319">
        <v>84</v>
      </c>
      <c r="O28" s="319">
        <v>65</v>
      </c>
      <c r="P28" s="319">
        <v>64</v>
      </c>
      <c r="Q28" s="318">
        <v>1</v>
      </c>
      <c r="R28" s="235" t="s">
        <v>864</v>
      </c>
      <c r="S28" s="319">
        <v>3</v>
      </c>
      <c r="T28" s="319">
        <v>3</v>
      </c>
      <c r="U28" s="235" t="s">
        <v>864</v>
      </c>
      <c r="V28" s="278" t="str">
        <f>"04"</f>
        <v>04</v>
      </c>
    </row>
    <row r="29" spans="1:22" s="73" customFormat="1" ht="10.5" customHeight="1">
      <c r="A29" s="233"/>
      <c r="B29" s="86"/>
      <c r="C29" s="86"/>
      <c r="D29" s="86" t="s">
        <v>964</v>
      </c>
      <c r="E29" s="86"/>
      <c r="F29" s="84"/>
      <c r="G29" s="318"/>
      <c r="H29" s="318"/>
      <c r="I29" s="318"/>
      <c r="J29" s="318"/>
      <c r="K29" s="318"/>
      <c r="L29" s="318"/>
      <c r="M29" s="318"/>
      <c r="N29" s="319"/>
      <c r="O29" s="319"/>
      <c r="P29" s="319"/>
      <c r="Q29" s="318"/>
      <c r="R29" s="319"/>
      <c r="S29" s="319"/>
      <c r="T29" s="319"/>
      <c r="U29" s="319"/>
      <c r="V29" s="278"/>
    </row>
    <row r="30" spans="1:22" s="73" customFormat="1" ht="10.5" customHeight="1">
      <c r="A30" s="233" t="str">
        <f>"042"</f>
        <v>042</v>
      </c>
      <c r="B30" s="86"/>
      <c r="C30" s="86"/>
      <c r="D30" s="86" t="s">
        <v>183</v>
      </c>
      <c r="E30"/>
      <c r="F30" s="84" t="s">
        <v>863</v>
      </c>
      <c r="G30" s="318">
        <v>7958</v>
      </c>
      <c r="H30" s="318">
        <v>6861</v>
      </c>
      <c r="I30" s="318">
        <v>767</v>
      </c>
      <c r="J30" s="318">
        <v>330</v>
      </c>
      <c r="K30" s="319">
        <v>7683</v>
      </c>
      <c r="L30" s="318">
        <v>6598</v>
      </c>
      <c r="M30" s="318">
        <v>755</v>
      </c>
      <c r="N30" s="319">
        <v>330</v>
      </c>
      <c r="O30" s="319">
        <v>263</v>
      </c>
      <c r="P30" s="319">
        <v>263</v>
      </c>
      <c r="Q30" s="235" t="s">
        <v>864</v>
      </c>
      <c r="R30" s="235" t="s">
        <v>864</v>
      </c>
      <c r="S30" s="319">
        <v>12</v>
      </c>
      <c r="T30" s="319">
        <v>12</v>
      </c>
      <c r="U30" s="235" t="s">
        <v>864</v>
      </c>
      <c r="V30" s="278"/>
    </row>
    <row r="31" spans="1:22" s="73" customFormat="1" ht="9.75" customHeight="1">
      <c r="A31" s="233"/>
      <c r="B31" s="86"/>
      <c r="C31" s="86"/>
      <c r="D31"/>
      <c r="E31" s="86"/>
      <c r="F31" s="84" t="s">
        <v>865</v>
      </c>
      <c r="G31" s="318">
        <v>1918</v>
      </c>
      <c r="H31" s="318">
        <v>1283</v>
      </c>
      <c r="I31" s="318">
        <v>555</v>
      </c>
      <c r="J31" s="318">
        <v>80</v>
      </c>
      <c r="K31" s="319">
        <v>1851</v>
      </c>
      <c r="L31" s="318">
        <v>1219</v>
      </c>
      <c r="M31" s="318">
        <v>552</v>
      </c>
      <c r="N31" s="319">
        <v>80</v>
      </c>
      <c r="O31" s="319">
        <v>64</v>
      </c>
      <c r="P31" s="319">
        <v>64</v>
      </c>
      <c r="Q31" s="235" t="s">
        <v>864</v>
      </c>
      <c r="R31" s="235" t="s">
        <v>864</v>
      </c>
      <c r="S31" s="319">
        <v>3</v>
      </c>
      <c r="T31" s="319">
        <v>3</v>
      </c>
      <c r="U31" s="235" t="s">
        <v>864</v>
      </c>
      <c r="V31" s="278" t="str">
        <f>"042"</f>
        <v>042</v>
      </c>
    </row>
    <row r="32" spans="1:22" s="73" customFormat="1" ht="10.5" customHeight="1">
      <c r="A32" s="233" t="str">
        <f>"044"</f>
        <v>044</v>
      </c>
      <c r="B32" s="86"/>
      <c r="C32" s="86"/>
      <c r="D32" s="86" t="s">
        <v>184</v>
      </c>
      <c r="E32"/>
      <c r="F32" s="84" t="s">
        <v>863</v>
      </c>
      <c r="G32" s="318">
        <v>28</v>
      </c>
      <c r="H32" s="318">
        <v>12</v>
      </c>
      <c r="I32" s="319">
        <v>7</v>
      </c>
      <c r="J32" s="318">
        <v>9</v>
      </c>
      <c r="K32" s="318">
        <v>27</v>
      </c>
      <c r="L32" s="319">
        <v>12</v>
      </c>
      <c r="M32" s="318">
        <v>6</v>
      </c>
      <c r="N32" s="319">
        <v>9</v>
      </c>
      <c r="O32" s="319">
        <v>1</v>
      </c>
      <c r="P32" s="235" t="s">
        <v>864</v>
      </c>
      <c r="Q32" s="318">
        <v>1</v>
      </c>
      <c r="R32" s="235" t="s">
        <v>864</v>
      </c>
      <c r="S32" s="235" t="s">
        <v>864</v>
      </c>
      <c r="T32" s="235" t="s">
        <v>864</v>
      </c>
      <c r="U32" s="235" t="s">
        <v>864</v>
      </c>
      <c r="V32" s="278"/>
    </row>
    <row r="33" spans="1:22" s="73" customFormat="1" ht="9.75" customHeight="1">
      <c r="A33" s="233"/>
      <c r="B33" s="86"/>
      <c r="C33" s="86"/>
      <c r="D33" s="86"/>
      <c r="E33" s="86"/>
      <c r="F33" s="84" t="s">
        <v>865</v>
      </c>
      <c r="G33" s="318">
        <v>8</v>
      </c>
      <c r="H33" s="318">
        <v>1</v>
      </c>
      <c r="I33" s="319">
        <v>3</v>
      </c>
      <c r="J33" s="318">
        <v>4</v>
      </c>
      <c r="K33" s="318">
        <v>7</v>
      </c>
      <c r="L33" s="319">
        <v>1</v>
      </c>
      <c r="M33" s="318">
        <v>2</v>
      </c>
      <c r="N33" s="319">
        <v>4</v>
      </c>
      <c r="O33" s="319">
        <v>1</v>
      </c>
      <c r="P33" s="235" t="s">
        <v>864</v>
      </c>
      <c r="Q33" s="318">
        <v>1</v>
      </c>
      <c r="R33" s="235" t="s">
        <v>864</v>
      </c>
      <c r="S33" s="235" t="s">
        <v>864</v>
      </c>
      <c r="T33" s="235" t="s">
        <v>864</v>
      </c>
      <c r="U33" s="235" t="s">
        <v>864</v>
      </c>
      <c r="V33" s="278" t="str">
        <f>"044"</f>
        <v>044</v>
      </c>
    </row>
    <row r="34" spans="1:22" s="73" customFormat="1" ht="10.5" customHeight="1">
      <c r="A34" s="233" t="str">
        <f>"05"</f>
        <v>05</v>
      </c>
      <c r="B34" s="86"/>
      <c r="C34" s="86" t="s">
        <v>185</v>
      </c>
      <c r="D34" s="86"/>
      <c r="E34" s="86"/>
      <c r="F34" s="84" t="s">
        <v>863</v>
      </c>
      <c r="G34" s="318">
        <v>4744</v>
      </c>
      <c r="H34" s="318">
        <v>3689</v>
      </c>
      <c r="I34" s="318">
        <v>1006</v>
      </c>
      <c r="J34" s="318">
        <v>49</v>
      </c>
      <c r="K34" s="318">
        <v>4218</v>
      </c>
      <c r="L34" s="318">
        <v>3168</v>
      </c>
      <c r="M34" s="319">
        <v>1002</v>
      </c>
      <c r="N34" s="319">
        <v>48</v>
      </c>
      <c r="O34" s="319">
        <v>521</v>
      </c>
      <c r="P34" s="318">
        <v>521</v>
      </c>
      <c r="Q34" s="235" t="s">
        <v>864</v>
      </c>
      <c r="R34" s="235" t="s">
        <v>864</v>
      </c>
      <c r="S34" s="319">
        <v>5</v>
      </c>
      <c r="T34" s="319">
        <v>4</v>
      </c>
      <c r="U34" s="319">
        <v>1</v>
      </c>
      <c r="V34" s="270"/>
    </row>
    <row r="35" spans="1:22" s="73" customFormat="1" ht="9.75" customHeight="1">
      <c r="A35" s="233"/>
      <c r="B35" s="86"/>
      <c r="C35" s="86"/>
      <c r="D35" s="86"/>
      <c r="E35" s="86"/>
      <c r="F35" s="84" t="s">
        <v>865</v>
      </c>
      <c r="G35" s="318">
        <v>2882</v>
      </c>
      <c r="H35" s="318">
        <v>1945</v>
      </c>
      <c r="I35" s="318">
        <v>916</v>
      </c>
      <c r="J35" s="318">
        <v>21</v>
      </c>
      <c r="K35" s="319">
        <v>2564</v>
      </c>
      <c r="L35" s="318">
        <v>1632</v>
      </c>
      <c r="M35" s="318">
        <v>912</v>
      </c>
      <c r="N35" s="319">
        <v>20</v>
      </c>
      <c r="O35" s="319">
        <v>313</v>
      </c>
      <c r="P35" s="319">
        <v>313</v>
      </c>
      <c r="Q35" s="235" t="s">
        <v>864</v>
      </c>
      <c r="R35" s="235" t="s">
        <v>864</v>
      </c>
      <c r="S35" s="319">
        <v>5</v>
      </c>
      <c r="T35" s="319">
        <v>4</v>
      </c>
      <c r="U35" s="319">
        <v>1</v>
      </c>
      <c r="V35" s="278" t="str">
        <f>"05"</f>
        <v>05</v>
      </c>
    </row>
    <row r="36" spans="1:22" s="73" customFormat="1" ht="10.5" customHeight="1">
      <c r="A36" s="233"/>
      <c r="B36" s="86"/>
      <c r="C36" s="86"/>
      <c r="D36" s="86" t="s">
        <v>964</v>
      </c>
      <c r="E36" s="86"/>
      <c r="F36" s="84"/>
      <c r="G36" s="318"/>
      <c r="H36" s="318"/>
      <c r="I36" s="318"/>
      <c r="J36" s="318"/>
      <c r="K36" s="318"/>
      <c r="L36" s="318"/>
      <c r="M36" s="318"/>
      <c r="N36" s="319"/>
      <c r="O36" s="319"/>
      <c r="P36" s="319"/>
      <c r="Q36" s="318"/>
      <c r="R36" s="319"/>
      <c r="S36" s="319"/>
      <c r="T36" s="319"/>
      <c r="U36" s="319"/>
      <c r="V36" s="278"/>
    </row>
    <row r="37" spans="1:22" s="73" customFormat="1" ht="10.5" customHeight="1">
      <c r="A37" s="233" t="str">
        <f>"052"</f>
        <v>052</v>
      </c>
      <c r="B37" s="86"/>
      <c r="C37" s="86"/>
      <c r="D37" s="86" t="s">
        <v>186</v>
      </c>
      <c r="E37"/>
      <c r="F37" s="84" t="s">
        <v>863</v>
      </c>
      <c r="G37" s="318">
        <v>3353</v>
      </c>
      <c r="H37" s="318">
        <v>2496</v>
      </c>
      <c r="I37" s="318">
        <v>813</v>
      </c>
      <c r="J37" s="318">
        <v>44</v>
      </c>
      <c r="K37" s="319">
        <v>2834</v>
      </c>
      <c r="L37" s="318">
        <v>1978</v>
      </c>
      <c r="M37" s="318">
        <v>813</v>
      </c>
      <c r="N37" s="319">
        <v>43</v>
      </c>
      <c r="O37" s="319">
        <v>518</v>
      </c>
      <c r="P37" s="319">
        <v>518</v>
      </c>
      <c r="Q37" s="235" t="s">
        <v>864</v>
      </c>
      <c r="R37" s="235" t="s">
        <v>864</v>
      </c>
      <c r="S37" s="319">
        <v>1</v>
      </c>
      <c r="T37" s="235" t="s">
        <v>864</v>
      </c>
      <c r="U37" s="319">
        <v>1</v>
      </c>
      <c r="V37" s="278"/>
    </row>
    <row r="38" spans="1:22" s="73" customFormat="1" ht="9.75" customHeight="1">
      <c r="A38" s="233"/>
      <c r="B38" s="86"/>
      <c r="C38" s="86"/>
      <c r="D38"/>
      <c r="E38" s="86"/>
      <c r="F38" s="84" t="s">
        <v>865</v>
      </c>
      <c r="G38" s="318">
        <v>2363</v>
      </c>
      <c r="H38" s="318">
        <v>1588</v>
      </c>
      <c r="I38" s="318">
        <v>754</v>
      </c>
      <c r="J38" s="318">
        <v>21</v>
      </c>
      <c r="K38" s="319">
        <v>2050</v>
      </c>
      <c r="L38" s="318">
        <v>1276</v>
      </c>
      <c r="M38" s="318">
        <v>754</v>
      </c>
      <c r="N38" s="319">
        <v>20</v>
      </c>
      <c r="O38" s="319">
        <v>312</v>
      </c>
      <c r="P38" s="319">
        <v>312</v>
      </c>
      <c r="Q38" s="235" t="s">
        <v>864</v>
      </c>
      <c r="R38" s="235" t="s">
        <v>864</v>
      </c>
      <c r="S38" s="319">
        <v>1</v>
      </c>
      <c r="T38" s="235" t="s">
        <v>864</v>
      </c>
      <c r="U38" s="319">
        <v>1</v>
      </c>
      <c r="V38" s="278" t="str">
        <f>"052"</f>
        <v>052</v>
      </c>
    </row>
    <row r="39" spans="1:22" s="73" customFormat="1" ht="10.5" customHeight="1">
      <c r="A39" s="131" t="str">
        <f>"056"</f>
        <v>056</v>
      </c>
      <c r="B39" s="86"/>
      <c r="C39" s="86"/>
      <c r="D39" s="86" t="s">
        <v>187</v>
      </c>
      <c r="E39"/>
      <c r="F39" s="84" t="s">
        <v>863</v>
      </c>
      <c r="G39" s="318">
        <v>969</v>
      </c>
      <c r="H39" s="318">
        <v>936</v>
      </c>
      <c r="I39" s="318">
        <v>33</v>
      </c>
      <c r="J39" s="235" t="s">
        <v>864</v>
      </c>
      <c r="K39" s="319">
        <v>965</v>
      </c>
      <c r="L39" s="318">
        <v>933</v>
      </c>
      <c r="M39" s="319">
        <v>32</v>
      </c>
      <c r="N39" s="235" t="s">
        <v>864</v>
      </c>
      <c r="O39" s="319">
        <v>3</v>
      </c>
      <c r="P39" s="319">
        <v>3</v>
      </c>
      <c r="Q39" s="235" t="s">
        <v>864</v>
      </c>
      <c r="R39" s="235" t="s">
        <v>864</v>
      </c>
      <c r="S39" s="319">
        <v>1</v>
      </c>
      <c r="T39" s="319">
        <v>1</v>
      </c>
      <c r="U39" s="235" t="s">
        <v>864</v>
      </c>
      <c r="V39" s="278"/>
    </row>
    <row r="40" spans="1:22" s="73" customFormat="1" ht="11.25">
      <c r="A40" s="131"/>
      <c r="B40" s="86"/>
      <c r="C40" s="86"/>
      <c r="D40" s="86"/>
      <c r="E40" s="86"/>
      <c r="F40" s="84" t="s">
        <v>865</v>
      </c>
      <c r="G40" s="318">
        <v>243</v>
      </c>
      <c r="H40" s="318">
        <v>232</v>
      </c>
      <c r="I40" s="318">
        <v>11</v>
      </c>
      <c r="J40" s="235" t="s">
        <v>864</v>
      </c>
      <c r="K40" s="319">
        <v>241</v>
      </c>
      <c r="L40" s="318">
        <v>231</v>
      </c>
      <c r="M40" s="319">
        <v>10</v>
      </c>
      <c r="N40" s="235" t="s">
        <v>864</v>
      </c>
      <c r="O40" s="319">
        <v>1</v>
      </c>
      <c r="P40" s="319">
        <v>1</v>
      </c>
      <c r="Q40" s="235" t="s">
        <v>864</v>
      </c>
      <c r="R40" s="235" t="s">
        <v>864</v>
      </c>
      <c r="S40" s="319">
        <v>1</v>
      </c>
      <c r="T40" s="319">
        <v>1</v>
      </c>
      <c r="U40" s="235" t="s">
        <v>864</v>
      </c>
      <c r="V40" s="278" t="str">
        <f>"056"</f>
        <v>056</v>
      </c>
    </row>
    <row r="41" spans="1:22" s="73" customFormat="1" ht="11.25">
      <c r="A41" s="233" t="str">
        <f>"06"</f>
        <v>06</v>
      </c>
      <c r="B41" s="86"/>
      <c r="C41" s="86" t="s">
        <v>33</v>
      </c>
      <c r="D41" s="86"/>
      <c r="E41" s="86"/>
      <c r="F41" s="84" t="s">
        <v>863</v>
      </c>
      <c r="G41" s="318">
        <v>4317</v>
      </c>
      <c r="H41" s="318">
        <v>2761</v>
      </c>
      <c r="I41" s="318">
        <v>1507</v>
      </c>
      <c r="J41" s="318">
        <v>49</v>
      </c>
      <c r="K41" s="318">
        <v>4237</v>
      </c>
      <c r="L41" s="318">
        <v>2690</v>
      </c>
      <c r="M41" s="318">
        <v>1498</v>
      </c>
      <c r="N41" s="319">
        <v>49</v>
      </c>
      <c r="O41" s="319">
        <v>79</v>
      </c>
      <c r="P41" s="319">
        <v>71</v>
      </c>
      <c r="Q41" s="318">
        <v>8</v>
      </c>
      <c r="R41" s="235" t="s">
        <v>864</v>
      </c>
      <c r="S41" s="319">
        <v>1</v>
      </c>
      <c r="T41" s="319">
        <v>1</v>
      </c>
      <c r="U41" s="235" t="s">
        <v>864</v>
      </c>
      <c r="V41" s="278"/>
    </row>
    <row r="42" spans="1:22" s="73" customFormat="1" ht="11.25">
      <c r="A42" s="131"/>
      <c r="B42" s="86"/>
      <c r="C42" s="86"/>
      <c r="D42" s="86"/>
      <c r="E42" s="86"/>
      <c r="F42" s="84" t="s">
        <v>865</v>
      </c>
      <c r="G42" s="318">
        <v>3342</v>
      </c>
      <c r="H42" s="318">
        <v>2085</v>
      </c>
      <c r="I42" s="318">
        <v>1253</v>
      </c>
      <c r="J42" s="318">
        <v>4</v>
      </c>
      <c r="K42" s="318">
        <v>3280</v>
      </c>
      <c r="L42" s="318">
        <v>2032</v>
      </c>
      <c r="M42" s="318">
        <v>1244</v>
      </c>
      <c r="N42" s="319">
        <v>4</v>
      </c>
      <c r="O42" s="319">
        <v>61</v>
      </c>
      <c r="P42" s="319">
        <v>53</v>
      </c>
      <c r="Q42" s="318">
        <v>8</v>
      </c>
      <c r="R42" s="235" t="s">
        <v>864</v>
      </c>
      <c r="S42" s="319">
        <v>1</v>
      </c>
      <c r="T42" s="319">
        <v>1</v>
      </c>
      <c r="U42" s="235" t="s">
        <v>864</v>
      </c>
      <c r="V42" s="278" t="str">
        <f>"06"</f>
        <v>06</v>
      </c>
    </row>
    <row r="43" spans="1:22" s="73" customFormat="1" ht="11.25">
      <c r="A43" s="131"/>
      <c r="B43" s="86"/>
      <c r="C43" s="86"/>
      <c r="D43" s="86"/>
      <c r="E43" s="86"/>
      <c r="F43" s="84"/>
      <c r="G43" s="318"/>
      <c r="H43" s="318"/>
      <c r="I43" s="318"/>
      <c r="J43" s="318"/>
      <c r="K43" s="318"/>
      <c r="L43" s="318"/>
      <c r="M43" s="318"/>
      <c r="N43" s="319"/>
      <c r="O43" s="319"/>
      <c r="P43" s="319"/>
      <c r="Q43" s="318"/>
      <c r="R43" s="235"/>
      <c r="S43" s="319"/>
      <c r="T43" s="319"/>
      <c r="U43" s="235"/>
      <c r="V43" s="278"/>
    </row>
    <row r="44" spans="1:22" s="128" customFormat="1" ht="11.25">
      <c r="A44" s="127">
        <v>1</v>
      </c>
      <c r="B44" s="142" t="s">
        <v>188</v>
      </c>
      <c r="C44" s="142"/>
      <c r="D44" s="142"/>
      <c r="E44" s="142"/>
      <c r="F44" s="129" t="s">
        <v>863</v>
      </c>
      <c r="G44" s="316">
        <v>35677</v>
      </c>
      <c r="H44" s="316">
        <v>13033</v>
      </c>
      <c r="I44" s="316">
        <v>22006</v>
      </c>
      <c r="J44" s="316">
        <v>638</v>
      </c>
      <c r="K44" s="316">
        <v>34037</v>
      </c>
      <c r="L44" s="316">
        <v>12659</v>
      </c>
      <c r="M44" s="316">
        <v>20838</v>
      </c>
      <c r="N44" s="316">
        <v>540</v>
      </c>
      <c r="O44" s="316">
        <v>610</v>
      </c>
      <c r="P44" s="316">
        <v>374</v>
      </c>
      <c r="Q44" s="316">
        <v>194</v>
      </c>
      <c r="R44" s="316">
        <v>42</v>
      </c>
      <c r="S44" s="316">
        <v>1030</v>
      </c>
      <c r="T44" s="316">
        <v>974</v>
      </c>
      <c r="U44" s="316">
        <v>56</v>
      </c>
      <c r="V44" s="317"/>
    </row>
    <row r="45" spans="1:22" s="128" customFormat="1" ht="11.25">
      <c r="A45" s="127"/>
      <c r="B45" s="142"/>
      <c r="C45" s="142" t="s">
        <v>145</v>
      </c>
      <c r="D45" s="142"/>
      <c r="E45" s="142"/>
      <c r="F45" s="129" t="s">
        <v>865</v>
      </c>
      <c r="G45" s="316">
        <v>24979</v>
      </c>
      <c r="H45" s="316">
        <v>9320</v>
      </c>
      <c r="I45" s="316">
        <v>15502</v>
      </c>
      <c r="J45" s="316">
        <v>157</v>
      </c>
      <c r="K45" s="316">
        <v>24113</v>
      </c>
      <c r="L45" s="316">
        <v>9051</v>
      </c>
      <c r="M45" s="316">
        <v>14937</v>
      </c>
      <c r="N45" s="316">
        <v>125</v>
      </c>
      <c r="O45" s="316">
        <v>418</v>
      </c>
      <c r="P45" s="316">
        <v>269</v>
      </c>
      <c r="Q45" s="316">
        <v>141</v>
      </c>
      <c r="R45" s="316">
        <v>8</v>
      </c>
      <c r="S45" s="316">
        <v>448</v>
      </c>
      <c r="T45" s="316">
        <v>424</v>
      </c>
      <c r="U45" s="316">
        <v>24</v>
      </c>
      <c r="V45" s="317">
        <v>1</v>
      </c>
    </row>
    <row r="46" spans="1:22" s="73" customFormat="1" ht="11.25">
      <c r="A46" s="131" t="str">
        <f>"11, 12"</f>
        <v>11, 12</v>
      </c>
      <c r="B46" s="86"/>
      <c r="C46" s="86" t="s">
        <v>189</v>
      </c>
      <c r="D46" s="86"/>
      <c r="E46" s="86"/>
      <c r="F46" s="84" t="s">
        <v>863</v>
      </c>
      <c r="G46" s="318">
        <v>28078</v>
      </c>
      <c r="H46" s="318">
        <v>11245</v>
      </c>
      <c r="I46" s="319">
        <v>16769</v>
      </c>
      <c r="J46" s="318">
        <v>64</v>
      </c>
      <c r="K46" s="318">
        <v>27851</v>
      </c>
      <c r="L46" s="318">
        <v>11240</v>
      </c>
      <c r="M46" s="318">
        <v>16547</v>
      </c>
      <c r="N46" s="319">
        <v>64</v>
      </c>
      <c r="O46" s="319">
        <v>60</v>
      </c>
      <c r="P46" s="319">
        <v>5</v>
      </c>
      <c r="Q46" s="318">
        <v>55</v>
      </c>
      <c r="R46" s="235" t="s">
        <v>864</v>
      </c>
      <c r="S46" s="319">
        <v>167</v>
      </c>
      <c r="T46" s="319">
        <v>167</v>
      </c>
      <c r="U46" s="235" t="s">
        <v>864</v>
      </c>
      <c r="V46" s="289"/>
    </row>
    <row r="47" spans="1:22" s="73" customFormat="1" ht="11.25">
      <c r="A47" s="131"/>
      <c r="B47" s="86"/>
      <c r="D47" s="86"/>
      <c r="E47" s="86"/>
      <c r="F47" s="84" t="s">
        <v>865</v>
      </c>
      <c r="G47" s="318">
        <v>21503</v>
      </c>
      <c r="H47" s="318">
        <v>8729</v>
      </c>
      <c r="I47" s="319">
        <v>12744</v>
      </c>
      <c r="J47" s="318">
        <v>30</v>
      </c>
      <c r="K47" s="318">
        <v>21345</v>
      </c>
      <c r="L47" s="318">
        <v>8725</v>
      </c>
      <c r="M47" s="318">
        <v>12590</v>
      </c>
      <c r="N47" s="319">
        <v>30</v>
      </c>
      <c r="O47" s="319">
        <v>55</v>
      </c>
      <c r="P47" s="319">
        <v>4</v>
      </c>
      <c r="Q47" s="318">
        <v>51</v>
      </c>
      <c r="R47" s="235" t="s">
        <v>864</v>
      </c>
      <c r="S47" s="319">
        <v>103</v>
      </c>
      <c r="T47" s="319">
        <v>103</v>
      </c>
      <c r="U47" s="235" t="s">
        <v>864</v>
      </c>
      <c r="V47" s="278" t="str">
        <f>"11, 12"</f>
        <v>11, 12</v>
      </c>
    </row>
    <row r="48" spans="1:22" s="73" customFormat="1" ht="11.25">
      <c r="A48" s="131"/>
      <c r="B48" s="86"/>
      <c r="D48" s="86" t="s">
        <v>855</v>
      </c>
      <c r="E48" s="86"/>
      <c r="F48" s="84"/>
      <c r="G48" s="318"/>
      <c r="H48" s="318"/>
      <c r="I48" s="318"/>
      <c r="J48" s="318"/>
      <c r="K48" s="318"/>
      <c r="L48" s="318"/>
      <c r="M48" s="318"/>
      <c r="N48" s="319"/>
      <c r="O48" s="319"/>
      <c r="P48" s="319"/>
      <c r="Q48" s="318"/>
      <c r="R48" s="235"/>
      <c r="S48" s="319"/>
      <c r="T48" s="319"/>
      <c r="U48" s="235"/>
      <c r="V48" s="278"/>
    </row>
    <row r="49" spans="1:22" s="73" customFormat="1" ht="11.25">
      <c r="A49" s="131">
        <v>111</v>
      </c>
      <c r="B49" s="86"/>
      <c r="D49" s="86" t="s">
        <v>190</v>
      </c>
      <c r="E49" s="86"/>
      <c r="F49" s="84" t="s">
        <v>863</v>
      </c>
      <c r="G49" s="318">
        <v>336</v>
      </c>
      <c r="H49" s="318">
        <v>172</v>
      </c>
      <c r="I49" s="319">
        <v>162</v>
      </c>
      <c r="J49" s="318">
        <v>2</v>
      </c>
      <c r="K49" s="318">
        <v>290</v>
      </c>
      <c r="L49" s="318">
        <v>167</v>
      </c>
      <c r="M49" s="318">
        <v>121</v>
      </c>
      <c r="N49" s="319">
        <v>2</v>
      </c>
      <c r="O49" s="319">
        <v>43</v>
      </c>
      <c r="P49" s="319">
        <v>5</v>
      </c>
      <c r="Q49" s="318">
        <v>38</v>
      </c>
      <c r="R49" s="235" t="s">
        <v>864</v>
      </c>
      <c r="S49" s="319">
        <v>3</v>
      </c>
      <c r="T49" s="319">
        <v>3</v>
      </c>
      <c r="U49" s="235" t="s">
        <v>864</v>
      </c>
      <c r="V49" s="278"/>
    </row>
    <row r="50" spans="1:22" s="73" customFormat="1" ht="11.25">
      <c r="A50" s="131"/>
      <c r="B50" s="86"/>
      <c r="C50" s="86"/>
      <c r="D50" s="86"/>
      <c r="E50" s="86"/>
      <c r="F50" s="84" t="s">
        <v>865</v>
      </c>
      <c r="G50" s="318">
        <v>230</v>
      </c>
      <c r="H50" s="318">
        <v>94</v>
      </c>
      <c r="I50" s="319">
        <v>136</v>
      </c>
      <c r="J50" s="235" t="s">
        <v>864</v>
      </c>
      <c r="K50" s="318">
        <v>189</v>
      </c>
      <c r="L50" s="318">
        <v>90</v>
      </c>
      <c r="M50" s="319">
        <v>99</v>
      </c>
      <c r="N50" s="235" t="s">
        <v>864</v>
      </c>
      <c r="O50" s="319">
        <v>39</v>
      </c>
      <c r="P50" s="319">
        <v>4</v>
      </c>
      <c r="Q50" s="318">
        <v>35</v>
      </c>
      <c r="R50" s="235" t="s">
        <v>864</v>
      </c>
      <c r="S50" s="319">
        <v>2</v>
      </c>
      <c r="T50" s="319">
        <v>2</v>
      </c>
      <c r="U50" s="235" t="s">
        <v>864</v>
      </c>
      <c r="V50" s="278">
        <v>111</v>
      </c>
    </row>
    <row r="51" spans="1:22" s="73" customFormat="1" ht="9.75" customHeight="1">
      <c r="A51" s="131">
        <v>112</v>
      </c>
      <c r="B51" s="86"/>
      <c r="D51" s="86" t="s">
        <v>191</v>
      </c>
      <c r="E51" s="86"/>
      <c r="F51" s="84" t="s">
        <v>863</v>
      </c>
      <c r="G51" s="318">
        <v>7244</v>
      </c>
      <c r="H51" s="318">
        <v>2390</v>
      </c>
      <c r="I51" s="319">
        <v>4854</v>
      </c>
      <c r="J51" s="235" t="s">
        <v>864</v>
      </c>
      <c r="K51" s="318">
        <v>7210</v>
      </c>
      <c r="L51" s="318">
        <v>2390</v>
      </c>
      <c r="M51" s="319">
        <v>4820</v>
      </c>
      <c r="N51" s="235" t="s">
        <v>864</v>
      </c>
      <c r="O51" s="319">
        <v>9</v>
      </c>
      <c r="P51" s="235" t="s">
        <v>864</v>
      </c>
      <c r="Q51" s="318">
        <v>9</v>
      </c>
      <c r="R51" s="235" t="s">
        <v>864</v>
      </c>
      <c r="S51" s="319">
        <v>25</v>
      </c>
      <c r="T51" s="319">
        <v>25</v>
      </c>
      <c r="U51" s="235" t="s">
        <v>864</v>
      </c>
      <c r="V51" s="278"/>
    </row>
    <row r="52" spans="1:22" s="73" customFormat="1" ht="9.75" customHeight="1">
      <c r="A52" s="233"/>
      <c r="B52" s="86"/>
      <c r="C52" s="86"/>
      <c r="D52" s="86"/>
      <c r="E52" s="86"/>
      <c r="F52" s="84" t="s">
        <v>865</v>
      </c>
      <c r="G52" s="318">
        <v>6910</v>
      </c>
      <c r="H52" s="318">
        <v>2228</v>
      </c>
      <c r="I52" s="319">
        <v>4682</v>
      </c>
      <c r="J52" s="235" t="s">
        <v>864</v>
      </c>
      <c r="K52" s="318">
        <v>6877</v>
      </c>
      <c r="L52" s="318">
        <v>2228</v>
      </c>
      <c r="M52" s="319">
        <v>4649</v>
      </c>
      <c r="N52" s="235" t="s">
        <v>864</v>
      </c>
      <c r="O52" s="319">
        <v>9</v>
      </c>
      <c r="P52" s="235" t="s">
        <v>864</v>
      </c>
      <c r="Q52" s="318">
        <v>9</v>
      </c>
      <c r="R52" s="235" t="s">
        <v>864</v>
      </c>
      <c r="S52" s="319">
        <v>24</v>
      </c>
      <c r="T52" s="319">
        <v>24</v>
      </c>
      <c r="U52" s="235" t="s">
        <v>864</v>
      </c>
      <c r="V52" s="278">
        <v>112</v>
      </c>
    </row>
    <row r="53" spans="1:22" s="73" customFormat="1" ht="9.75" customHeight="1">
      <c r="A53" s="131">
        <v>115</v>
      </c>
      <c r="B53" s="86"/>
      <c r="C53" s="86"/>
      <c r="D53" s="86" t="s">
        <v>192</v>
      </c>
      <c r="E53"/>
      <c r="F53" s="84" t="s">
        <v>863</v>
      </c>
      <c r="G53" s="318">
        <v>7831</v>
      </c>
      <c r="H53" s="318">
        <v>3675</v>
      </c>
      <c r="I53" s="319">
        <v>4156</v>
      </c>
      <c r="J53" s="235" t="s">
        <v>864</v>
      </c>
      <c r="K53" s="319">
        <v>7816</v>
      </c>
      <c r="L53" s="318">
        <v>3675</v>
      </c>
      <c r="M53" s="319">
        <v>4141</v>
      </c>
      <c r="N53" s="235" t="s">
        <v>864</v>
      </c>
      <c r="O53" s="235" t="s">
        <v>864</v>
      </c>
      <c r="P53" s="235" t="s">
        <v>864</v>
      </c>
      <c r="Q53" s="235" t="s">
        <v>864</v>
      </c>
      <c r="R53" s="235" t="s">
        <v>864</v>
      </c>
      <c r="S53" s="319">
        <v>15</v>
      </c>
      <c r="T53" s="319">
        <v>15</v>
      </c>
      <c r="U53" s="235" t="s">
        <v>864</v>
      </c>
      <c r="V53" s="278"/>
    </row>
    <row r="54" spans="1:22" s="73" customFormat="1" ht="9.75" customHeight="1">
      <c r="A54" s="131"/>
      <c r="B54" s="86"/>
      <c r="C54" s="86"/>
      <c r="D54" s="86"/>
      <c r="E54"/>
      <c r="F54" s="84" t="s">
        <v>865</v>
      </c>
      <c r="G54" s="318">
        <v>5730</v>
      </c>
      <c r="H54" s="318">
        <v>2819</v>
      </c>
      <c r="I54" s="319">
        <v>2911</v>
      </c>
      <c r="J54" s="235" t="s">
        <v>864</v>
      </c>
      <c r="K54" s="319">
        <v>5722</v>
      </c>
      <c r="L54" s="318">
        <v>2819</v>
      </c>
      <c r="M54" s="319">
        <v>2903</v>
      </c>
      <c r="N54" s="235" t="s">
        <v>864</v>
      </c>
      <c r="O54" s="235" t="s">
        <v>864</v>
      </c>
      <c r="P54" s="235" t="s">
        <v>864</v>
      </c>
      <c r="Q54" s="235" t="s">
        <v>864</v>
      </c>
      <c r="R54" s="235" t="s">
        <v>864</v>
      </c>
      <c r="S54" s="319">
        <v>8</v>
      </c>
      <c r="T54" s="319">
        <v>8</v>
      </c>
      <c r="U54" s="235" t="s">
        <v>864</v>
      </c>
      <c r="V54" s="278">
        <v>115</v>
      </c>
    </row>
    <row r="55" spans="1:22" s="73" customFormat="1" ht="9.75" customHeight="1">
      <c r="A55" s="131">
        <v>117</v>
      </c>
      <c r="B55" s="86"/>
      <c r="C55" s="86"/>
      <c r="D55" s="86" t="s">
        <v>193</v>
      </c>
      <c r="E55"/>
      <c r="F55" s="84" t="s">
        <v>863</v>
      </c>
      <c r="G55" s="318">
        <v>5526</v>
      </c>
      <c r="H55" s="318">
        <v>2728</v>
      </c>
      <c r="I55" s="319">
        <v>2751</v>
      </c>
      <c r="J55" s="318">
        <v>47</v>
      </c>
      <c r="K55" s="319">
        <v>5505</v>
      </c>
      <c r="L55" s="318">
        <v>2728</v>
      </c>
      <c r="M55" s="318">
        <v>2730</v>
      </c>
      <c r="N55" s="319">
        <v>47</v>
      </c>
      <c r="O55" s="235" t="s">
        <v>864</v>
      </c>
      <c r="P55" s="235" t="s">
        <v>864</v>
      </c>
      <c r="Q55" s="235" t="s">
        <v>864</v>
      </c>
      <c r="R55" s="235" t="s">
        <v>864</v>
      </c>
      <c r="S55" s="319">
        <v>21</v>
      </c>
      <c r="T55" s="319">
        <v>21</v>
      </c>
      <c r="U55" s="235" t="s">
        <v>864</v>
      </c>
      <c r="V55" s="278"/>
    </row>
    <row r="56" spans="1:22" s="73" customFormat="1" ht="9.75" customHeight="1">
      <c r="A56" s="131"/>
      <c r="B56" s="86"/>
      <c r="C56" s="86"/>
      <c r="D56" s="86"/>
      <c r="E56"/>
      <c r="F56" s="84" t="s">
        <v>865</v>
      </c>
      <c r="G56" s="318">
        <v>3740</v>
      </c>
      <c r="H56" s="318">
        <v>1921</v>
      </c>
      <c r="I56" s="319">
        <v>1797</v>
      </c>
      <c r="J56" s="318">
        <v>22</v>
      </c>
      <c r="K56" s="319">
        <v>3726</v>
      </c>
      <c r="L56" s="318">
        <v>1921</v>
      </c>
      <c r="M56" s="318">
        <v>1783</v>
      </c>
      <c r="N56" s="319">
        <v>22</v>
      </c>
      <c r="O56" s="235" t="s">
        <v>864</v>
      </c>
      <c r="P56" s="235" t="s">
        <v>864</v>
      </c>
      <c r="Q56" s="235" t="s">
        <v>864</v>
      </c>
      <c r="R56" s="235" t="s">
        <v>864</v>
      </c>
      <c r="S56" s="319">
        <v>14</v>
      </c>
      <c r="T56" s="319">
        <v>14</v>
      </c>
      <c r="U56" s="235" t="s">
        <v>864</v>
      </c>
      <c r="V56" s="278">
        <v>117</v>
      </c>
    </row>
    <row r="57" spans="1:22" s="73" customFormat="1" ht="9.75" customHeight="1">
      <c r="A57" s="131">
        <v>119</v>
      </c>
      <c r="B57" s="86"/>
      <c r="C57" s="86"/>
      <c r="D57" s="86" t="s">
        <v>194</v>
      </c>
      <c r="E57"/>
      <c r="F57" s="84" t="s">
        <v>863</v>
      </c>
      <c r="G57" s="318">
        <v>290</v>
      </c>
      <c r="H57" s="318">
        <v>119</v>
      </c>
      <c r="I57" s="319">
        <v>171</v>
      </c>
      <c r="J57" s="235" t="s">
        <v>864</v>
      </c>
      <c r="K57" s="319">
        <v>287</v>
      </c>
      <c r="L57" s="319">
        <v>119</v>
      </c>
      <c r="M57" s="319">
        <v>168</v>
      </c>
      <c r="N57" s="235" t="s">
        <v>864</v>
      </c>
      <c r="O57" s="235" t="s">
        <v>864</v>
      </c>
      <c r="P57" s="235" t="s">
        <v>864</v>
      </c>
      <c r="Q57" s="235" t="s">
        <v>864</v>
      </c>
      <c r="R57" s="235" t="s">
        <v>864</v>
      </c>
      <c r="S57" s="319">
        <v>3</v>
      </c>
      <c r="T57" s="319">
        <v>3</v>
      </c>
      <c r="U57" s="235" t="s">
        <v>864</v>
      </c>
      <c r="V57" s="278"/>
    </row>
    <row r="58" spans="1:22" s="73" customFormat="1" ht="9.75" customHeight="1">
      <c r="A58" s="131"/>
      <c r="B58" s="86"/>
      <c r="C58" s="86"/>
      <c r="D58" s="86"/>
      <c r="E58"/>
      <c r="F58" s="84" t="s">
        <v>865</v>
      </c>
      <c r="G58" s="318">
        <v>213</v>
      </c>
      <c r="H58" s="318">
        <v>88</v>
      </c>
      <c r="I58" s="319">
        <v>125</v>
      </c>
      <c r="J58" s="235" t="s">
        <v>864</v>
      </c>
      <c r="K58" s="319">
        <v>211</v>
      </c>
      <c r="L58" s="319">
        <v>88</v>
      </c>
      <c r="M58" s="319">
        <v>123</v>
      </c>
      <c r="N58" s="235" t="s">
        <v>864</v>
      </c>
      <c r="O58" s="235" t="s">
        <v>864</v>
      </c>
      <c r="P58" s="235" t="s">
        <v>864</v>
      </c>
      <c r="Q58" s="235" t="s">
        <v>864</v>
      </c>
      <c r="R58" s="235" t="s">
        <v>864</v>
      </c>
      <c r="S58" s="319">
        <v>2</v>
      </c>
      <c r="T58" s="319">
        <v>2</v>
      </c>
      <c r="U58" s="235" t="s">
        <v>864</v>
      </c>
      <c r="V58" s="278">
        <v>119</v>
      </c>
    </row>
    <row r="59" spans="1:22" s="73" customFormat="1" ht="9.75" customHeight="1">
      <c r="A59" s="131">
        <v>124</v>
      </c>
      <c r="B59" s="86"/>
      <c r="C59" s="86"/>
      <c r="D59" s="86" t="s">
        <v>195</v>
      </c>
      <c r="E59"/>
      <c r="F59" s="84" t="s">
        <v>863</v>
      </c>
      <c r="G59" s="318">
        <v>3050</v>
      </c>
      <c r="H59" s="318">
        <v>967</v>
      </c>
      <c r="I59" s="319">
        <v>2083</v>
      </c>
      <c r="J59" s="235" t="s">
        <v>864</v>
      </c>
      <c r="K59" s="318">
        <v>3024</v>
      </c>
      <c r="L59" s="318">
        <v>967</v>
      </c>
      <c r="M59" s="318">
        <v>2057</v>
      </c>
      <c r="N59" s="235" t="s">
        <v>864</v>
      </c>
      <c r="O59" s="235" t="s">
        <v>864</v>
      </c>
      <c r="P59" s="235" t="s">
        <v>864</v>
      </c>
      <c r="Q59" s="235" t="s">
        <v>864</v>
      </c>
      <c r="R59" s="235" t="s">
        <v>864</v>
      </c>
      <c r="S59" s="319">
        <v>26</v>
      </c>
      <c r="T59" s="319">
        <v>26</v>
      </c>
      <c r="U59" s="235" t="s">
        <v>864</v>
      </c>
      <c r="V59" s="278"/>
    </row>
    <row r="60" spans="1:22" s="73" customFormat="1" ht="9.75" customHeight="1">
      <c r="A60" s="131"/>
      <c r="B60" s="86"/>
      <c r="C60" s="86"/>
      <c r="D60" s="86"/>
      <c r="E60" s="86"/>
      <c r="F60" s="84" t="s">
        <v>865</v>
      </c>
      <c r="G60" s="318">
        <v>2677</v>
      </c>
      <c r="H60" s="318">
        <v>859</v>
      </c>
      <c r="I60" s="319">
        <v>1818</v>
      </c>
      <c r="J60" s="235" t="s">
        <v>864</v>
      </c>
      <c r="K60" s="319">
        <v>2655</v>
      </c>
      <c r="L60" s="318">
        <v>859</v>
      </c>
      <c r="M60" s="319">
        <v>1796</v>
      </c>
      <c r="N60" s="235" t="s">
        <v>864</v>
      </c>
      <c r="O60" s="235" t="s">
        <v>864</v>
      </c>
      <c r="P60" s="235" t="s">
        <v>864</v>
      </c>
      <c r="Q60" s="235" t="s">
        <v>864</v>
      </c>
      <c r="R60" s="235" t="s">
        <v>864</v>
      </c>
      <c r="S60" s="319">
        <v>22</v>
      </c>
      <c r="T60" s="319">
        <v>22</v>
      </c>
      <c r="U60" s="235" t="s">
        <v>864</v>
      </c>
      <c r="V60" s="278">
        <v>124</v>
      </c>
    </row>
    <row r="61" spans="1:22" s="73" customFormat="1" ht="9.75" customHeight="1">
      <c r="A61" s="131">
        <v>127</v>
      </c>
      <c r="B61" s="86"/>
      <c r="C61" s="86"/>
      <c r="D61" s="86" t="s">
        <v>196</v>
      </c>
      <c r="E61" s="86"/>
      <c r="F61" s="84" t="s">
        <v>863</v>
      </c>
      <c r="G61" s="318">
        <v>3801</v>
      </c>
      <c r="H61" s="318">
        <v>1194</v>
      </c>
      <c r="I61" s="319">
        <v>2592</v>
      </c>
      <c r="J61" s="318">
        <v>15</v>
      </c>
      <c r="K61" s="318">
        <v>3719</v>
      </c>
      <c r="L61" s="318">
        <v>1194</v>
      </c>
      <c r="M61" s="318">
        <v>2510</v>
      </c>
      <c r="N61" s="319">
        <v>15</v>
      </c>
      <c r="O61" s="319">
        <v>8</v>
      </c>
      <c r="P61" s="235" t="s">
        <v>864</v>
      </c>
      <c r="Q61" s="318">
        <v>8</v>
      </c>
      <c r="R61" s="235" t="s">
        <v>864</v>
      </c>
      <c r="S61" s="319">
        <v>74</v>
      </c>
      <c r="T61" s="319">
        <v>74</v>
      </c>
      <c r="U61" s="235" t="s">
        <v>864</v>
      </c>
      <c r="V61" s="278"/>
    </row>
    <row r="62" spans="1:22" s="73" customFormat="1" ht="10.5" customHeight="1">
      <c r="A62" s="131"/>
      <c r="B62" s="86"/>
      <c r="C62" s="86"/>
      <c r="D62" s="86"/>
      <c r="E62"/>
      <c r="F62" s="84" t="s">
        <v>865</v>
      </c>
      <c r="G62" s="318">
        <v>2003</v>
      </c>
      <c r="H62" s="318">
        <v>720</v>
      </c>
      <c r="I62" s="319">
        <v>1275</v>
      </c>
      <c r="J62" s="318">
        <v>8</v>
      </c>
      <c r="K62" s="318">
        <v>1965</v>
      </c>
      <c r="L62" s="318">
        <v>720</v>
      </c>
      <c r="M62" s="318">
        <v>1237</v>
      </c>
      <c r="N62" s="319">
        <v>8</v>
      </c>
      <c r="O62" s="319">
        <v>7</v>
      </c>
      <c r="P62" s="235" t="s">
        <v>864</v>
      </c>
      <c r="Q62" s="318">
        <v>7</v>
      </c>
      <c r="R62" s="235" t="s">
        <v>864</v>
      </c>
      <c r="S62" s="319">
        <v>31</v>
      </c>
      <c r="T62" s="319">
        <v>31</v>
      </c>
      <c r="U62" s="235" t="s">
        <v>864</v>
      </c>
      <c r="V62" s="278">
        <v>127</v>
      </c>
    </row>
    <row r="63" spans="1:22" s="73" customFormat="1" ht="10.5" customHeight="1">
      <c r="A63" s="131">
        <v>13</v>
      </c>
      <c r="B63" s="86"/>
      <c r="C63" s="86" t="s">
        <v>197</v>
      </c>
      <c r="D63" s="86"/>
      <c r="E63"/>
      <c r="F63" s="84" t="s">
        <v>863</v>
      </c>
      <c r="G63" s="318">
        <v>6515</v>
      </c>
      <c r="H63" s="318">
        <v>1253</v>
      </c>
      <c r="I63" s="318">
        <v>4801</v>
      </c>
      <c r="J63" s="318">
        <v>461</v>
      </c>
      <c r="K63" s="318">
        <v>5484</v>
      </c>
      <c r="L63" s="318">
        <v>1197</v>
      </c>
      <c r="M63" s="318">
        <v>3889</v>
      </c>
      <c r="N63" s="319">
        <v>398</v>
      </c>
      <c r="O63" s="319">
        <v>216</v>
      </c>
      <c r="P63" s="319">
        <v>56</v>
      </c>
      <c r="Q63" s="318">
        <v>124</v>
      </c>
      <c r="R63" s="319">
        <v>36</v>
      </c>
      <c r="S63" s="319">
        <v>815</v>
      </c>
      <c r="T63" s="319">
        <v>788</v>
      </c>
      <c r="U63" s="319">
        <v>27</v>
      </c>
      <c r="V63" s="278"/>
    </row>
    <row r="64" spans="1:22" s="73" customFormat="1" ht="10.5" customHeight="1">
      <c r="A64" s="131"/>
      <c r="B64" s="86"/>
      <c r="C64" s="86"/>
      <c r="D64" s="86"/>
      <c r="E64"/>
      <c r="F64" s="84" t="s">
        <v>865</v>
      </c>
      <c r="G64" s="318">
        <v>2829</v>
      </c>
      <c r="H64" s="318">
        <v>243</v>
      </c>
      <c r="I64" s="318">
        <v>2508</v>
      </c>
      <c r="J64" s="318">
        <v>78</v>
      </c>
      <c r="K64" s="318">
        <v>2408</v>
      </c>
      <c r="L64" s="318">
        <v>228</v>
      </c>
      <c r="M64" s="318">
        <v>2117</v>
      </c>
      <c r="N64" s="319">
        <v>63</v>
      </c>
      <c r="O64" s="319">
        <v>99</v>
      </c>
      <c r="P64" s="319">
        <v>15</v>
      </c>
      <c r="Q64" s="318">
        <v>79</v>
      </c>
      <c r="R64" s="319">
        <v>5</v>
      </c>
      <c r="S64" s="319">
        <v>322</v>
      </c>
      <c r="T64" s="319">
        <v>312</v>
      </c>
      <c r="U64" s="319">
        <v>10</v>
      </c>
      <c r="V64" s="278">
        <v>13</v>
      </c>
    </row>
    <row r="65" spans="1:22" s="73" customFormat="1" ht="10.5" customHeight="1">
      <c r="A65" s="131"/>
      <c r="B65" s="86"/>
      <c r="C65" s="86"/>
      <c r="D65" s="86" t="s">
        <v>964</v>
      </c>
      <c r="E65" s="86"/>
      <c r="F65" s="84"/>
      <c r="G65" s="318"/>
      <c r="H65" s="318"/>
      <c r="I65" s="318"/>
      <c r="J65" s="318"/>
      <c r="K65" s="318"/>
      <c r="L65" s="318"/>
      <c r="M65" s="318"/>
      <c r="N65" s="318"/>
      <c r="O65" s="318"/>
      <c r="P65" s="318"/>
      <c r="Q65" s="318"/>
      <c r="R65" s="318"/>
      <c r="S65" s="318"/>
      <c r="T65" s="318"/>
      <c r="U65" s="318"/>
      <c r="V65" s="278"/>
    </row>
    <row r="66" spans="1:22" s="73" customFormat="1" ht="11.25">
      <c r="A66" s="131">
        <v>131</v>
      </c>
      <c r="B66" s="86"/>
      <c r="C66" s="86"/>
      <c r="D66" s="86" t="s">
        <v>198</v>
      </c>
      <c r="E66" s="86"/>
      <c r="F66" s="84" t="s">
        <v>863</v>
      </c>
      <c r="G66" s="318">
        <v>5181</v>
      </c>
      <c r="H66" s="318">
        <v>782</v>
      </c>
      <c r="I66" s="319">
        <v>4020</v>
      </c>
      <c r="J66" s="318">
        <v>379</v>
      </c>
      <c r="K66" s="318">
        <v>4406</v>
      </c>
      <c r="L66" s="318">
        <v>782</v>
      </c>
      <c r="M66" s="318">
        <v>3297</v>
      </c>
      <c r="N66" s="319">
        <v>327</v>
      </c>
      <c r="O66" s="319">
        <v>136</v>
      </c>
      <c r="P66" s="235" t="s">
        <v>864</v>
      </c>
      <c r="Q66" s="318">
        <v>106</v>
      </c>
      <c r="R66" s="319">
        <v>30</v>
      </c>
      <c r="S66" s="319">
        <v>639</v>
      </c>
      <c r="T66" s="319">
        <v>617</v>
      </c>
      <c r="U66" s="319">
        <v>22</v>
      </c>
      <c r="V66" s="278"/>
    </row>
    <row r="67" spans="1:22" s="73" customFormat="1" ht="11.25">
      <c r="A67" s="131"/>
      <c r="B67" s="86"/>
      <c r="C67" s="86" t="s">
        <v>199</v>
      </c>
      <c r="D67" s="86"/>
      <c r="E67" s="86"/>
      <c r="F67" s="84" t="s">
        <v>865</v>
      </c>
      <c r="G67" s="318">
        <v>2310</v>
      </c>
      <c r="H67" s="318">
        <v>163</v>
      </c>
      <c r="I67" s="319">
        <v>2086</v>
      </c>
      <c r="J67" s="318">
        <v>61</v>
      </c>
      <c r="K67" s="318">
        <v>1997</v>
      </c>
      <c r="L67" s="318">
        <v>163</v>
      </c>
      <c r="M67" s="318">
        <v>1788</v>
      </c>
      <c r="N67" s="319">
        <v>46</v>
      </c>
      <c r="O67" s="319">
        <v>71</v>
      </c>
      <c r="P67" s="235" t="s">
        <v>864</v>
      </c>
      <c r="Q67" s="318">
        <v>66</v>
      </c>
      <c r="R67" s="319">
        <v>5</v>
      </c>
      <c r="S67" s="319">
        <v>242</v>
      </c>
      <c r="T67" s="319">
        <v>232</v>
      </c>
      <c r="U67" s="319">
        <v>10</v>
      </c>
      <c r="V67" s="278">
        <v>131</v>
      </c>
    </row>
    <row r="68" spans="1:22" s="73" customFormat="1" ht="11.25">
      <c r="A68" s="131">
        <v>133</v>
      </c>
      <c r="B68" s="86"/>
      <c r="C68" s="86"/>
      <c r="D68" s="86" t="s">
        <v>200</v>
      </c>
      <c r="E68" s="86"/>
      <c r="F68" s="84" t="s">
        <v>863</v>
      </c>
      <c r="G68" s="318">
        <v>89</v>
      </c>
      <c r="H68" s="318">
        <v>63</v>
      </c>
      <c r="I68" s="318">
        <v>23</v>
      </c>
      <c r="J68" s="318">
        <v>3</v>
      </c>
      <c r="K68" s="318">
        <v>16</v>
      </c>
      <c r="L68" s="318">
        <v>7</v>
      </c>
      <c r="M68" s="318">
        <v>6</v>
      </c>
      <c r="N68" s="319">
        <v>3</v>
      </c>
      <c r="O68" s="319">
        <v>56</v>
      </c>
      <c r="P68" s="319">
        <v>56</v>
      </c>
      <c r="Q68" s="235" t="s">
        <v>864</v>
      </c>
      <c r="R68" s="235" t="s">
        <v>864</v>
      </c>
      <c r="S68" s="319">
        <v>17</v>
      </c>
      <c r="T68" s="319">
        <v>17</v>
      </c>
      <c r="U68" s="235" t="s">
        <v>864</v>
      </c>
      <c r="V68" s="278"/>
    </row>
    <row r="69" spans="1:22" s="73" customFormat="1" ht="11.25">
      <c r="A69" s="131"/>
      <c r="B69" s="86"/>
      <c r="C69" s="86"/>
      <c r="D69" s="86"/>
      <c r="E69" s="86"/>
      <c r="F69" s="84" t="s">
        <v>865</v>
      </c>
      <c r="G69" s="318">
        <v>27</v>
      </c>
      <c r="H69" s="318">
        <v>16</v>
      </c>
      <c r="I69" s="318">
        <v>10</v>
      </c>
      <c r="J69" s="318">
        <v>1</v>
      </c>
      <c r="K69" s="318">
        <v>7</v>
      </c>
      <c r="L69" s="318">
        <v>1</v>
      </c>
      <c r="M69" s="318">
        <v>5</v>
      </c>
      <c r="N69" s="319">
        <v>1</v>
      </c>
      <c r="O69" s="319">
        <v>15</v>
      </c>
      <c r="P69" s="319">
        <v>15</v>
      </c>
      <c r="Q69" s="235" t="s">
        <v>864</v>
      </c>
      <c r="R69" s="235" t="s">
        <v>864</v>
      </c>
      <c r="S69" s="319">
        <v>5</v>
      </c>
      <c r="T69" s="319">
        <v>5</v>
      </c>
      <c r="U69" s="235" t="s">
        <v>864</v>
      </c>
      <c r="V69" s="278">
        <v>133</v>
      </c>
    </row>
    <row r="70" spans="1:22" s="73" customFormat="1" ht="11.25">
      <c r="A70" s="320">
        <v>136</v>
      </c>
      <c r="B70" s="321"/>
      <c r="C70" s="321"/>
      <c r="D70" s="321" t="s">
        <v>201</v>
      </c>
      <c r="E70" s="321"/>
      <c r="F70" s="177" t="s">
        <v>863</v>
      </c>
      <c r="G70" s="319">
        <v>975</v>
      </c>
      <c r="H70" s="319">
        <v>338</v>
      </c>
      <c r="I70" s="319">
        <v>567</v>
      </c>
      <c r="J70" s="319">
        <v>70</v>
      </c>
      <c r="K70" s="319">
        <v>868</v>
      </c>
      <c r="L70" s="319">
        <v>338</v>
      </c>
      <c r="M70" s="319">
        <v>470</v>
      </c>
      <c r="N70" s="319">
        <v>60</v>
      </c>
      <c r="O70" s="319">
        <v>23</v>
      </c>
      <c r="P70" s="235" t="s">
        <v>864</v>
      </c>
      <c r="Q70" s="319">
        <v>17</v>
      </c>
      <c r="R70" s="319">
        <v>6</v>
      </c>
      <c r="S70" s="319">
        <v>84</v>
      </c>
      <c r="T70" s="319">
        <v>80</v>
      </c>
      <c r="U70" s="319">
        <v>4</v>
      </c>
      <c r="V70" s="278"/>
    </row>
    <row r="71" spans="1:22" s="73" customFormat="1" ht="11.25">
      <c r="A71" s="322"/>
      <c r="B71" s="321"/>
      <c r="C71" s="321"/>
      <c r="D71" s="102"/>
      <c r="E71" s="102"/>
      <c r="F71" s="177" t="s">
        <v>865</v>
      </c>
      <c r="G71" s="319">
        <v>365</v>
      </c>
      <c r="H71" s="319">
        <v>44</v>
      </c>
      <c r="I71" s="319">
        <v>308</v>
      </c>
      <c r="J71" s="319">
        <v>13</v>
      </c>
      <c r="K71" s="319">
        <v>313</v>
      </c>
      <c r="L71" s="319">
        <v>44</v>
      </c>
      <c r="M71" s="319">
        <v>256</v>
      </c>
      <c r="N71" s="319">
        <v>13</v>
      </c>
      <c r="O71" s="319">
        <v>12</v>
      </c>
      <c r="P71" s="235" t="s">
        <v>864</v>
      </c>
      <c r="Q71" s="319">
        <v>12</v>
      </c>
      <c r="R71" s="235" t="s">
        <v>864</v>
      </c>
      <c r="S71" s="319">
        <v>40</v>
      </c>
      <c r="T71" s="319">
        <v>40</v>
      </c>
      <c r="U71" s="235" t="s">
        <v>864</v>
      </c>
      <c r="V71" s="323">
        <v>136</v>
      </c>
    </row>
    <row r="74" spans="1:22" s="73" customFormat="1" ht="10.5" customHeight="1">
      <c r="A74" s="757" t="str">
        <f>"- 22 -"</f>
        <v>- 22 -</v>
      </c>
      <c r="B74" s="757"/>
      <c r="C74" s="757"/>
      <c r="D74" s="757"/>
      <c r="E74" s="757"/>
      <c r="F74" s="757"/>
      <c r="G74" s="757"/>
      <c r="H74" s="757"/>
      <c r="I74" s="757"/>
      <c r="J74" s="757"/>
      <c r="K74" s="757" t="str">
        <f>"- 23 -"</f>
        <v>- 23 -</v>
      </c>
      <c r="L74" s="757"/>
      <c r="M74" s="757"/>
      <c r="N74" s="757"/>
      <c r="O74" s="757"/>
      <c r="P74" s="757"/>
      <c r="Q74" s="757"/>
      <c r="R74" s="757"/>
      <c r="S74" s="757"/>
      <c r="T74" s="757"/>
      <c r="U74" s="757"/>
      <c r="V74" s="757"/>
    </row>
    <row r="75" spans="1:21" s="73" customFormat="1" ht="9.75" customHeight="1">
      <c r="A75" s="86"/>
      <c r="B75" s="86"/>
      <c r="C75" s="86"/>
      <c r="D75" s="86"/>
      <c r="E75" s="86"/>
      <c r="F75" s="86"/>
      <c r="G75" s="200"/>
      <c r="H75" s="200"/>
      <c r="I75" s="200"/>
      <c r="J75" s="200"/>
      <c r="K75" s="200"/>
      <c r="L75" s="200"/>
      <c r="M75" s="200"/>
      <c r="N75" s="200"/>
      <c r="O75" s="200"/>
      <c r="P75" s="200"/>
      <c r="Q75" s="200"/>
      <c r="R75" s="200"/>
      <c r="S75" s="200"/>
      <c r="T75" s="200"/>
      <c r="U75" s="200"/>
    </row>
    <row r="76" spans="7:21" s="73" customFormat="1" ht="9" customHeight="1">
      <c r="G76" s="200"/>
      <c r="H76" s="200"/>
      <c r="I76" s="200"/>
      <c r="J76" s="200"/>
      <c r="K76" s="200"/>
      <c r="L76" s="200"/>
      <c r="M76" s="200"/>
      <c r="N76" s="200"/>
      <c r="O76" s="200"/>
      <c r="P76" s="200"/>
      <c r="Q76" s="200"/>
      <c r="R76" s="200"/>
      <c r="S76" s="200"/>
      <c r="T76" s="200"/>
      <c r="U76" s="200"/>
    </row>
    <row r="77" spans="1:23" s="73" customFormat="1" ht="12.75">
      <c r="A77" s="1"/>
      <c r="B77" s="143"/>
      <c r="C77" s="143"/>
      <c r="D77" s="143"/>
      <c r="E77" s="324"/>
      <c r="F77" s="1"/>
      <c r="G77" s="325"/>
      <c r="H77" s="326"/>
      <c r="I77" s="326"/>
      <c r="J77" s="327" t="s">
        <v>202</v>
      </c>
      <c r="K77" s="328" t="s">
        <v>749</v>
      </c>
      <c r="L77" s="326"/>
      <c r="M77" s="326"/>
      <c r="N77" s="326"/>
      <c r="O77" s="326"/>
      <c r="P77" s="326"/>
      <c r="Q77" s="326"/>
      <c r="R77" s="326"/>
      <c r="S77" s="326"/>
      <c r="T77" s="326"/>
      <c r="U77" s="326"/>
      <c r="V77" s="143"/>
      <c r="W77" s="143"/>
    </row>
    <row r="78" spans="7:21" s="73" customFormat="1" ht="9" customHeight="1">
      <c r="G78" s="200"/>
      <c r="H78" s="200"/>
      <c r="I78" s="200"/>
      <c r="J78" s="200"/>
      <c r="K78" s="200"/>
      <c r="L78" s="200"/>
      <c r="M78" s="200"/>
      <c r="N78" s="200"/>
      <c r="O78" s="200"/>
      <c r="P78" s="200"/>
      <c r="Q78" s="200"/>
      <c r="R78" s="200"/>
      <c r="S78" s="200"/>
      <c r="T78" s="200"/>
      <c r="U78" s="200"/>
    </row>
    <row r="79" spans="1:22" s="73" customFormat="1" ht="9" customHeight="1" thickBot="1">
      <c r="A79" s="75"/>
      <c r="B79" s="75"/>
      <c r="C79" s="75"/>
      <c r="D79" s="75"/>
      <c r="E79" s="75"/>
      <c r="F79" s="75"/>
      <c r="G79" s="304"/>
      <c r="H79" s="304"/>
      <c r="I79" s="304"/>
      <c r="J79" s="304"/>
      <c r="K79" s="304"/>
      <c r="L79" s="304"/>
      <c r="M79" s="304"/>
      <c r="N79" s="304"/>
      <c r="O79" s="304"/>
      <c r="P79" s="304"/>
      <c r="Q79" s="304"/>
      <c r="R79" s="304"/>
      <c r="S79" s="304"/>
      <c r="T79" s="304"/>
      <c r="U79" s="304"/>
      <c r="V79" s="75"/>
    </row>
    <row r="80" spans="1:22" s="73" customFormat="1" ht="9.75" customHeight="1">
      <c r="A80" s="188"/>
      <c r="B80" s="86"/>
      <c r="C80" s="86"/>
      <c r="D80" s="86"/>
      <c r="E80" s="86"/>
      <c r="F80" s="79"/>
      <c r="G80" s="693" t="s">
        <v>62</v>
      </c>
      <c r="H80" s="686"/>
      <c r="I80" s="686"/>
      <c r="J80" s="686"/>
      <c r="K80" s="686" t="s">
        <v>168</v>
      </c>
      <c r="L80" s="686"/>
      <c r="M80" s="686"/>
      <c r="N80" s="711"/>
      <c r="O80" s="708" t="s">
        <v>169</v>
      </c>
      <c r="P80" s="686"/>
      <c r="Q80" s="686"/>
      <c r="R80" s="711"/>
      <c r="S80" s="708" t="s">
        <v>170</v>
      </c>
      <c r="T80" s="686"/>
      <c r="U80" s="711"/>
      <c r="V80" s="261"/>
    </row>
    <row r="81" spans="1:22" s="73" customFormat="1" ht="9.75" customHeight="1">
      <c r="A81" s="217"/>
      <c r="B81" s="89" t="s">
        <v>1001</v>
      </c>
      <c r="C81" s="89"/>
      <c r="D81" s="89"/>
      <c r="E81" s="89"/>
      <c r="F81" s="264"/>
      <c r="G81" s="712"/>
      <c r="H81" s="710"/>
      <c r="I81" s="710"/>
      <c r="J81" s="710"/>
      <c r="K81" s="710"/>
      <c r="L81" s="710"/>
      <c r="M81" s="710"/>
      <c r="N81" s="713"/>
      <c r="O81" s="709"/>
      <c r="P81" s="710"/>
      <c r="Q81" s="710"/>
      <c r="R81" s="713"/>
      <c r="S81" s="709"/>
      <c r="T81" s="710"/>
      <c r="U81" s="713"/>
      <c r="V81" s="270"/>
    </row>
    <row r="82" spans="1:22" s="73" customFormat="1" ht="12" customHeight="1">
      <c r="A82" s="217" t="s">
        <v>171</v>
      </c>
      <c r="B82" s="71"/>
      <c r="C82" s="71"/>
      <c r="D82" s="89"/>
      <c r="E82" s="89"/>
      <c r="F82" s="116"/>
      <c r="G82" s="329"/>
      <c r="H82" s="146" t="s">
        <v>982</v>
      </c>
      <c r="I82" s="768" t="s">
        <v>143</v>
      </c>
      <c r="J82" s="91"/>
      <c r="K82" s="330"/>
      <c r="L82" s="194" t="s">
        <v>982</v>
      </c>
      <c r="M82" s="330"/>
      <c r="N82" s="194"/>
      <c r="O82" s="330"/>
      <c r="P82" s="331"/>
      <c r="Q82" s="772" t="s">
        <v>143</v>
      </c>
      <c r="R82" s="194"/>
      <c r="S82" s="194"/>
      <c r="T82" s="766" t="s">
        <v>964</v>
      </c>
      <c r="U82" s="767"/>
      <c r="V82" s="263" t="s">
        <v>1000</v>
      </c>
    </row>
    <row r="83" spans="1:22" s="73" customFormat="1" ht="9.75" customHeight="1">
      <c r="A83" s="217"/>
      <c r="B83" s="117" t="s">
        <v>1002</v>
      </c>
      <c r="C83" s="71"/>
      <c r="D83" s="89"/>
      <c r="E83" s="98"/>
      <c r="F83" s="264"/>
      <c r="G83" s="310" t="s">
        <v>854</v>
      </c>
      <c r="H83" s="194" t="s">
        <v>172</v>
      </c>
      <c r="I83" s="771"/>
      <c r="J83" s="263" t="s">
        <v>989</v>
      </c>
      <c r="K83" s="94" t="s">
        <v>993</v>
      </c>
      <c r="L83" s="194" t="s">
        <v>172</v>
      </c>
      <c r="M83" s="94"/>
      <c r="N83" s="194" t="s">
        <v>989</v>
      </c>
      <c r="O83" s="94" t="s">
        <v>993</v>
      </c>
      <c r="P83" s="194" t="s">
        <v>982</v>
      </c>
      <c r="Q83" s="773"/>
      <c r="R83" s="194" t="s">
        <v>989</v>
      </c>
      <c r="S83" s="194" t="s">
        <v>993</v>
      </c>
      <c r="T83" s="194" t="s">
        <v>173</v>
      </c>
      <c r="U83" s="698" t="s">
        <v>989</v>
      </c>
      <c r="V83" s="267"/>
    </row>
    <row r="84" spans="1:22" s="73" customFormat="1" ht="12" customHeight="1" thickBot="1">
      <c r="A84" s="217"/>
      <c r="B84" s="89" t="s">
        <v>1006</v>
      </c>
      <c r="C84" s="89"/>
      <c r="D84" s="89"/>
      <c r="E84" s="98"/>
      <c r="F84" s="264"/>
      <c r="G84" s="332"/>
      <c r="H84" s="147" t="s">
        <v>987</v>
      </c>
      <c r="I84" s="671"/>
      <c r="J84" s="93"/>
      <c r="K84" s="94"/>
      <c r="L84" s="147" t="s">
        <v>987</v>
      </c>
      <c r="M84" s="94"/>
      <c r="N84" s="147"/>
      <c r="O84" s="94"/>
      <c r="P84" s="147"/>
      <c r="Q84" s="774"/>
      <c r="R84" s="147"/>
      <c r="S84" s="147"/>
      <c r="T84" s="147" t="s">
        <v>176</v>
      </c>
      <c r="U84" s="671"/>
      <c r="V84" s="270"/>
    </row>
    <row r="85" spans="1:22" s="73" customFormat="1" ht="7.5" customHeight="1">
      <c r="A85" s="188"/>
      <c r="B85" s="78"/>
      <c r="C85" s="78"/>
      <c r="D85" s="78"/>
      <c r="E85" s="78"/>
      <c r="F85" s="79"/>
      <c r="G85" s="314"/>
      <c r="H85" s="314"/>
      <c r="I85" s="314"/>
      <c r="J85" s="314"/>
      <c r="K85" s="314"/>
      <c r="L85" s="314"/>
      <c r="M85" s="314"/>
      <c r="N85" s="314"/>
      <c r="O85" s="314"/>
      <c r="P85" s="314"/>
      <c r="Q85" s="314"/>
      <c r="R85" s="314"/>
      <c r="S85" s="314"/>
      <c r="T85" s="314"/>
      <c r="U85" s="314"/>
      <c r="V85" s="261"/>
    </row>
    <row r="86" spans="1:22" s="73" customFormat="1" ht="11.25">
      <c r="A86" s="233" t="s">
        <v>5</v>
      </c>
      <c r="B86" s="86"/>
      <c r="C86" s="86" t="s">
        <v>203</v>
      </c>
      <c r="D86" s="86"/>
      <c r="E86" s="86"/>
      <c r="F86" s="84" t="s">
        <v>863</v>
      </c>
      <c r="G86" s="319">
        <v>434</v>
      </c>
      <c r="H86" s="319">
        <v>367</v>
      </c>
      <c r="I86" s="319">
        <v>61</v>
      </c>
      <c r="J86" s="319">
        <v>6</v>
      </c>
      <c r="K86" s="319">
        <v>116</v>
      </c>
      <c r="L86" s="319">
        <v>55</v>
      </c>
      <c r="M86" s="319">
        <v>55</v>
      </c>
      <c r="N86" s="319">
        <v>6</v>
      </c>
      <c r="O86" s="319">
        <v>316</v>
      </c>
      <c r="P86" s="319">
        <v>312</v>
      </c>
      <c r="Q86" s="319">
        <v>4</v>
      </c>
      <c r="R86" s="235" t="s">
        <v>864</v>
      </c>
      <c r="S86" s="319">
        <v>2</v>
      </c>
      <c r="T86" s="319">
        <v>2</v>
      </c>
      <c r="U86" s="235" t="s">
        <v>864</v>
      </c>
      <c r="V86" s="333"/>
    </row>
    <row r="87" spans="1:22" s="73" customFormat="1" ht="11.25">
      <c r="A87" s="233"/>
      <c r="B87" s="86"/>
      <c r="C87" s="86"/>
      <c r="D87" s="86" t="s">
        <v>204</v>
      </c>
      <c r="E87" s="86"/>
      <c r="F87" s="84" t="s">
        <v>865</v>
      </c>
      <c r="G87" s="319">
        <v>322</v>
      </c>
      <c r="H87" s="319">
        <v>281</v>
      </c>
      <c r="I87" s="319">
        <v>39</v>
      </c>
      <c r="J87" s="319">
        <v>2</v>
      </c>
      <c r="K87" s="319">
        <v>68</v>
      </c>
      <c r="L87" s="319">
        <v>32</v>
      </c>
      <c r="M87" s="319">
        <v>34</v>
      </c>
      <c r="N87" s="319">
        <v>2</v>
      </c>
      <c r="O87" s="319">
        <v>252</v>
      </c>
      <c r="P87" s="319">
        <v>249</v>
      </c>
      <c r="Q87" s="319">
        <v>3</v>
      </c>
      <c r="R87" s="235" t="s">
        <v>864</v>
      </c>
      <c r="S87" s="319">
        <v>2</v>
      </c>
      <c r="T87" s="319">
        <v>2</v>
      </c>
      <c r="U87" s="235" t="s">
        <v>864</v>
      </c>
      <c r="V87" s="278" t="s">
        <v>5</v>
      </c>
    </row>
    <row r="88" spans="1:22" s="73" customFormat="1" ht="11.25">
      <c r="A88" s="233" t="s">
        <v>8</v>
      </c>
      <c r="B88" s="86"/>
      <c r="C88" s="86" t="s">
        <v>205</v>
      </c>
      <c r="D88" s="86"/>
      <c r="E88" s="86"/>
      <c r="F88" s="84" t="s">
        <v>863</v>
      </c>
      <c r="G88" s="319">
        <v>493</v>
      </c>
      <c r="H88" s="319">
        <v>154</v>
      </c>
      <c r="I88" s="319">
        <v>269</v>
      </c>
      <c r="J88" s="319">
        <v>70</v>
      </c>
      <c r="K88" s="319">
        <v>460</v>
      </c>
      <c r="L88" s="319">
        <v>153</v>
      </c>
      <c r="M88" s="319">
        <v>253</v>
      </c>
      <c r="N88" s="319">
        <v>54</v>
      </c>
      <c r="O88" s="319">
        <v>14</v>
      </c>
      <c r="P88" s="319">
        <v>1</v>
      </c>
      <c r="Q88" s="319">
        <v>7</v>
      </c>
      <c r="R88" s="319">
        <v>6</v>
      </c>
      <c r="S88" s="319">
        <v>19</v>
      </c>
      <c r="T88" s="319">
        <v>9</v>
      </c>
      <c r="U88" s="319">
        <v>10</v>
      </c>
      <c r="V88" s="278"/>
    </row>
    <row r="89" spans="1:22" s="73" customFormat="1" ht="11.25">
      <c r="A89" s="233"/>
      <c r="B89" s="86"/>
      <c r="C89" s="86"/>
      <c r="D89" s="86" t="s">
        <v>206</v>
      </c>
      <c r="E89" s="86"/>
      <c r="F89" s="84" t="s">
        <v>865</v>
      </c>
      <c r="G89" s="319">
        <v>248</v>
      </c>
      <c r="H89" s="319">
        <v>63</v>
      </c>
      <c r="I89" s="319">
        <v>149</v>
      </c>
      <c r="J89" s="319">
        <v>36</v>
      </c>
      <c r="K89" s="319">
        <v>227</v>
      </c>
      <c r="L89" s="319">
        <v>62</v>
      </c>
      <c r="M89" s="319">
        <v>140</v>
      </c>
      <c r="N89" s="319">
        <v>25</v>
      </c>
      <c r="O89" s="319">
        <v>9</v>
      </c>
      <c r="P89" s="319">
        <v>1</v>
      </c>
      <c r="Q89" s="319">
        <v>5</v>
      </c>
      <c r="R89" s="319">
        <v>3</v>
      </c>
      <c r="S89" s="319">
        <v>12</v>
      </c>
      <c r="T89" s="319">
        <v>4</v>
      </c>
      <c r="U89" s="319">
        <v>8</v>
      </c>
      <c r="V89" s="278" t="s">
        <v>8</v>
      </c>
    </row>
    <row r="90" spans="1:22" s="73" customFormat="1" ht="10.5" customHeight="1">
      <c r="A90" s="233" t="s">
        <v>11</v>
      </c>
      <c r="B90" s="86"/>
      <c r="C90" s="86" t="s">
        <v>207</v>
      </c>
      <c r="D90" s="86"/>
      <c r="E90" s="86"/>
      <c r="F90" s="84" t="s">
        <v>863</v>
      </c>
      <c r="G90" s="334">
        <v>157</v>
      </c>
      <c r="H90" s="334">
        <v>14</v>
      </c>
      <c r="I90" s="334">
        <v>106</v>
      </c>
      <c r="J90" s="334">
        <v>37</v>
      </c>
      <c r="K90" s="334">
        <v>126</v>
      </c>
      <c r="L90" s="334">
        <v>14</v>
      </c>
      <c r="M90" s="334">
        <v>94</v>
      </c>
      <c r="N90" s="334">
        <v>18</v>
      </c>
      <c r="O90" s="334">
        <v>4</v>
      </c>
      <c r="P90" s="235" t="s">
        <v>864</v>
      </c>
      <c r="Q90" s="334">
        <v>4</v>
      </c>
      <c r="R90" s="235" t="s">
        <v>864</v>
      </c>
      <c r="S90" s="334">
        <v>27</v>
      </c>
      <c r="T90" s="334">
        <v>8</v>
      </c>
      <c r="U90" s="334">
        <v>19</v>
      </c>
      <c r="V90" s="270"/>
    </row>
    <row r="91" spans="1:22" s="73" customFormat="1" ht="10.5" customHeight="1">
      <c r="A91" s="131"/>
      <c r="B91" s="86"/>
      <c r="C91" s="86" t="s">
        <v>208</v>
      </c>
      <c r="D91" s="86"/>
      <c r="E91" s="86"/>
      <c r="F91" s="84" t="s">
        <v>865</v>
      </c>
      <c r="G91" s="334">
        <v>77</v>
      </c>
      <c r="H91" s="334">
        <v>4</v>
      </c>
      <c r="I91" s="334">
        <v>62</v>
      </c>
      <c r="J91" s="334">
        <v>11</v>
      </c>
      <c r="K91" s="334">
        <v>65</v>
      </c>
      <c r="L91" s="334">
        <v>4</v>
      </c>
      <c r="M91" s="334">
        <v>56</v>
      </c>
      <c r="N91" s="334">
        <v>5</v>
      </c>
      <c r="O91" s="334">
        <v>3</v>
      </c>
      <c r="P91" s="235" t="s">
        <v>864</v>
      </c>
      <c r="Q91" s="334">
        <v>3</v>
      </c>
      <c r="R91" s="235" t="s">
        <v>864</v>
      </c>
      <c r="S91" s="334">
        <v>9</v>
      </c>
      <c r="T91" s="334">
        <v>3</v>
      </c>
      <c r="U91" s="334">
        <v>6</v>
      </c>
      <c r="V91" s="278" t="s">
        <v>11</v>
      </c>
    </row>
    <row r="92" spans="1:22" s="73" customFormat="1" ht="10.5" customHeight="1">
      <c r="A92" s="131"/>
      <c r="B92" s="86"/>
      <c r="C92" s="86"/>
      <c r="D92" s="86"/>
      <c r="E92" s="86"/>
      <c r="F92" s="84"/>
      <c r="G92" s="334"/>
      <c r="H92" s="334"/>
      <c r="I92" s="334"/>
      <c r="J92" s="334"/>
      <c r="K92" s="334"/>
      <c r="L92" s="334"/>
      <c r="M92" s="334"/>
      <c r="N92" s="334"/>
      <c r="O92" s="334"/>
      <c r="P92" s="235"/>
      <c r="Q92" s="334"/>
      <c r="R92" s="235"/>
      <c r="S92" s="334"/>
      <c r="T92" s="334"/>
      <c r="U92" s="334"/>
      <c r="V92" s="278"/>
    </row>
    <row r="93" spans="1:22" s="128" customFormat="1" ht="10.5" customHeight="1">
      <c r="A93" s="127">
        <v>2</v>
      </c>
      <c r="B93" s="142" t="s">
        <v>209</v>
      </c>
      <c r="C93" s="142"/>
      <c r="D93" s="142"/>
      <c r="E93" s="142"/>
      <c r="F93" s="129" t="s">
        <v>863</v>
      </c>
      <c r="G93" s="335">
        <v>907</v>
      </c>
      <c r="H93" s="335">
        <v>240</v>
      </c>
      <c r="I93" s="335">
        <v>646</v>
      </c>
      <c r="J93" s="335">
        <v>21</v>
      </c>
      <c r="K93" s="335">
        <v>876</v>
      </c>
      <c r="L93" s="335">
        <v>235</v>
      </c>
      <c r="M93" s="335">
        <v>620</v>
      </c>
      <c r="N93" s="335">
        <v>21</v>
      </c>
      <c r="O93" s="335">
        <v>29</v>
      </c>
      <c r="P93" s="335">
        <v>5</v>
      </c>
      <c r="Q93" s="335">
        <v>24</v>
      </c>
      <c r="R93" s="235" t="s">
        <v>864</v>
      </c>
      <c r="S93" s="335">
        <v>2</v>
      </c>
      <c r="T93" s="335">
        <v>2</v>
      </c>
      <c r="U93" s="235" t="s">
        <v>864</v>
      </c>
      <c r="V93" s="336"/>
    </row>
    <row r="94" spans="1:22" s="128" customFormat="1" ht="10.5" customHeight="1">
      <c r="A94" s="141"/>
      <c r="B94" s="142"/>
      <c r="C94" s="142" t="s">
        <v>210</v>
      </c>
      <c r="D94" s="142"/>
      <c r="E94" s="142"/>
      <c r="F94" s="129" t="s">
        <v>865</v>
      </c>
      <c r="G94" s="335">
        <v>675</v>
      </c>
      <c r="H94" s="335">
        <v>125</v>
      </c>
      <c r="I94" s="335">
        <v>544</v>
      </c>
      <c r="J94" s="335">
        <v>6</v>
      </c>
      <c r="K94" s="335">
        <v>652</v>
      </c>
      <c r="L94" s="335">
        <v>124</v>
      </c>
      <c r="M94" s="335">
        <v>522</v>
      </c>
      <c r="N94" s="335">
        <v>6</v>
      </c>
      <c r="O94" s="335">
        <v>21</v>
      </c>
      <c r="P94" s="335">
        <v>1</v>
      </c>
      <c r="Q94" s="335">
        <v>20</v>
      </c>
      <c r="R94" s="235" t="s">
        <v>864</v>
      </c>
      <c r="S94" s="335">
        <v>2</v>
      </c>
      <c r="T94" s="335">
        <v>2</v>
      </c>
      <c r="U94" s="235" t="s">
        <v>864</v>
      </c>
      <c r="V94" s="317">
        <v>2</v>
      </c>
    </row>
    <row r="95" spans="1:22" s="128" customFormat="1" ht="10.5" customHeight="1">
      <c r="A95" s="141"/>
      <c r="B95" s="142"/>
      <c r="C95" s="142"/>
      <c r="D95" s="142"/>
      <c r="E95" s="142"/>
      <c r="F95" s="129"/>
      <c r="G95" s="335"/>
      <c r="H95" s="335"/>
      <c r="I95" s="335"/>
      <c r="J95" s="335"/>
      <c r="K95" s="335"/>
      <c r="L95" s="335"/>
      <c r="M95" s="335"/>
      <c r="N95" s="335"/>
      <c r="O95" s="335"/>
      <c r="P95" s="335"/>
      <c r="Q95" s="335"/>
      <c r="R95" s="235"/>
      <c r="S95" s="335"/>
      <c r="T95" s="335"/>
      <c r="U95" s="235"/>
      <c r="V95" s="317"/>
    </row>
    <row r="96" spans="1:22" s="80" customFormat="1" ht="10.5" customHeight="1">
      <c r="A96" s="237">
        <v>3</v>
      </c>
      <c r="B96" s="255" t="s">
        <v>15</v>
      </c>
      <c r="C96" s="255"/>
      <c r="D96" s="255"/>
      <c r="E96" s="255"/>
      <c r="F96" s="81" t="s">
        <v>863</v>
      </c>
      <c r="G96" s="337">
        <v>1231</v>
      </c>
      <c r="H96" s="337">
        <v>287</v>
      </c>
      <c r="I96" s="337">
        <v>817</v>
      </c>
      <c r="J96" s="337">
        <v>127</v>
      </c>
      <c r="K96" s="337">
        <v>1191</v>
      </c>
      <c r="L96" s="337">
        <v>287</v>
      </c>
      <c r="M96" s="337">
        <v>779</v>
      </c>
      <c r="N96" s="337">
        <v>125</v>
      </c>
      <c r="O96" s="337">
        <v>30</v>
      </c>
      <c r="P96" s="338" t="s">
        <v>864</v>
      </c>
      <c r="Q96" s="337">
        <v>30</v>
      </c>
      <c r="R96" s="338" t="s">
        <v>864</v>
      </c>
      <c r="S96" s="337">
        <v>10</v>
      </c>
      <c r="T96" s="337">
        <v>8</v>
      </c>
      <c r="U96" s="337">
        <v>2</v>
      </c>
      <c r="V96" s="317"/>
    </row>
    <row r="97" spans="1:22" s="80" customFormat="1" ht="10.5" customHeight="1">
      <c r="A97" s="251"/>
      <c r="B97" s="255"/>
      <c r="C97" s="255"/>
      <c r="D97" s="113"/>
      <c r="E97" s="255"/>
      <c r="F97" s="81" t="s">
        <v>865</v>
      </c>
      <c r="G97" s="337">
        <v>716</v>
      </c>
      <c r="H97" s="337">
        <v>137</v>
      </c>
      <c r="I97" s="337">
        <v>561</v>
      </c>
      <c r="J97" s="337">
        <v>18</v>
      </c>
      <c r="K97" s="337">
        <v>687</v>
      </c>
      <c r="L97" s="337">
        <v>137</v>
      </c>
      <c r="M97" s="337">
        <v>532</v>
      </c>
      <c r="N97" s="337">
        <v>18</v>
      </c>
      <c r="O97" s="337">
        <v>24</v>
      </c>
      <c r="P97" s="338" t="s">
        <v>864</v>
      </c>
      <c r="Q97" s="337">
        <v>24</v>
      </c>
      <c r="R97" s="338" t="s">
        <v>864</v>
      </c>
      <c r="S97" s="337">
        <v>5</v>
      </c>
      <c r="T97" s="337">
        <v>5</v>
      </c>
      <c r="U97" s="235" t="s">
        <v>864</v>
      </c>
      <c r="V97" s="289">
        <v>3</v>
      </c>
    </row>
    <row r="98" spans="1:22" s="80" customFormat="1" ht="10.5" customHeight="1">
      <c r="A98" s="251"/>
      <c r="B98" s="255"/>
      <c r="C98" s="255"/>
      <c r="D98" s="113"/>
      <c r="E98" s="255"/>
      <c r="F98" s="81"/>
      <c r="G98" s="337"/>
      <c r="H98" s="337"/>
      <c r="I98" s="337"/>
      <c r="J98" s="337"/>
      <c r="K98" s="337"/>
      <c r="L98" s="337"/>
      <c r="M98" s="337"/>
      <c r="N98" s="337"/>
      <c r="O98" s="337"/>
      <c r="P98" s="338"/>
      <c r="Q98" s="337"/>
      <c r="R98" s="338"/>
      <c r="S98" s="337"/>
      <c r="T98" s="337"/>
      <c r="U98" s="235"/>
      <c r="V98" s="289"/>
    </row>
    <row r="99" spans="1:22" s="80" customFormat="1" ht="10.5" customHeight="1">
      <c r="A99" s="237">
        <v>4</v>
      </c>
      <c r="B99" s="255" t="s">
        <v>16</v>
      </c>
      <c r="C99" s="255"/>
      <c r="D99" s="255"/>
      <c r="E99" s="255"/>
      <c r="F99" s="81" t="s">
        <v>863</v>
      </c>
      <c r="G99" s="337">
        <v>1113</v>
      </c>
      <c r="H99" s="337">
        <v>362</v>
      </c>
      <c r="I99" s="337">
        <v>599</v>
      </c>
      <c r="J99" s="337">
        <v>152</v>
      </c>
      <c r="K99" s="337">
        <v>999</v>
      </c>
      <c r="L99" s="337">
        <v>355</v>
      </c>
      <c r="M99" s="337">
        <v>497</v>
      </c>
      <c r="N99" s="337">
        <v>147</v>
      </c>
      <c r="O99" s="337">
        <v>106</v>
      </c>
      <c r="P99" s="337">
        <v>7</v>
      </c>
      <c r="Q99" s="337">
        <v>99</v>
      </c>
      <c r="R99" s="338" t="s">
        <v>864</v>
      </c>
      <c r="S99" s="337">
        <v>8</v>
      </c>
      <c r="T99" s="337">
        <v>3</v>
      </c>
      <c r="U99" s="337">
        <v>5</v>
      </c>
      <c r="V99" s="289"/>
    </row>
    <row r="100" spans="1:22" s="80" customFormat="1" ht="10.5" customHeight="1">
      <c r="A100" s="251"/>
      <c r="B100" s="255"/>
      <c r="C100" s="255" t="s">
        <v>211</v>
      </c>
      <c r="D100" s="255"/>
      <c r="E100" s="255"/>
      <c r="F100" s="81" t="s">
        <v>865</v>
      </c>
      <c r="G100" s="337">
        <v>527</v>
      </c>
      <c r="H100" s="337">
        <v>112</v>
      </c>
      <c r="I100" s="337">
        <v>396</v>
      </c>
      <c r="J100" s="337">
        <v>19</v>
      </c>
      <c r="K100" s="337">
        <v>488</v>
      </c>
      <c r="L100" s="337">
        <v>109</v>
      </c>
      <c r="M100" s="337">
        <v>360</v>
      </c>
      <c r="N100" s="337">
        <v>19</v>
      </c>
      <c r="O100" s="337">
        <v>37</v>
      </c>
      <c r="P100" s="337">
        <v>3</v>
      </c>
      <c r="Q100" s="337">
        <v>34</v>
      </c>
      <c r="R100" s="338" t="s">
        <v>864</v>
      </c>
      <c r="S100" s="337">
        <v>2</v>
      </c>
      <c r="T100" s="337">
        <v>2</v>
      </c>
      <c r="U100" s="235" t="s">
        <v>864</v>
      </c>
      <c r="V100" s="289">
        <v>4</v>
      </c>
    </row>
    <row r="101" spans="1:22" s="80" customFormat="1" ht="10.5" customHeight="1">
      <c r="A101" s="251"/>
      <c r="B101" s="255"/>
      <c r="C101" s="86" t="s">
        <v>964</v>
      </c>
      <c r="E101" s="255"/>
      <c r="F101" s="81"/>
      <c r="G101" s="337"/>
      <c r="H101" s="337"/>
      <c r="I101" s="337"/>
      <c r="J101" s="337"/>
      <c r="K101" s="337"/>
      <c r="L101" s="337"/>
      <c r="M101" s="337"/>
      <c r="N101" s="337"/>
      <c r="O101" s="337"/>
      <c r="P101" s="337"/>
      <c r="Q101" s="337"/>
      <c r="R101" s="338"/>
      <c r="S101" s="337"/>
      <c r="T101" s="337"/>
      <c r="U101" s="337"/>
      <c r="V101" s="289"/>
    </row>
    <row r="102" spans="1:22" s="73" customFormat="1" ht="10.5" customHeight="1">
      <c r="A102" s="131">
        <v>42</v>
      </c>
      <c r="B102" s="86"/>
      <c r="C102" s="86" t="s">
        <v>212</v>
      </c>
      <c r="E102"/>
      <c r="F102" s="84" t="s">
        <v>863</v>
      </c>
      <c r="G102" s="334">
        <v>1113</v>
      </c>
      <c r="H102" s="334">
        <v>362</v>
      </c>
      <c r="I102" s="334">
        <v>599</v>
      </c>
      <c r="J102" s="334">
        <v>152</v>
      </c>
      <c r="K102" s="334">
        <v>999</v>
      </c>
      <c r="L102" s="334">
        <v>355</v>
      </c>
      <c r="M102" s="334">
        <v>497</v>
      </c>
      <c r="N102" s="334">
        <v>147</v>
      </c>
      <c r="O102" s="334">
        <v>106</v>
      </c>
      <c r="P102" s="334">
        <v>7</v>
      </c>
      <c r="Q102" s="334">
        <v>99</v>
      </c>
      <c r="R102" s="339" t="s">
        <v>864</v>
      </c>
      <c r="S102" s="334">
        <v>8</v>
      </c>
      <c r="T102" s="334">
        <v>3</v>
      </c>
      <c r="U102" s="334">
        <v>5</v>
      </c>
      <c r="V102" s="289"/>
    </row>
    <row r="103" spans="1:22" s="73" customFormat="1" ht="10.5" customHeight="1">
      <c r="A103" s="233"/>
      <c r="B103" s="86"/>
      <c r="C103" s="86" t="s">
        <v>213</v>
      </c>
      <c r="E103"/>
      <c r="F103" s="84" t="s">
        <v>865</v>
      </c>
      <c r="G103" s="334">
        <v>527</v>
      </c>
      <c r="H103" s="334">
        <v>112</v>
      </c>
      <c r="I103" s="334">
        <v>396</v>
      </c>
      <c r="J103" s="334">
        <v>19</v>
      </c>
      <c r="K103" s="334">
        <v>488</v>
      </c>
      <c r="L103" s="334">
        <v>109</v>
      </c>
      <c r="M103" s="334">
        <v>360</v>
      </c>
      <c r="N103" s="334">
        <v>19</v>
      </c>
      <c r="O103" s="334">
        <v>37</v>
      </c>
      <c r="P103" s="334">
        <v>3</v>
      </c>
      <c r="Q103" s="334">
        <v>34</v>
      </c>
      <c r="R103" s="339" t="s">
        <v>864</v>
      </c>
      <c r="S103" s="334">
        <v>2</v>
      </c>
      <c r="T103" s="334">
        <v>2</v>
      </c>
      <c r="U103" s="339" t="s">
        <v>864</v>
      </c>
      <c r="V103" s="278">
        <v>42</v>
      </c>
    </row>
    <row r="104" spans="1:22" s="73" customFormat="1" ht="10.5" customHeight="1">
      <c r="A104" s="233"/>
      <c r="B104" s="86"/>
      <c r="C104" s="86"/>
      <c r="E104"/>
      <c r="F104" s="84"/>
      <c r="G104" s="334"/>
      <c r="H104" s="334"/>
      <c r="I104" s="334"/>
      <c r="J104" s="334"/>
      <c r="K104" s="334"/>
      <c r="L104" s="334"/>
      <c r="M104" s="334"/>
      <c r="N104" s="334"/>
      <c r="O104" s="334"/>
      <c r="P104" s="334"/>
      <c r="Q104" s="334"/>
      <c r="R104" s="339"/>
      <c r="S104" s="334"/>
      <c r="T104" s="334"/>
      <c r="U104" s="338"/>
      <c r="V104" s="278"/>
    </row>
    <row r="105" spans="1:22" s="128" customFormat="1" ht="10.5" customHeight="1">
      <c r="A105" s="127">
        <v>5</v>
      </c>
      <c r="B105" s="142" t="s">
        <v>18</v>
      </c>
      <c r="C105" s="142"/>
      <c r="D105" s="142"/>
      <c r="E105" s="142"/>
      <c r="F105" s="129" t="s">
        <v>863</v>
      </c>
      <c r="G105" s="335">
        <v>749</v>
      </c>
      <c r="H105" s="335">
        <v>329</v>
      </c>
      <c r="I105" s="335">
        <v>370</v>
      </c>
      <c r="J105" s="335">
        <v>50</v>
      </c>
      <c r="K105" s="335">
        <v>708</v>
      </c>
      <c r="L105" s="335">
        <v>329</v>
      </c>
      <c r="M105" s="335">
        <v>347</v>
      </c>
      <c r="N105" s="335">
        <v>32</v>
      </c>
      <c r="O105" s="335">
        <v>23</v>
      </c>
      <c r="P105" s="338" t="s">
        <v>864</v>
      </c>
      <c r="Q105" s="335">
        <v>23</v>
      </c>
      <c r="R105" s="338" t="s">
        <v>864</v>
      </c>
      <c r="S105" s="335">
        <v>18</v>
      </c>
      <c r="T105" s="338" t="s">
        <v>864</v>
      </c>
      <c r="U105" s="335">
        <v>18</v>
      </c>
      <c r="V105" s="317"/>
    </row>
    <row r="106" spans="1:22" s="128" customFormat="1" ht="10.5" customHeight="1">
      <c r="A106" s="141"/>
      <c r="B106" s="142"/>
      <c r="C106" s="142"/>
      <c r="D106" s="142"/>
      <c r="E106" s="142"/>
      <c r="F106" s="129" t="s">
        <v>865</v>
      </c>
      <c r="G106" s="335">
        <v>418</v>
      </c>
      <c r="H106" s="335">
        <v>176</v>
      </c>
      <c r="I106" s="335">
        <v>224</v>
      </c>
      <c r="J106" s="335">
        <v>18</v>
      </c>
      <c r="K106" s="335">
        <v>396</v>
      </c>
      <c r="L106" s="335">
        <v>176</v>
      </c>
      <c r="M106" s="335">
        <v>214</v>
      </c>
      <c r="N106" s="335">
        <v>6</v>
      </c>
      <c r="O106" s="335">
        <v>10</v>
      </c>
      <c r="P106" s="338" t="s">
        <v>864</v>
      </c>
      <c r="Q106" s="335">
        <v>10</v>
      </c>
      <c r="R106" s="338" t="s">
        <v>864</v>
      </c>
      <c r="S106" s="335">
        <v>12</v>
      </c>
      <c r="T106" s="338" t="s">
        <v>864</v>
      </c>
      <c r="U106" s="335">
        <v>12</v>
      </c>
      <c r="V106" s="317">
        <v>5</v>
      </c>
    </row>
    <row r="107" spans="1:22" s="128" customFormat="1" ht="10.5" customHeight="1">
      <c r="A107" s="141"/>
      <c r="B107" s="142"/>
      <c r="C107" s="142"/>
      <c r="D107" s="142"/>
      <c r="E107" s="142"/>
      <c r="F107" s="129"/>
      <c r="G107" s="335"/>
      <c r="H107" s="335"/>
      <c r="I107" s="335"/>
      <c r="J107" s="335"/>
      <c r="K107" s="335"/>
      <c r="L107" s="335"/>
      <c r="M107" s="335"/>
      <c r="N107" s="335"/>
      <c r="O107" s="335"/>
      <c r="P107" s="338"/>
      <c r="Q107" s="335"/>
      <c r="R107" s="338"/>
      <c r="S107" s="335"/>
      <c r="T107" s="338"/>
      <c r="U107" s="335"/>
      <c r="V107" s="317"/>
    </row>
    <row r="108" spans="1:22" s="128" customFormat="1" ht="10.5" customHeight="1">
      <c r="A108" s="127">
        <v>6</v>
      </c>
      <c r="B108" s="142" t="s">
        <v>19</v>
      </c>
      <c r="C108" s="142"/>
      <c r="D108" s="142"/>
      <c r="E108" s="142"/>
      <c r="F108" s="129" t="s">
        <v>863</v>
      </c>
      <c r="G108" s="335">
        <v>143</v>
      </c>
      <c r="H108" s="335">
        <v>59</v>
      </c>
      <c r="I108" s="335">
        <v>78</v>
      </c>
      <c r="J108" s="335">
        <v>6</v>
      </c>
      <c r="K108" s="335">
        <v>136</v>
      </c>
      <c r="L108" s="335">
        <v>59</v>
      </c>
      <c r="M108" s="335">
        <v>75</v>
      </c>
      <c r="N108" s="335">
        <v>2</v>
      </c>
      <c r="O108" s="335">
        <v>6</v>
      </c>
      <c r="P108" s="517" t="s">
        <v>864</v>
      </c>
      <c r="Q108" s="335">
        <v>2</v>
      </c>
      <c r="R108" s="335">
        <v>4</v>
      </c>
      <c r="S108" s="335">
        <v>1</v>
      </c>
      <c r="T108" s="335">
        <v>1</v>
      </c>
      <c r="U108" s="517" t="s">
        <v>864</v>
      </c>
      <c r="V108" s="317"/>
    </row>
    <row r="109" spans="1:22" s="128" customFormat="1" ht="10.5" customHeight="1">
      <c r="A109" s="141"/>
      <c r="B109" s="142"/>
      <c r="C109" s="142" t="s">
        <v>214</v>
      </c>
      <c r="D109" s="142"/>
      <c r="E109" s="142"/>
      <c r="F109" s="129" t="s">
        <v>865</v>
      </c>
      <c r="G109" s="335">
        <v>53</v>
      </c>
      <c r="H109" s="335">
        <v>16</v>
      </c>
      <c r="I109" s="335">
        <v>35</v>
      </c>
      <c r="J109" s="335">
        <v>2</v>
      </c>
      <c r="K109" s="335">
        <v>52</v>
      </c>
      <c r="L109" s="335">
        <v>16</v>
      </c>
      <c r="M109" s="335">
        <v>34</v>
      </c>
      <c r="N109" s="335">
        <v>2</v>
      </c>
      <c r="O109" s="335">
        <v>1</v>
      </c>
      <c r="P109" s="517" t="s">
        <v>864</v>
      </c>
      <c r="Q109" s="335">
        <v>1</v>
      </c>
      <c r="R109" s="517" t="s">
        <v>864</v>
      </c>
      <c r="S109" s="517" t="s">
        <v>864</v>
      </c>
      <c r="T109" s="517" t="s">
        <v>864</v>
      </c>
      <c r="U109" s="517" t="s">
        <v>864</v>
      </c>
      <c r="V109" s="317">
        <v>6</v>
      </c>
    </row>
    <row r="110" spans="1:22" s="80" customFormat="1" ht="10.5" customHeight="1">
      <c r="A110" s="251"/>
      <c r="B110" s="255"/>
      <c r="C110" s="86" t="s">
        <v>964</v>
      </c>
      <c r="E110" s="255"/>
      <c r="F110" s="81"/>
      <c r="G110" s="337"/>
      <c r="H110" s="334"/>
      <c r="I110" s="334"/>
      <c r="J110" s="334"/>
      <c r="K110" s="334"/>
      <c r="L110" s="334"/>
      <c r="M110" s="337"/>
      <c r="N110" s="337"/>
      <c r="O110" s="337"/>
      <c r="P110" s="337"/>
      <c r="Q110" s="337"/>
      <c r="R110" s="334"/>
      <c r="S110" s="337"/>
      <c r="T110" s="337"/>
      <c r="U110" s="337"/>
      <c r="V110" s="289"/>
    </row>
    <row r="111" spans="1:22" s="73" customFormat="1" ht="10.5" customHeight="1">
      <c r="A111" s="131">
        <v>61</v>
      </c>
      <c r="B111" s="86"/>
      <c r="C111" s="86" t="s">
        <v>215</v>
      </c>
      <c r="E111"/>
      <c r="F111" s="84" t="s">
        <v>863</v>
      </c>
      <c r="G111" s="334">
        <v>143</v>
      </c>
      <c r="H111" s="334">
        <v>59</v>
      </c>
      <c r="I111" s="334">
        <v>78</v>
      </c>
      <c r="J111" s="334">
        <v>6</v>
      </c>
      <c r="K111" s="334">
        <v>136</v>
      </c>
      <c r="L111" s="334">
        <v>59</v>
      </c>
      <c r="M111" s="334">
        <v>75</v>
      </c>
      <c r="N111" s="334">
        <v>2</v>
      </c>
      <c r="O111" s="334">
        <v>6</v>
      </c>
      <c r="P111" s="338" t="s">
        <v>864</v>
      </c>
      <c r="Q111" s="334">
        <v>2</v>
      </c>
      <c r="R111" s="334">
        <v>4</v>
      </c>
      <c r="S111" s="403">
        <v>1</v>
      </c>
      <c r="T111" s="403">
        <v>1</v>
      </c>
      <c r="U111" s="339" t="s">
        <v>864</v>
      </c>
      <c r="V111" s="289"/>
    </row>
    <row r="112" spans="1:22" s="73" customFormat="1" ht="10.5" customHeight="1">
      <c r="A112" s="131"/>
      <c r="B112" s="86"/>
      <c r="C112" s="86"/>
      <c r="D112" s="86"/>
      <c r="E112" s="86"/>
      <c r="F112" s="84" t="s">
        <v>865</v>
      </c>
      <c r="G112" s="334">
        <v>53</v>
      </c>
      <c r="H112" s="334">
        <v>16</v>
      </c>
      <c r="I112" s="334">
        <v>35</v>
      </c>
      <c r="J112" s="334">
        <v>2</v>
      </c>
      <c r="K112" s="334">
        <v>52</v>
      </c>
      <c r="L112" s="334">
        <v>16</v>
      </c>
      <c r="M112" s="334">
        <v>38</v>
      </c>
      <c r="N112" s="334">
        <v>2</v>
      </c>
      <c r="O112" s="334">
        <v>1</v>
      </c>
      <c r="P112" s="338" t="s">
        <v>864</v>
      </c>
      <c r="Q112" s="334">
        <v>1</v>
      </c>
      <c r="R112" s="338" t="s">
        <v>864</v>
      </c>
      <c r="S112" s="235" t="s">
        <v>864</v>
      </c>
      <c r="T112" s="235" t="s">
        <v>864</v>
      </c>
      <c r="U112" s="338" t="s">
        <v>864</v>
      </c>
      <c r="V112" s="278">
        <v>61</v>
      </c>
    </row>
    <row r="113" spans="1:22" s="80" customFormat="1" ht="10.5" customHeight="1">
      <c r="A113" s="237">
        <v>7</v>
      </c>
      <c r="B113" s="255" t="s">
        <v>21</v>
      </c>
      <c r="C113" s="255"/>
      <c r="D113" s="255"/>
      <c r="E113" s="255"/>
      <c r="F113" s="81" t="s">
        <v>863</v>
      </c>
      <c r="G113" s="337">
        <v>913</v>
      </c>
      <c r="H113" s="337">
        <v>40</v>
      </c>
      <c r="I113" s="337">
        <v>596</v>
      </c>
      <c r="J113" s="337">
        <v>277</v>
      </c>
      <c r="K113" s="337">
        <v>884</v>
      </c>
      <c r="L113" s="337">
        <v>40</v>
      </c>
      <c r="M113" s="337">
        <v>583</v>
      </c>
      <c r="N113" s="337">
        <v>261</v>
      </c>
      <c r="O113" s="337">
        <v>28</v>
      </c>
      <c r="P113" s="338" t="s">
        <v>864</v>
      </c>
      <c r="Q113" s="337">
        <v>12</v>
      </c>
      <c r="R113" s="337">
        <v>16</v>
      </c>
      <c r="S113" s="337">
        <v>1</v>
      </c>
      <c r="T113" s="337">
        <v>1</v>
      </c>
      <c r="U113" s="338" t="s">
        <v>864</v>
      </c>
      <c r="V113" s="317"/>
    </row>
    <row r="114" spans="1:22" s="80" customFormat="1" ht="10.5" customHeight="1">
      <c r="A114" s="251"/>
      <c r="B114" s="255"/>
      <c r="C114" s="255"/>
      <c r="D114" s="113"/>
      <c r="E114" s="255"/>
      <c r="F114" s="81" t="s">
        <v>865</v>
      </c>
      <c r="G114" s="337">
        <v>351</v>
      </c>
      <c r="H114" s="337">
        <v>19</v>
      </c>
      <c r="I114" s="337">
        <v>328</v>
      </c>
      <c r="J114" s="337">
        <v>4</v>
      </c>
      <c r="K114" s="337">
        <v>341</v>
      </c>
      <c r="L114" s="337">
        <v>19</v>
      </c>
      <c r="M114" s="337">
        <v>318</v>
      </c>
      <c r="N114" s="337">
        <v>4</v>
      </c>
      <c r="O114" s="337">
        <v>9</v>
      </c>
      <c r="P114" s="338" t="s">
        <v>864</v>
      </c>
      <c r="Q114" s="337">
        <v>9</v>
      </c>
      <c r="R114" s="338" t="s">
        <v>864</v>
      </c>
      <c r="S114" s="337">
        <v>1</v>
      </c>
      <c r="T114" s="337">
        <v>1</v>
      </c>
      <c r="U114" s="338" t="s">
        <v>864</v>
      </c>
      <c r="V114" s="289">
        <v>7</v>
      </c>
    </row>
    <row r="115" spans="1:22" s="80" customFormat="1" ht="10.5" customHeight="1">
      <c r="A115" s="251"/>
      <c r="B115" s="255"/>
      <c r="C115" s="321" t="s">
        <v>964</v>
      </c>
      <c r="E115" s="255"/>
      <c r="F115" s="81"/>
      <c r="G115" s="337"/>
      <c r="H115" s="337"/>
      <c r="I115" s="334"/>
      <c r="J115" s="337"/>
      <c r="K115" s="337"/>
      <c r="L115" s="337"/>
      <c r="M115" s="337"/>
      <c r="N115" s="337"/>
      <c r="O115" s="337"/>
      <c r="P115" s="337"/>
      <c r="Q115" s="337"/>
      <c r="R115" s="337"/>
      <c r="S115" s="337"/>
      <c r="T115" s="337"/>
      <c r="U115" s="337"/>
      <c r="V115" s="289"/>
    </row>
    <row r="116" spans="1:22" s="73" customFormat="1" ht="10.5" customHeight="1">
      <c r="A116" s="131">
        <v>711</v>
      </c>
      <c r="B116" s="86"/>
      <c r="C116" s="86" t="s">
        <v>216</v>
      </c>
      <c r="E116"/>
      <c r="F116" s="84" t="s">
        <v>863</v>
      </c>
      <c r="G116" s="334">
        <v>913</v>
      </c>
      <c r="H116" s="334">
        <v>40</v>
      </c>
      <c r="I116" s="334">
        <v>596</v>
      </c>
      <c r="J116" s="334">
        <v>277</v>
      </c>
      <c r="K116" s="334">
        <v>884</v>
      </c>
      <c r="L116" s="334">
        <v>40</v>
      </c>
      <c r="M116" s="334">
        <v>583</v>
      </c>
      <c r="N116" s="334">
        <v>261</v>
      </c>
      <c r="O116" s="334">
        <v>28</v>
      </c>
      <c r="P116" s="338" t="s">
        <v>864</v>
      </c>
      <c r="Q116" s="334">
        <v>12</v>
      </c>
      <c r="R116" s="334">
        <v>16</v>
      </c>
      <c r="S116" s="334">
        <v>1</v>
      </c>
      <c r="T116" s="334">
        <v>1</v>
      </c>
      <c r="U116" s="339" t="s">
        <v>864</v>
      </c>
      <c r="V116" s="289"/>
    </row>
    <row r="117" spans="1:22" s="73" customFormat="1" ht="10.5" customHeight="1">
      <c r="A117" s="131"/>
      <c r="B117" s="86"/>
      <c r="C117" s="86"/>
      <c r="D117" s="86"/>
      <c r="E117" s="86"/>
      <c r="F117" s="84" t="s">
        <v>865</v>
      </c>
      <c r="G117" s="334">
        <v>351</v>
      </c>
      <c r="H117" s="334">
        <v>19</v>
      </c>
      <c r="I117" s="334">
        <v>328</v>
      </c>
      <c r="J117" s="334">
        <v>4</v>
      </c>
      <c r="K117" s="334">
        <v>341</v>
      </c>
      <c r="L117" s="334">
        <v>19</v>
      </c>
      <c r="M117" s="334">
        <v>318</v>
      </c>
      <c r="N117" s="334">
        <v>4</v>
      </c>
      <c r="O117" s="334">
        <v>9</v>
      </c>
      <c r="P117" s="338" t="s">
        <v>864</v>
      </c>
      <c r="Q117" s="334">
        <v>9</v>
      </c>
      <c r="R117" s="339" t="s">
        <v>864</v>
      </c>
      <c r="S117" s="334">
        <v>1</v>
      </c>
      <c r="T117" s="334">
        <v>1</v>
      </c>
      <c r="U117" s="339" t="s">
        <v>864</v>
      </c>
      <c r="V117" s="278">
        <v>711</v>
      </c>
    </row>
    <row r="118" spans="1:22" s="128" customFormat="1" ht="10.5" customHeight="1">
      <c r="A118" s="127">
        <v>8</v>
      </c>
      <c r="B118" s="142" t="s">
        <v>217</v>
      </c>
      <c r="C118" s="142"/>
      <c r="D118" s="142"/>
      <c r="E118" s="142"/>
      <c r="F118" s="129" t="s">
        <v>863</v>
      </c>
      <c r="G118" s="335">
        <v>1858</v>
      </c>
      <c r="H118" s="335">
        <v>487</v>
      </c>
      <c r="I118" s="335">
        <v>339</v>
      </c>
      <c r="J118" s="335">
        <v>1032</v>
      </c>
      <c r="K118" s="335">
        <v>1730</v>
      </c>
      <c r="L118" s="335">
        <v>487</v>
      </c>
      <c r="M118" s="335">
        <v>331</v>
      </c>
      <c r="N118" s="335">
        <v>912</v>
      </c>
      <c r="O118" s="335">
        <v>119</v>
      </c>
      <c r="P118" s="338" t="s">
        <v>864</v>
      </c>
      <c r="Q118" s="335">
        <v>1</v>
      </c>
      <c r="R118" s="335">
        <v>118</v>
      </c>
      <c r="S118" s="335">
        <v>9</v>
      </c>
      <c r="T118" s="335">
        <v>7</v>
      </c>
      <c r="U118" s="335">
        <v>2</v>
      </c>
      <c r="V118" s="317"/>
    </row>
    <row r="119" spans="1:22" s="128" customFormat="1" ht="10.5" customHeight="1">
      <c r="A119" s="127"/>
      <c r="B119" s="142"/>
      <c r="D119" s="142"/>
      <c r="E119" s="142"/>
      <c r="F119" s="129" t="s">
        <v>865</v>
      </c>
      <c r="G119" s="335">
        <v>293</v>
      </c>
      <c r="H119" s="335">
        <v>76</v>
      </c>
      <c r="I119" s="335">
        <v>190</v>
      </c>
      <c r="J119" s="335">
        <v>27</v>
      </c>
      <c r="K119" s="335">
        <v>284</v>
      </c>
      <c r="L119" s="335">
        <v>76</v>
      </c>
      <c r="M119" s="335">
        <v>187</v>
      </c>
      <c r="N119" s="335">
        <v>21</v>
      </c>
      <c r="O119" s="335">
        <v>6</v>
      </c>
      <c r="P119" s="338" t="s">
        <v>864</v>
      </c>
      <c r="Q119" s="335">
        <v>1</v>
      </c>
      <c r="R119" s="335">
        <v>5</v>
      </c>
      <c r="S119" s="335">
        <v>3</v>
      </c>
      <c r="T119" s="335">
        <v>2</v>
      </c>
      <c r="U119" s="335">
        <v>1</v>
      </c>
      <c r="V119" s="317">
        <v>8</v>
      </c>
    </row>
    <row r="120" spans="1:22" s="80" customFormat="1" ht="10.5" customHeight="1">
      <c r="A120" s="237"/>
      <c r="B120" s="255"/>
      <c r="C120" s="86" t="s">
        <v>964</v>
      </c>
      <c r="E120" s="255"/>
      <c r="F120" s="81"/>
      <c r="G120" s="337"/>
      <c r="H120" s="337"/>
      <c r="I120" s="334"/>
      <c r="J120" s="337"/>
      <c r="K120" s="337"/>
      <c r="L120" s="337"/>
      <c r="M120" s="337"/>
      <c r="N120" s="337"/>
      <c r="O120" s="337"/>
      <c r="P120" s="337"/>
      <c r="Q120" s="337"/>
      <c r="R120" s="337"/>
      <c r="S120" s="337"/>
      <c r="T120" s="337"/>
      <c r="U120" s="337"/>
      <c r="V120" s="289"/>
    </row>
    <row r="121" spans="1:22" s="73" customFormat="1" ht="10.5" customHeight="1">
      <c r="A121" s="131">
        <v>81</v>
      </c>
      <c r="B121" s="86"/>
      <c r="C121" s="86" t="s">
        <v>218</v>
      </c>
      <c r="E121"/>
      <c r="F121" s="84" t="s">
        <v>863</v>
      </c>
      <c r="G121" s="334">
        <v>1858</v>
      </c>
      <c r="H121" s="334">
        <v>487</v>
      </c>
      <c r="I121" s="334">
        <v>339</v>
      </c>
      <c r="J121" s="334">
        <v>1032</v>
      </c>
      <c r="K121" s="334">
        <v>1730</v>
      </c>
      <c r="L121" s="334">
        <v>487</v>
      </c>
      <c r="M121" s="334">
        <v>331</v>
      </c>
      <c r="N121" s="334">
        <v>912</v>
      </c>
      <c r="O121" s="334">
        <v>119</v>
      </c>
      <c r="P121" s="338" t="s">
        <v>864</v>
      </c>
      <c r="Q121" s="334">
        <v>1</v>
      </c>
      <c r="R121" s="334">
        <v>118</v>
      </c>
      <c r="S121" s="334">
        <v>9</v>
      </c>
      <c r="T121" s="334">
        <v>7</v>
      </c>
      <c r="U121" s="334">
        <v>2</v>
      </c>
      <c r="V121" s="289"/>
    </row>
    <row r="122" spans="1:22" s="73" customFormat="1" ht="10.5" customHeight="1">
      <c r="A122" s="131"/>
      <c r="B122" s="86"/>
      <c r="C122" s="86"/>
      <c r="D122" s="86"/>
      <c r="E122" s="86"/>
      <c r="F122" s="84" t="s">
        <v>865</v>
      </c>
      <c r="G122" s="334">
        <v>293</v>
      </c>
      <c r="H122" s="334">
        <v>76</v>
      </c>
      <c r="I122" s="334">
        <v>190</v>
      </c>
      <c r="J122" s="334">
        <v>27</v>
      </c>
      <c r="K122" s="334">
        <v>284</v>
      </c>
      <c r="L122" s="334">
        <v>76</v>
      </c>
      <c r="M122" s="334">
        <v>187</v>
      </c>
      <c r="N122" s="334">
        <v>21</v>
      </c>
      <c r="O122" s="334">
        <v>6</v>
      </c>
      <c r="P122" s="338" t="s">
        <v>864</v>
      </c>
      <c r="Q122" s="334">
        <v>1</v>
      </c>
      <c r="R122" s="334">
        <v>5</v>
      </c>
      <c r="S122" s="334">
        <v>3</v>
      </c>
      <c r="T122" s="334">
        <v>2</v>
      </c>
      <c r="U122" s="334">
        <v>1</v>
      </c>
      <c r="V122" s="278">
        <v>81</v>
      </c>
    </row>
    <row r="123" spans="1:22" s="73" customFormat="1" ht="10.5" customHeight="1">
      <c r="A123" s="131"/>
      <c r="B123" s="86"/>
      <c r="C123" s="86"/>
      <c r="D123" s="86"/>
      <c r="E123" s="86"/>
      <c r="F123" s="84"/>
      <c r="G123" s="334"/>
      <c r="H123" s="334"/>
      <c r="I123" s="334"/>
      <c r="J123" s="334"/>
      <c r="K123" s="334"/>
      <c r="L123" s="334"/>
      <c r="M123" s="334"/>
      <c r="N123" s="334"/>
      <c r="O123" s="334"/>
      <c r="P123" s="338"/>
      <c r="Q123" s="334"/>
      <c r="R123" s="334"/>
      <c r="S123" s="334"/>
      <c r="T123" s="334"/>
      <c r="U123" s="334"/>
      <c r="V123" s="278"/>
    </row>
    <row r="124" spans="1:22" s="80" customFormat="1" ht="12" customHeight="1">
      <c r="A124" s="237" t="str">
        <f>"0 - 8"</f>
        <v>0 - 8</v>
      </c>
      <c r="B124" s="255" t="s">
        <v>663</v>
      </c>
      <c r="C124" s="255"/>
      <c r="D124" s="255"/>
      <c r="E124" s="255"/>
      <c r="F124" s="81" t="s">
        <v>863</v>
      </c>
      <c r="G124" s="337">
        <v>4816</v>
      </c>
      <c r="H124" s="337">
        <v>121</v>
      </c>
      <c r="I124" s="337">
        <v>4222</v>
      </c>
      <c r="J124" s="337">
        <v>473</v>
      </c>
      <c r="K124" s="337">
        <v>3696</v>
      </c>
      <c r="L124" s="337">
        <v>121</v>
      </c>
      <c r="M124" s="337">
        <v>3123</v>
      </c>
      <c r="N124" s="337">
        <v>452</v>
      </c>
      <c r="O124" s="337">
        <v>215</v>
      </c>
      <c r="P124" s="338" t="s">
        <v>864</v>
      </c>
      <c r="Q124" s="337">
        <v>211</v>
      </c>
      <c r="R124" s="337">
        <v>4</v>
      </c>
      <c r="S124" s="337">
        <v>905</v>
      </c>
      <c r="T124" s="337">
        <v>888</v>
      </c>
      <c r="U124" s="337">
        <v>17</v>
      </c>
      <c r="V124" s="317"/>
    </row>
    <row r="125" spans="1:22" s="128" customFormat="1" ht="10.5" customHeight="1">
      <c r="A125" s="127"/>
      <c r="B125" s="142"/>
      <c r="D125" s="142"/>
      <c r="E125" s="142"/>
      <c r="F125" s="129" t="s">
        <v>865</v>
      </c>
      <c r="G125" s="335">
        <v>3449</v>
      </c>
      <c r="H125" s="335">
        <v>31</v>
      </c>
      <c r="I125" s="335">
        <v>3158</v>
      </c>
      <c r="J125" s="335">
        <v>260</v>
      </c>
      <c r="K125" s="335">
        <v>2807</v>
      </c>
      <c r="L125" s="335">
        <v>31</v>
      </c>
      <c r="M125" s="335">
        <v>2523</v>
      </c>
      <c r="N125" s="335">
        <v>253</v>
      </c>
      <c r="O125" s="335">
        <v>150</v>
      </c>
      <c r="P125" s="338" t="s">
        <v>864</v>
      </c>
      <c r="Q125" s="335">
        <v>148</v>
      </c>
      <c r="R125" s="335">
        <v>2</v>
      </c>
      <c r="S125" s="335">
        <v>492</v>
      </c>
      <c r="T125" s="335">
        <v>487</v>
      </c>
      <c r="U125" s="335">
        <v>5</v>
      </c>
      <c r="V125" s="317" t="str">
        <f>"0 - 8"</f>
        <v>0 - 8</v>
      </c>
    </row>
    <row r="126" spans="1:22" s="80" customFormat="1" ht="10.5" customHeight="1">
      <c r="A126" s="237"/>
      <c r="B126" s="255"/>
      <c r="C126" s="321" t="s">
        <v>964</v>
      </c>
      <c r="E126" s="255"/>
      <c r="F126" s="81"/>
      <c r="G126" s="337"/>
      <c r="H126" s="337"/>
      <c r="I126" s="334"/>
      <c r="J126" s="337"/>
      <c r="K126" s="337"/>
      <c r="L126" s="337"/>
      <c r="M126" s="337"/>
      <c r="N126" s="337"/>
      <c r="O126" s="337"/>
      <c r="P126" s="337"/>
      <c r="Q126" s="334"/>
      <c r="R126" s="337"/>
      <c r="S126" s="337"/>
      <c r="T126" s="337"/>
      <c r="U126" s="337"/>
      <c r="V126" s="289"/>
    </row>
    <row r="127" spans="1:22" s="73" customFormat="1" ht="10.5" customHeight="1">
      <c r="A127" s="131">
        <v>132</v>
      </c>
      <c r="B127" s="86"/>
      <c r="C127" s="86" t="s">
        <v>219</v>
      </c>
      <c r="E127"/>
      <c r="F127" s="84" t="s">
        <v>863</v>
      </c>
      <c r="G127" s="334">
        <v>4532</v>
      </c>
      <c r="H127" s="334">
        <v>109</v>
      </c>
      <c r="I127" s="334">
        <v>4021</v>
      </c>
      <c r="J127" s="334">
        <v>402</v>
      </c>
      <c r="K127" s="334">
        <v>3429</v>
      </c>
      <c r="L127" s="334">
        <v>109</v>
      </c>
      <c r="M127" s="334">
        <v>2932</v>
      </c>
      <c r="N127" s="334">
        <v>388</v>
      </c>
      <c r="O127" s="334">
        <v>204</v>
      </c>
      <c r="P127" s="338" t="s">
        <v>864</v>
      </c>
      <c r="Q127" s="334">
        <v>204</v>
      </c>
      <c r="R127" s="338" t="s">
        <v>864</v>
      </c>
      <c r="S127" s="334">
        <v>899</v>
      </c>
      <c r="T127" s="334">
        <v>885</v>
      </c>
      <c r="U127" s="334">
        <v>14</v>
      </c>
      <c r="V127" s="289"/>
    </row>
    <row r="128" spans="1:22" s="73" customFormat="1" ht="10.5" customHeight="1">
      <c r="A128" s="131"/>
      <c r="B128" s="86"/>
      <c r="C128" s="86"/>
      <c r="D128" s="86"/>
      <c r="E128" s="86"/>
      <c r="F128" s="84" t="s">
        <v>865</v>
      </c>
      <c r="G128" s="334">
        <v>3325</v>
      </c>
      <c r="H128" s="334">
        <v>26</v>
      </c>
      <c r="I128" s="334">
        <v>3067</v>
      </c>
      <c r="J128" s="334">
        <v>232</v>
      </c>
      <c r="K128" s="334">
        <v>2686</v>
      </c>
      <c r="L128" s="334">
        <v>26</v>
      </c>
      <c r="M128" s="334">
        <v>2433</v>
      </c>
      <c r="N128" s="334">
        <v>227</v>
      </c>
      <c r="O128" s="334">
        <v>148</v>
      </c>
      <c r="P128" s="338" t="s">
        <v>864</v>
      </c>
      <c r="Q128" s="334">
        <v>148</v>
      </c>
      <c r="R128" s="338" t="s">
        <v>864</v>
      </c>
      <c r="S128" s="334">
        <v>491</v>
      </c>
      <c r="T128" s="334">
        <v>486</v>
      </c>
      <c r="U128" s="334">
        <v>5</v>
      </c>
      <c r="V128" s="278">
        <v>132</v>
      </c>
    </row>
    <row r="129" spans="1:22" s="73" customFormat="1" ht="10.5" customHeight="1">
      <c r="A129" s="131">
        <v>8</v>
      </c>
      <c r="B129" s="86"/>
      <c r="C129" s="86" t="s">
        <v>151</v>
      </c>
      <c r="E129"/>
      <c r="F129" s="84" t="s">
        <v>863</v>
      </c>
      <c r="G129" s="334">
        <v>99</v>
      </c>
      <c r="H129" s="334">
        <v>10</v>
      </c>
      <c r="I129" s="334">
        <v>30</v>
      </c>
      <c r="J129" s="334">
        <v>59</v>
      </c>
      <c r="K129" s="334">
        <v>95</v>
      </c>
      <c r="L129" s="334">
        <v>10</v>
      </c>
      <c r="M129" s="334">
        <v>30</v>
      </c>
      <c r="N129" s="334">
        <v>55</v>
      </c>
      <c r="O129" s="334">
        <v>4</v>
      </c>
      <c r="P129" s="338" t="s">
        <v>864</v>
      </c>
      <c r="Q129" s="338" t="s">
        <v>864</v>
      </c>
      <c r="R129" s="334">
        <v>4</v>
      </c>
      <c r="S129" s="338" t="s">
        <v>864</v>
      </c>
      <c r="T129" s="338" t="s">
        <v>864</v>
      </c>
      <c r="U129" s="338" t="s">
        <v>864</v>
      </c>
      <c r="V129" s="278"/>
    </row>
    <row r="130" spans="1:22" s="73" customFormat="1" ht="10.5" customHeight="1">
      <c r="A130" s="131"/>
      <c r="B130" s="86"/>
      <c r="C130" s="86"/>
      <c r="D130" s="86"/>
      <c r="E130" s="86"/>
      <c r="F130" s="84" t="s">
        <v>865</v>
      </c>
      <c r="G130" s="334">
        <v>55</v>
      </c>
      <c r="H130" s="334">
        <v>5</v>
      </c>
      <c r="I130" s="334">
        <v>22</v>
      </c>
      <c r="J130" s="334">
        <v>28</v>
      </c>
      <c r="K130" s="334">
        <v>53</v>
      </c>
      <c r="L130" s="334">
        <v>5</v>
      </c>
      <c r="M130" s="334">
        <v>22</v>
      </c>
      <c r="N130" s="334">
        <v>26</v>
      </c>
      <c r="O130" s="334">
        <v>2</v>
      </c>
      <c r="P130" s="338" t="s">
        <v>864</v>
      </c>
      <c r="Q130" s="338" t="s">
        <v>864</v>
      </c>
      <c r="R130" s="334">
        <v>2</v>
      </c>
      <c r="S130" s="338" t="s">
        <v>864</v>
      </c>
      <c r="T130" s="338" t="s">
        <v>864</v>
      </c>
      <c r="U130" s="338" t="s">
        <v>864</v>
      </c>
      <c r="V130" s="278">
        <v>8</v>
      </c>
    </row>
    <row r="131" spans="1:22" s="73" customFormat="1" ht="10.5" customHeight="1">
      <c r="A131" s="131"/>
      <c r="B131" s="86"/>
      <c r="C131" s="86"/>
      <c r="D131" s="86"/>
      <c r="E131" s="86"/>
      <c r="F131" s="84"/>
      <c r="G131" s="334"/>
      <c r="H131" s="334"/>
      <c r="I131" s="334"/>
      <c r="J131" s="334"/>
      <c r="K131" s="334"/>
      <c r="L131" s="334"/>
      <c r="M131" s="334"/>
      <c r="N131" s="334"/>
      <c r="O131" s="334"/>
      <c r="P131" s="338"/>
      <c r="Q131" s="338"/>
      <c r="R131" s="334"/>
      <c r="S131" s="338"/>
      <c r="T131" s="338"/>
      <c r="U131" s="338"/>
      <c r="V131" s="278"/>
    </row>
    <row r="132" spans="1:22" s="128" customFormat="1" ht="10.5" customHeight="1">
      <c r="A132" s="127"/>
      <c r="B132" s="142" t="s">
        <v>998</v>
      </c>
      <c r="C132" s="142"/>
      <c r="D132" s="142"/>
      <c r="E132" s="142"/>
      <c r="F132" s="129" t="s">
        <v>863</v>
      </c>
      <c r="G132" s="335">
        <v>68525</v>
      </c>
      <c r="H132" s="335">
        <v>30519</v>
      </c>
      <c r="I132" s="335">
        <v>34632</v>
      </c>
      <c r="J132" s="335">
        <v>3374</v>
      </c>
      <c r="K132" s="335">
        <v>64341</v>
      </c>
      <c r="L132" s="335">
        <v>29203</v>
      </c>
      <c r="M132" s="335">
        <v>32052</v>
      </c>
      <c r="N132" s="335">
        <v>3086</v>
      </c>
      <c r="O132" s="335">
        <v>2153</v>
      </c>
      <c r="P132" s="335">
        <v>1316</v>
      </c>
      <c r="Q132" s="335">
        <v>653</v>
      </c>
      <c r="R132" s="335">
        <v>184</v>
      </c>
      <c r="S132" s="335">
        <v>2031</v>
      </c>
      <c r="T132" s="335">
        <v>1927</v>
      </c>
      <c r="U132" s="335">
        <v>104</v>
      </c>
      <c r="V132" s="317"/>
    </row>
    <row r="133" spans="1:22" s="128" customFormat="1" ht="10.5" customHeight="1">
      <c r="A133" s="127"/>
      <c r="B133" s="142"/>
      <c r="C133" s="142" t="s">
        <v>199</v>
      </c>
      <c r="D133" s="142"/>
      <c r="E133" s="142"/>
      <c r="F133" s="129" t="s">
        <v>865</v>
      </c>
      <c r="G133" s="335">
        <v>41948</v>
      </c>
      <c r="H133" s="335">
        <v>16442</v>
      </c>
      <c r="I133" s="335">
        <v>24855</v>
      </c>
      <c r="J133" s="335">
        <v>651</v>
      </c>
      <c r="K133" s="335">
        <v>39767</v>
      </c>
      <c r="L133" s="335">
        <v>15696</v>
      </c>
      <c r="M133" s="335">
        <v>23478</v>
      </c>
      <c r="N133" s="335">
        <v>593</v>
      </c>
      <c r="O133" s="335">
        <v>1194</v>
      </c>
      <c r="P133" s="335">
        <v>746</v>
      </c>
      <c r="Q133" s="335">
        <v>433</v>
      </c>
      <c r="R133" s="335">
        <v>15</v>
      </c>
      <c r="S133" s="335">
        <v>987</v>
      </c>
      <c r="T133" s="335">
        <v>944</v>
      </c>
      <c r="U133" s="335">
        <v>43</v>
      </c>
      <c r="V133" s="317"/>
    </row>
    <row r="134" spans="1:22" s="73" customFormat="1" ht="10.5" customHeight="1">
      <c r="A134" s="340"/>
      <c r="B134" s="86"/>
      <c r="C134" s="86"/>
      <c r="D134" s="86"/>
      <c r="E134" s="86"/>
      <c r="F134" s="86"/>
      <c r="G134" s="200"/>
      <c r="H134" s="200"/>
      <c r="I134" s="200"/>
      <c r="J134" s="200"/>
      <c r="K134" s="200"/>
      <c r="L134" s="200"/>
      <c r="M134" s="200"/>
      <c r="N134" s="200"/>
      <c r="O134" s="200"/>
      <c r="P134" s="200"/>
      <c r="Q134" s="200"/>
      <c r="R134" s="200"/>
      <c r="S134" s="200"/>
      <c r="T134" s="200"/>
      <c r="U134" s="200"/>
      <c r="V134" s="340"/>
    </row>
    <row r="135" spans="1:21" s="73" customFormat="1" ht="12.75">
      <c r="A135" s="86" t="s">
        <v>58</v>
      </c>
      <c r="B135" s="86"/>
      <c r="C135" s="86"/>
      <c r="D135" s="86"/>
      <c r="E135" s="86"/>
      <c r="F135" s="86"/>
      <c r="G135" s="200"/>
      <c r="H135" s="200"/>
      <c r="I135" s="200"/>
      <c r="J135" s="200"/>
      <c r="K135" s="302"/>
      <c r="L135" s="200"/>
      <c r="M135" s="200"/>
      <c r="N135" s="200"/>
      <c r="O135" s="200"/>
      <c r="P135" s="200"/>
      <c r="Q135" s="200"/>
      <c r="R135" s="200"/>
      <c r="S135" s="200"/>
      <c r="T135" s="200"/>
      <c r="U135" s="200"/>
    </row>
    <row r="136" spans="1:21" s="73" customFormat="1" ht="12.75">
      <c r="A136"/>
      <c r="B136" s="86"/>
      <c r="C136" s="86"/>
      <c r="D136" s="86"/>
      <c r="E136" s="86"/>
      <c r="F136" s="86"/>
      <c r="G136" s="200"/>
      <c r="H136" s="200"/>
      <c r="I136" s="200"/>
      <c r="J136" s="200"/>
      <c r="K136" s="302"/>
      <c r="L136" s="200"/>
      <c r="M136" s="200"/>
      <c r="N136" s="200"/>
      <c r="O136" s="200"/>
      <c r="P136" s="200"/>
      <c r="Q136" s="200"/>
      <c r="R136" s="200"/>
      <c r="S136" s="200"/>
      <c r="T136" s="200"/>
      <c r="U136" s="200"/>
    </row>
    <row r="137" spans="1:21" s="73" customFormat="1" ht="11.25">
      <c r="A137" s="86"/>
      <c r="B137" s="86"/>
      <c r="C137" s="86"/>
      <c r="D137" s="86"/>
      <c r="E137" s="86"/>
      <c r="F137" s="86"/>
      <c r="G137" s="200"/>
      <c r="H137" s="200"/>
      <c r="I137" s="200"/>
      <c r="J137" s="200"/>
      <c r="K137" s="200"/>
      <c r="L137" s="200"/>
      <c r="M137" s="200"/>
      <c r="N137" s="200"/>
      <c r="O137" s="200"/>
      <c r="P137" s="200"/>
      <c r="Q137" s="200"/>
      <c r="R137" s="200"/>
      <c r="S137" s="200"/>
      <c r="T137" s="200"/>
      <c r="U137" s="200"/>
    </row>
    <row r="138" spans="1:21" s="73" customFormat="1" ht="11.25">
      <c r="A138" s="86"/>
      <c r="B138" s="86"/>
      <c r="C138" s="86"/>
      <c r="D138" s="86"/>
      <c r="E138" s="86"/>
      <c r="F138" s="86"/>
      <c r="G138" s="200"/>
      <c r="H138" s="200"/>
      <c r="I138" s="200"/>
      <c r="J138" s="200"/>
      <c r="K138" s="200"/>
      <c r="L138" s="200"/>
      <c r="M138" s="200"/>
      <c r="N138" s="200"/>
      <c r="O138" s="200"/>
      <c r="P138" s="200"/>
      <c r="Q138" s="200"/>
      <c r="R138" s="200"/>
      <c r="S138" s="200"/>
      <c r="T138" s="200"/>
      <c r="U138" s="200"/>
    </row>
    <row r="139" spans="7:21" s="73" customFormat="1" ht="11.25">
      <c r="G139" s="200"/>
      <c r="H139" s="200"/>
      <c r="I139" s="200"/>
      <c r="J139" s="200"/>
      <c r="K139" s="200"/>
      <c r="L139" s="200"/>
      <c r="M139" s="200"/>
      <c r="N139" s="200"/>
      <c r="O139" s="200"/>
      <c r="P139" s="200"/>
      <c r="Q139" s="200"/>
      <c r="R139" s="200"/>
      <c r="S139" s="200"/>
      <c r="T139" s="200"/>
      <c r="U139" s="200"/>
    </row>
    <row r="140" spans="7:21" s="73" customFormat="1" ht="11.25">
      <c r="G140" s="200"/>
      <c r="H140" s="200"/>
      <c r="I140" s="200"/>
      <c r="J140" s="200"/>
      <c r="K140" s="200"/>
      <c r="L140" s="200"/>
      <c r="M140" s="200"/>
      <c r="N140" s="200"/>
      <c r="O140" s="200"/>
      <c r="P140" s="200"/>
      <c r="Q140" s="200"/>
      <c r="R140" s="200"/>
      <c r="S140" s="200"/>
      <c r="T140" s="200"/>
      <c r="U140" s="200"/>
    </row>
    <row r="141" spans="7:21" s="73" customFormat="1" ht="11.25">
      <c r="G141" s="200"/>
      <c r="H141" s="200"/>
      <c r="I141" s="200"/>
      <c r="J141" s="200"/>
      <c r="K141" s="200"/>
      <c r="L141" s="200"/>
      <c r="M141" s="200"/>
      <c r="N141" s="200"/>
      <c r="O141" s="200"/>
      <c r="P141" s="200"/>
      <c r="Q141" s="200"/>
      <c r="R141" s="200"/>
      <c r="S141" s="200"/>
      <c r="T141" s="200"/>
      <c r="U141" s="200"/>
    </row>
    <row r="142" spans="7:21" s="73" customFormat="1" ht="11.25">
      <c r="G142" s="200"/>
      <c r="H142" s="200"/>
      <c r="I142" s="200"/>
      <c r="J142" s="200"/>
      <c r="K142" s="200"/>
      <c r="L142" s="200"/>
      <c r="M142" s="200"/>
      <c r="N142" s="200"/>
      <c r="O142" s="200"/>
      <c r="P142" s="200"/>
      <c r="Q142" s="200"/>
      <c r="R142" s="200"/>
      <c r="S142" s="200"/>
      <c r="T142" s="200"/>
      <c r="U142" s="200"/>
    </row>
    <row r="143" spans="7:21" s="73" customFormat="1" ht="11.25">
      <c r="G143" s="200"/>
      <c r="H143" s="200"/>
      <c r="I143" s="200"/>
      <c r="J143" s="200"/>
      <c r="K143" s="200"/>
      <c r="L143" s="200"/>
      <c r="M143" s="200"/>
      <c r="N143" s="200"/>
      <c r="O143" s="200"/>
      <c r="P143" s="200"/>
      <c r="Q143" s="200"/>
      <c r="R143" s="200"/>
      <c r="S143" s="200"/>
      <c r="T143" s="200"/>
      <c r="U143" s="200"/>
    </row>
    <row r="144" spans="7:21" s="73" customFormat="1" ht="11.25">
      <c r="G144" s="200"/>
      <c r="H144" s="200"/>
      <c r="I144" s="200"/>
      <c r="J144" s="200"/>
      <c r="K144" s="200"/>
      <c r="L144" s="200"/>
      <c r="M144" s="200"/>
      <c r="N144" s="200"/>
      <c r="O144" s="200"/>
      <c r="P144" s="200"/>
      <c r="Q144" s="200"/>
      <c r="R144" s="200"/>
      <c r="S144" s="200"/>
      <c r="T144" s="200"/>
      <c r="U144" s="200"/>
    </row>
    <row r="145" spans="7:21" s="73" customFormat="1" ht="11.25">
      <c r="G145" s="200"/>
      <c r="H145" s="200"/>
      <c r="I145" s="200"/>
      <c r="J145" s="200"/>
      <c r="K145" s="200"/>
      <c r="L145" s="200"/>
      <c r="M145" s="200"/>
      <c r="N145" s="200"/>
      <c r="O145" s="200"/>
      <c r="P145" s="200"/>
      <c r="Q145" s="200"/>
      <c r="R145" s="200"/>
      <c r="S145" s="200"/>
      <c r="T145" s="200"/>
      <c r="U145" s="200"/>
    </row>
    <row r="146" spans="7:21" s="73" customFormat="1" ht="11.25">
      <c r="G146" s="200"/>
      <c r="H146" s="200"/>
      <c r="I146" s="200"/>
      <c r="J146" s="200"/>
      <c r="K146" s="200"/>
      <c r="L146" s="200"/>
      <c r="M146" s="200"/>
      <c r="N146" s="200"/>
      <c r="O146" s="200"/>
      <c r="P146" s="200"/>
      <c r="Q146" s="200"/>
      <c r="R146" s="200"/>
      <c r="S146" s="200"/>
      <c r="T146" s="200"/>
      <c r="U146" s="200"/>
    </row>
    <row r="147" spans="7:21" s="73" customFormat="1" ht="11.25">
      <c r="G147" s="200"/>
      <c r="H147" s="200"/>
      <c r="I147" s="200"/>
      <c r="J147" s="200"/>
      <c r="K147" s="200"/>
      <c r="L147" s="200"/>
      <c r="M147" s="200"/>
      <c r="N147" s="200"/>
      <c r="O147" s="200"/>
      <c r="P147" s="200"/>
      <c r="Q147" s="200"/>
      <c r="R147" s="200"/>
      <c r="S147" s="200"/>
      <c r="T147" s="200"/>
      <c r="U147" s="200"/>
    </row>
    <row r="148" spans="7:21" s="73" customFormat="1" ht="11.25">
      <c r="G148" s="200"/>
      <c r="H148" s="200"/>
      <c r="I148" s="200"/>
      <c r="J148" s="200"/>
      <c r="K148" s="200"/>
      <c r="L148" s="200"/>
      <c r="M148" s="200"/>
      <c r="N148" s="200"/>
      <c r="O148" s="200"/>
      <c r="P148" s="200"/>
      <c r="Q148" s="200"/>
      <c r="R148" s="200"/>
      <c r="S148" s="200"/>
      <c r="T148" s="200"/>
      <c r="U148" s="200"/>
    </row>
    <row r="149" spans="7:21" s="73" customFormat="1" ht="11.25">
      <c r="G149" s="200"/>
      <c r="H149" s="200"/>
      <c r="I149" s="200"/>
      <c r="J149" s="200"/>
      <c r="K149" s="200"/>
      <c r="L149" s="200"/>
      <c r="M149" s="200"/>
      <c r="N149" s="200"/>
      <c r="O149" s="200"/>
      <c r="P149" s="200"/>
      <c r="Q149" s="200"/>
      <c r="R149" s="200"/>
      <c r="S149" s="200"/>
      <c r="T149" s="200"/>
      <c r="U149" s="200"/>
    </row>
    <row r="150" spans="7:21" s="73" customFormat="1" ht="11.25">
      <c r="G150" s="200"/>
      <c r="H150" s="200"/>
      <c r="I150" s="200"/>
      <c r="J150" s="200"/>
      <c r="K150" s="200"/>
      <c r="L150" s="200"/>
      <c r="M150" s="200"/>
      <c r="N150" s="200"/>
      <c r="O150" s="200"/>
      <c r="P150" s="200"/>
      <c r="Q150" s="200"/>
      <c r="R150" s="200"/>
      <c r="S150" s="200"/>
      <c r="T150" s="200"/>
      <c r="U150" s="200"/>
    </row>
    <row r="151" spans="7:21" s="73" customFormat="1" ht="11.25">
      <c r="G151" s="200"/>
      <c r="H151" s="200"/>
      <c r="I151" s="200"/>
      <c r="J151" s="200"/>
      <c r="K151" s="200"/>
      <c r="L151" s="200"/>
      <c r="M151" s="200"/>
      <c r="N151" s="200"/>
      <c r="O151" s="200"/>
      <c r="P151" s="200"/>
      <c r="Q151" s="200"/>
      <c r="R151" s="200"/>
      <c r="S151" s="200"/>
      <c r="T151" s="200"/>
      <c r="U151" s="200"/>
    </row>
    <row r="152" spans="7:21" s="73" customFormat="1" ht="11.25">
      <c r="G152" s="200"/>
      <c r="H152" s="200"/>
      <c r="I152" s="200"/>
      <c r="J152" s="200"/>
      <c r="K152" s="200"/>
      <c r="L152" s="200"/>
      <c r="M152" s="200"/>
      <c r="N152" s="200"/>
      <c r="O152" s="200"/>
      <c r="P152" s="200"/>
      <c r="Q152" s="200"/>
      <c r="R152" s="200"/>
      <c r="S152" s="200"/>
      <c r="T152" s="200"/>
      <c r="U152" s="200"/>
    </row>
    <row r="153" spans="7:21" s="73" customFormat="1" ht="11.25">
      <c r="G153" s="200"/>
      <c r="H153" s="200"/>
      <c r="I153" s="200"/>
      <c r="J153" s="200"/>
      <c r="K153" s="200"/>
      <c r="L153" s="200"/>
      <c r="M153" s="200"/>
      <c r="N153" s="200"/>
      <c r="O153" s="200"/>
      <c r="P153" s="200"/>
      <c r="Q153" s="200"/>
      <c r="R153" s="200"/>
      <c r="S153" s="200"/>
      <c r="T153" s="200"/>
      <c r="U153" s="200"/>
    </row>
    <row r="154" spans="7:21" s="73" customFormat="1" ht="11.25">
      <c r="G154" s="200"/>
      <c r="H154" s="200"/>
      <c r="I154" s="200"/>
      <c r="J154" s="200"/>
      <c r="K154" s="200"/>
      <c r="L154" s="200"/>
      <c r="M154" s="200"/>
      <c r="N154" s="200"/>
      <c r="O154" s="200"/>
      <c r="P154" s="200"/>
      <c r="Q154" s="200"/>
      <c r="R154" s="200"/>
      <c r="S154" s="200"/>
      <c r="T154" s="200"/>
      <c r="U154" s="200"/>
    </row>
    <row r="155" spans="7:21" s="73" customFormat="1" ht="11.25">
      <c r="G155" s="200"/>
      <c r="H155" s="200"/>
      <c r="I155" s="200"/>
      <c r="J155" s="200"/>
      <c r="K155" s="200"/>
      <c r="L155" s="200"/>
      <c r="M155" s="200"/>
      <c r="N155" s="200"/>
      <c r="O155" s="200"/>
      <c r="P155" s="200"/>
      <c r="Q155" s="200"/>
      <c r="R155" s="200"/>
      <c r="S155" s="200"/>
      <c r="T155" s="200"/>
      <c r="U155" s="200"/>
    </row>
    <row r="156" spans="7:21" s="73" customFormat="1" ht="11.25">
      <c r="G156" s="200"/>
      <c r="H156" s="200"/>
      <c r="I156" s="200"/>
      <c r="J156" s="200"/>
      <c r="K156" s="200"/>
      <c r="L156" s="200"/>
      <c r="M156" s="200"/>
      <c r="N156" s="200"/>
      <c r="O156" s="200"/>
      <c r="P156" s="200"/>
      <c r="Q156" s="200"/>
      <c r="R156" s="200"/>
      <c r="S156" s="200"/>
      <c r="T156" s="200"/>
      <c r="U156" s="200"/>
    </row>
    <row r="157" spans="7:21" s="73" customFormat="1" ht="11.25">
      <c r="G157" s="200"/>
      <c r="H157" s="200"/>
      <c r="I157" s="200"/>
      <c r="J157" s="200"/>
      <c r="K157" s="200"/>
      <c r="L157" s="200"/>
      <c r="M157" s="200"/>
      <c r="N157" s="200"/>
      <c r="O157" s="200"/>
      <c r="P157" s="200"/>
      <c r="Q157" s="200"/>
      <c r="R157" s="200"/>
      <c r="S157" s="200"/>
      <c r="T157" s="200"/>
      <c r="U157" s="200"/>
    </row>
    <row r="158" spans="7:21" s="73" customFormat="1" ht="11.25">
      <c r="G158" s="200"/>
      <c r="H158" s="200"/>
      <c r="I158" s="200"/>
      <c r="J158" s="200"/>
      <c r="K158" s="200"/>
      <c r="L158" s="200"/>
      <c r="M158" s="200"/>
      <c r="N158" s="200"/>
      <c r="O158" s="200"/>
      <c r="P158" s="200"/>
      <c r="Q158" s="200"/>
      <c r="R158" s="200"/>
      <c r="S158" s="200"/>
      <c r="T158" s="200"/>
      <c r="U158" s="200"/>
    </row>
    <row r="159" spans="7:21" s="73" customFormat="1" ht="11.25">
      <c r="G159" s="200"/>
      <c r="H159" s="200"/>
      <c r="I159" s="200"/>
      <c r="J159" s="200"/>
      <c r="K159" s="200"/>
      <c r="L159" s="200"/>
      <c r="M159" s="200"/>
      <c r="N159" s="200"/>
      <c r="O159" s="200"/>
      <c r="P159" s="200"/>
      <c r="Q159" s="200"/>
      <c r="R159" s="200"/>
      <c r="S159" s="200"/>
      <c r="T159" s="200"/>
      <c r="U159" s="200"/>
    </row>
  </sheetData>
  <mergeCells count="21">
    <mergeCell ref="G7:J8"/>
    <mergeCell ref="U10:U11"/>
    <mergeCell ref="M9:M11"/>
    <mergeCell ref="Q9:Q11"/>
    <mergeCell ref="S7:U8"/>
    <mergeCell ref="O7:R8"/>
    <mergeCell ref="K7:N8"/>
    <mergeCell ref="O80:R81"/>
    <mergeCell ref="Q82:Q84"/>
    <mergeCell ref="U83:U84"/>
    <mergeCell ref="S80:U81"/>
    <mergeCell ref="A1:J1"/>
    <mergeCell ref="K1:V1"/>
    <mergeCell ref="T9:U9"/>
    <mergeCell ref="T82:U82"/>
    <mergeCell ref="I9:I11"/>
    <mergeCell ref="I82:I84"/>
    <mergeCell ref="A74:J74"/>
    <mergeCell ref="K74:V74"/>
    <mergeCell ref="G80:J81"/>
    <mergeCell ref="K80:N81"/>
  </mergeCells>
  <printOptions/>
  <pageMargins left="0.5905511811023623" right="0.5905511811023623" top="0.3937007874015748" bottom="0.7874015748031497" header="0.31496062992125984" footer="0.5118110236220472"/>
  <pageSetup horizontalDpi="600" verticalDpi="600" orientation="portrait" paperSize="9" r:id="rId2"/>
  <rowBreaks count="1" manualBreakCount="1">
    <brk id="73" max="255" man="1"/>
  </rowBreaks>
  <drawing r:id="rId1"/>
</worksheet>
</file>

<file path=xl/worksheets/sheet15.xml><?xml version="1.0" encoding="utf-8"?>
<worksheet xmlns="http://schemas.openxmlformats.org/spreadsheetml/2006/main" xmlns:r="http://schemas.openxmlformats.org/officeDocument/2006/relationships">
  <dimension ref="A1:N356"/>
  <sheetViews>
    <sheetView workbookViewId="0" topLeftCell="B1">
      <selection activeCell="G63" sqref="G63"/>
    </sheetView>
  </sheetViews>
  <sheetFormatPr defaultColWidth="11.421875" defaultRowHeight="12.75"/>
  <cols>
    <col min="1" max="1" width="4.140625" style="0" customWidth="1"/>
    <col min="2" max="2" width="1.28515625" style="0" customWidth="1"/>
    <col min="3" max="3" width="25.7109375" style="0" customWidth="1"/>
    <col min="4" max="4" width="2.140625" style="0" customWidth="1"/>
    <col min="5" max="5" width="6.421875" style="0" customWidth="1"/>
    <col min="6" max="8" width="6.7109375" style="0" customWidth="1"/>
    <col min="9" max="9" width="6.00390625" style="0" customWidth="1"/>
    <col min="10" max="10" width="6.140625" style="0" customWidth="1"/>
    <col min="11" max="11" width="6.7109375" style="0" customWidth="1"/>
    <col min="12" max="13" width="5.7109375" style="0" customWidth="1"/>
  </cols>
  <sheetData>
    <row r="1" spans="1:13" s="73" customFormat="1" ht="9.75" customHeight="1">
      <c r="A1" s="71" t="str">
        <f>"- 24 -"</f>
        <v>- 24 -</v>
      </c>
      <c r="B1" s="71"/>
      <c r="C1" s="71"/>
      <c r="D1" s="71"/>
      <c r="E1" s="71"/>
      <c r="F1" s="71"/>
      <c r="G1" s="71"/>
      <c r="H1" s="71"/>
      <c r="I1" s="71"/>
      <c r="J1" s="71"/>
      <c r="K1" s="71"/>
      <c r="L1" s="71"/>
      <c r="M1" s="71"/>
    </row>
    <row r="2" s="73" customFormat="1" ht="9.75" customHeight="1"/>
    <row r="3" s="73" customFormat="1" ht="9.75" customHeight="1"/>
    <row r="4" spans="1:13" s="187" customFormat="1" ht="12" customHeight="1">
      <c r="A4" s="88" t="s">
        <v>220</v>
      </c>
      <c r="B4" s="74"/>
      <c r="C4" s="74"/>
      <c r="D4" s="74"/>
      <c r="E4" s="74"/>
      <c r="F4" s="74"/>
      <c r="G4" s="74"/>
      <c r="H4" s="74"/>
      <c r="I4" s="74"/>
      <c r="J4" s="74"/>
      <c r="K4" s="74"/>
      <c r="L4" s="74"/>
      <c r="M4" s="74"/>
    </row>
    <row r="5" spans="1:13" s="187" customFormat="1" ht="12" customHeight="1">
      <c r="A5" s="88" t="s">
        <v>738</v>
      </c>
      <c r="B5" s="74"/>
      <c r="C5" s="74"/>
      <c r="D5" s="74"/>
      <c r="E5" s="74"/>
      <c r="F5" s="74"/>
      <c r="G5" s="74"/>
      <c r="H5" s="74"/>
      <c r="I5" s="74"/>
      <c r="J5" s="74"/>
      <c r="K5" s="74"/>
      <c r="L5" s="74"/>
      <c r="M5" s="74"/>
    </row>
    <row r="6" s="73" customFormat="1" ht="9.75" customHeight="1"/>
    <row r="7" spans="1:13" s="73" customFormat="1" ht="9.75" customHeight="1" thickBot="1">
      <c r="A7" s="75"/>
      <c r="B7" s="75"/>
      <c r="C7" s="75"/>
      <c r="D7" s="75"/>
      <c r="E7" s="75"/>
      <c r="F7" s="75"/>
      <c r="G7" s="75"/>
      <c r="H7" s="75"/>
      <c r="I7" s="75"/>
      <c r="J7" s="75"/>
      <c r="K7" s="75"/>
      <c r="L7" s="75"/>
      <c r="M7" s="75"/>
    </row>
    <row r="8" spans="1:14" s="73" customFormat="1" ht="9.75" customHeight="1">
      <c r="A8" s="341"/>
      <c r="B8" s="342"/>
      <c r="C8" s="342"/>
      <c r="D8" s="343"/>
      <c r="E8" s="784" t="s">
        <v>221</v>
      </c>
      <c r="F8" s="154" t="s">
        <v>222</v>
      </c>
      <c r="G8" s="344"/>
      <c r="H8" s="708" t="s">
        <v>988</v>
      </c>
      <c r="I8" s="686"/>
      <c r="J8" s="711"/>
      <c r="K8" s="708" t="s">
        <v>989</v>
      </c>
      <c r="L8" s="686"/>
      <c r="M8" s="686"/>
      <c r="N8" s="86"/>
    </row>
    <row r="9" spans="1:14" s="73" customFormat="1" ht="11.25">
      <c r="A9" s="663" t="s">
        <v>223</v>
      </c>
      <c r="B9" s="777" t="s">
        <v>224</v>
      </c>
      <c r="C9" s="777"/>
      <c r="D9" s="778"/>
      <c r="E9" s="785"/>
      <c r="F9" s="345" t="s">
        <v>987</v>
      </c>
      <c r="G9" s="346"/>
      <c r="H9" s="709"/>
      <c r="I9" s="710"/>
      <c r="J9" s="713"/>
      <c r="K9" s="709"/>
      <c r="L9" s="710"/>
      <c r="M9" s="710"/>
      <c r="N9" s="86"/>
    </row>
    <row r="10" spans="1:14" s="73" customFormat="1" ht="11.25">
      <c r="A10" s="782"/>
      <c r="C10" s="154"/>
      <c r="D10" s="158"/>
      <c r="E10" s="785"/>
      <c r="F10" s="768" t="s">
        <v>225</v>
      </c>
      <c r="G10" s="768" t="s">
        <v>226</v>
      </c>
      <c r="H10" s="768" t="s">
        <v>225</v>
      </c>
      <c r="I10" s="347" t="s">
        <v>964</v>
      </c>
      <c r="J10" s="348"/>
      <c r="K10" s="768" t="s">
        <v>225</v>
      </c>
      <c r="L10" s="347" t="s">
        <v>964</v>
      </c>
      <c r="M10" s="349"/>
      <c r="N10" s="94"/>
    </row>
    <row r="11" spans="1:14" s="73" customFormat="1" ht="12.75" customHeight="1">
      <c r="A11" s="782"/>
      <c r="B11" s="780" t="s">
        <v>1002</v>
      </c>
      <c r="C11" s="783"/>
      <c r="D11" s="781"/>
      <c r="E11" s="785"/>
      <c r="F11" s="676"/>
      <c r="G11" s="676"/>
      <c r="H11" s="676"/>
      <c r="I11" s="768" t="s">
        <v>227</v>
      </c>
      <c r="J11" s="775" t="s">
        <v>228</v>
      </c>
      <c r="K11" s="676"/>
      <c r="L11" s="768" t="s">
        <v>227</v>
      </c>
      <c r="M11" s="775" t="s">
        <v>228</v>
      </c>
      <c r="N11" s="94"/>
    </row>
    <row r="12" spans="1:14" s="73" customFormat="1" ht="11.25" customHeight="1">
      <c r="A12" s="782"/>
      <c r="B12" s="154" t="s">
        <v>1006</v>
      </c>
      <c r="C12" s="154"/>
      <c r="D12" s="158"/>
      <c r="E12" s="785"/>
      <c r="F12" s="676"/>
      <c r="G12" s="676"/>
      <c r="H12" s="676"/>
      <c r="I12" s="676"/>
      <c r="J12" s="677"/>
      <c r="K12" s="676"/>
      <c r="L12" s="676"/>
      <c r="M12" s="677"/>
      <c r="N12" s="94"/>
    </row>
    <row r="13" spans="1:14" s="73" customFormat="1" ht="11.25" customHeight="1" thickBot="1">
      <c r="A13" s="350"/>
      <c r="C13" s="154"/>
      <c r="D13" s="158"/>
      <c r="E13" s="785"/>
      <c r="F13" s="676"/>
      <c r="G13" s="676"/>
      <c r="H13" s="676"/>
      <c r="I13" s="676"/>
      <c r="J13" s="677"/>
      <c r="K13" s="676"/>
      <c r="L13" s="676"/>
      <c r="M13" s="677"/>
      <c r="N13" s="94"/>
    </row>
    <row r="14" spans="1:14" s="73" customFormat="1" ht="9.75" customHeight="1">
      <c r="A14" s="188"/>
      <c r="B14" s="78"/>
      <c r="C14" s="78"/>
      <c r="D14" s="79"/>
      <c r="E14" s="351"/>
      <c r="F14" s="351"/>
      <c r="G14" s="351"/>
      <c r="H14" s="351"/>
      <c r="I14" s="351"/>
      <c r="J14" s="351"/>
      <c r="K14" s="351"/>
      <c r="L14" s="351"/>
      <c r="M14" s="351"/>
      <c r="N14" s="179"/>
    </row>
    <row r="15" spans="1:13" s="73" customFormat="1" ht="9.75" customHeight="1">
      <c r="A15" s="352" t="str">
        <f>"0101"</f>
        <v>0101</v>
      </c>
      <c r="B15" s="73" t="s">
        <v>229</v>
      </c>
      <c r="C15"/>
      <c r="D15" s="254" t="s">
        <v>863</v>
      </c>
      <c r="E15" s="353">
        <v>109</v>
      </c>
      <c r="F15" s="354">
        <v>41</v>
      </c>
      <c r="G15" s="235" t="s">
        <v>864</v>
      </c>
      <c r="H15" s="354">
        <v>59</v>
      </c>
      <c r="I15" s="354">
        <v>3</v>
      </c>
      <c r="J15" s="355">
        <v>3</v>
      </c>
      <c r="K15" s="356">
        <v>9</v>
      </c>
      <c r="L15" s="185" t="s">
        <v>864</v>
      </c>
      <c r="M15" s="185" t="s">
        <v>864</v>
      </c>
    </row>
    <row r="16" spans="1:13" s="73" customFormat="1" ht="9.75" customHeight="1">
      <c r="A16" s="131"/>
      <c r="D16" s="84" t="s">
        <v>865</v>
      </c>
      <c r="E16" s="353">
        <v>60</v>
      </c>
      <c r="F16" s="354">
        <v>14</v>
      </c>
      <c r="G16" s="235" t="s">
        <v>864</v>
      </c>
      <c r="H16" s="354">
        <v>46</v>
      </c>
      <c r="I16" s="354">
        <v>3</v>
      </c>
      <c r="J16" s="355">
        <v>2</v>
      </c>
      <c r="K16" s="235" t="s">
        <v>864</v>
      </c>
      <c r="L16" s="185" t="s">
        <v>864</v>
      </c>
      <c r="M16" s="185" t="s">
        <v>864</v>
      </c>
    </row>
    <row r="17" spans="1:13" s="73" customFormat="1" ht="9.75" customHeight="1">
      <c r="A17" s="352">
        <v>104</v>
      </c>
      <c r="B17" s="73" t="s">
        <v>230</v>
      </c>
      <c r="C17"/>
      <c r="D17" s="84" t="s">
        <v>863</v>
      </c>
      <c r="E17" s="353">
        <v>14</v>
      </c>
      <c r="F17" s="354">
        <v>9</v>
      </c>
      <c r="G17" s="235" t="s">
        <v>864</v>
      </c>
      <c r="H17" s="354">
        <v>5</v>
      </c>
      <c r="I17" s="235" t="s">
        <v>864</v>
      </c>
      <c r="J17" s="185" t="s">
        <v>864</v>
      </c>
      <c r="K17" s="235" t="s">
        <v>864</v>
      </c>
      <c r="L17" s="185" t="s">
        <v>864</v>
      </c>
      <c r="M17" s="185" t="s">
        <v>864</v>
      </c>
    </row>
    <row r="18" spans="1:13" s="73" customFormat="1" ht="9.75" customHeight="1">
      <c r="A18" s="131"/>
      <c r="C18" s="73" t="s">
        <v>231</v>
      </c>
      <c r="D18" s="84" t="s">
        <v>865</v>
      </c>
      <c r="E18" s="353">
        <v>7</v>
      </c>
      <c r="F18" s="354">
        <v>4</v>
      </c>
      <c r="G18" s="235" t="s">
        <v>864</v>
      </c>
      <c r="H18" s="354">
        <v>3</v>
      </c>
      <c r="I18" s="235" t="s">
        <v>864</v>
      </c>
      <c r="J18" s="185" t="s">
        <v>864</v>
      </c>
      <c r="K18" s="235" t="s">
        <v>864</v>
      </c>
      <c r="L18" s="185" t="s">
        <v>864</v>
      </c>
      <c r="M18" s="185" t="s">
        <v>864</v>
      </c>
    </row>
    <row r="19" spans="1:13" s="73" customFormat="1" ht="9.75" customHeight="1">
      <c r="A19" s="352">
        <v>105</v>
      </c>
      <c r="B19" s="357" t="s">
        <v>232</v>
      </c>
      <c r="D19" s="254"/>
      <c r="F19" s="354"/>
      <c r="G19" s="235"/>
      <c r="H19" s="354"/>
      <c r="M19" s="185"/>
    </row>
    <row r="20" spans="1:13" s="73" customFormat="1" ht="9.75" customHeight="1">
      <c r="A20" s="352"/>
      <c r="B20" s="357"/>
      <c r="C20" s="73" t="s">
        <v>233</v>
      </c>
      <c r="D20" s="84" t="s">
        <v>863</v>
      </c>
      <c r="E20" s="353">
        <v>7</v>
      </c>
      <c r="F20" s="354">
        <v>1</v>
      </c>
      <c r="G20" s="235" t="s">
        <v>864</v>
      </c>
      <c r="H20" s="354">
        <v>6</v>
      </c>
      <c r="I20" s="235" t="s">
        <v>864</v>
      </c>
      <c r="J20" s="185" t="s">
        <v>864</v>
      </c>
      <c r="K20" s="235" t="s">
        <v>864</v>
      </c>
      <c r="L20" s="185" t="s">
        <v>864</v>
      </c>
      <c r="M20" s="185" t="s">
        <v>864</v>
      </c>
    </row>
    <row r="21" spans="1:13" s="73" customFormat="1" ht="9.75" customHeight="1">
      <c r="A21" s="352"/>
      <c r="B21" s="357"/>
      <c r="C21" s="73" t="s">
        <v>234</v>
      </c>
      <c r="D21" s="84" t="s">
        <v>865</v>
      </c>
      <c r="E21" s="353">
        <v>3</v>
      </c>
      <c r="F21" s="354">
        <v>1</v>
      </c>
      <c r="G21" s="235" t="s">
        <v>864</v>
      </c>
      <c r="H21" s="354">
        <v>2</v>
      </c>
      <c r="I21" s="235" t="s">
        <v>864</v>
      </c>
      <c r="J21" s="185" t="s">
        <v>864</v>
      </c>
      <c r="K21" s="235" t="s">
        <v>864</v>
      </c>
      <c r="L21" s="185" t="s">
        <v>864</v>
      </c>
      <c r="M21" s="185" t="s">
        <v>864</v>
      </c>
    </row>
    <row r="22" spans="1:13" s="73" customFormat="1" ht="9.75" customHeight="1">
      <c r="A22" s="352">
        <v>106</v>
      </c>
      <c r="B22" s="357" t="s">
        <v>235</v>
      </c>
      <c r="D22" s="84" t="s">
        <v>863</v>
      </c>
      <c r="E22" s="353">
        <v>5</v>
      </c>
      <c r="F22" s="354">
        <v>3</v>
      </c>
      <c r="G22" s="235" t="s">
        <v>864</v>
      </c>
      <c r="H22" s="354">
        <v>2</v>
      </c>
      <c r="I22" s="235" t="s">
        <v>864</v>
      </c>
      <c r="J22" s="185" t="s">
        <v>864</v>
      </c>
      <c r="K22" s="235" t="s">
        <v>864</v>
      </c>
      <c r="L22" s="185" t="s">
        <v>864</v>
      </c>
      <c r="M22" s="185" t="s">
        <v>864</v>
      </c>
    </row>
    <row r="23" spans="1:13" s="73" customFormat="1" ht="9.75" customHeight="1">
      <c r="A23" s="352"/>
      <c r="B23" s="357"/>
      <c r="D23" s="84" t="s">
        <v>865</v>
      </c>
      <c r="E23" s="353">
        <v>2</v>
      </c>
      <c r="F23" s="354">
        <v>1</v>
      </c>
      <c r="G23" s="235" t="s">
        <v>864</v>
      </c>
      <c r="H23" s="354">
        <v>1</v>
      </c>
      <c r="I23" s="235" t="s">
        <v>864</v>
      </c>
      <c r="J23" s="185" t="s">
        <v>864</v>
      </c>
      <c r="K23" s="235" t="s">
        <v>864</v>
      </c>
      <c r="L23" s="185" t="s">
        <v>864</v>
      </c>
      <c r="M23" s="185" t="s">
        <v>864</v>
      </c>
    </row>
    <row r="24" spans="1:13" s="80" customFormat="1" ht="9.75" customHeight="1">
      <c r="A24" s="358"/>
      <c r="B24" s="359" t="s">
        <v>236</v>
      </c>
      <c r="D24" s="81" t="s">
        <v>863</v>
      </c>
      <c r="E24" s="360">
        <v>135</v>
      </c>
      <c r="F24" s="361">
        <v>54</v>
      </c>
      <c r="G24" s="338" t="s">
        <v>864</v>
      </c>
      <c r="H24" s="361">
        <v>72</v>
      </c>
      <c r="I24" s="361">
        <v>3</v>
      </c>
      <c r="J24" s="362">
        <v>3</v>
      </c>
      <c r="K24" s="361">
        <v>9</v>
      </c>
      <c r="L24" s="363" t="s">
        <v>864</v>
      </c>
      <c r="M24" s="363" t="s">
        <v>864</v>
      </c>
    </row>
    <row r="25" spans="1:13" s="80" customFormat="1" ht="9.75" customHeight="1">
      <c r="A25" s="358"/>
      <c r="B25" s="359"/>
      <c r="D25" s="81" t="s">
        <v>865</v>
      </c>
      <c r="E25" s="360">
        <v>72</v>
      </c>
      <c r="F25" s="361">
        <v>20</v>
      </c>
      <c r="G25" s="338" t="s">
        <v>864</v>
      </c>
      <c r="H25" s="361">
        <v>52</v>
      </c>
      <c r="I25" s="361">
        <v>3</v>
      </c>
      <c r="J25" s="362">
        <v>2</v>
      </c>
      <c r="K25" s="235" t="s">
        <v>864</v>
      </c>
      <c r="L25" s="363" t="s">
        <v>864</v>
      </c>
      <c r="M25" s="363" t="s">
        <v>864</v>
      </c>
    </row>
    <row r="26" spans="1:9" s="80" customFormat="1" ht="9.75" customHeight="1">
      <c r="A26" s="358"/>
      <c r="B26" s="359"/>
      <c r="D26" s="81"/>
      <c r="F26" s="354"/>
      <c r="G26" s="235"/>
      <c r="H26" s="354"/>
      <c r="I26" s="354"/>
    </row>
    <row r="27" spans="1:13" s="73" customFormat="1" ht="9.75" customHeight="1">
      <c r="A27" s="352">
        <v>201</v>
      </c>
      <c r="B27" s="357" t="s">
        <v>237</v>
      </c>
      <c r="D27" s="84" t="s">
        <v>863</v>
      </c>
      <c r="E27" s="364">
        <v>126</v>
      </c>
      <c r="F27" s="354">
        <v>65</v>
      </c>
      <c r="G27" s="235" t="s">
        <v>864</v>
      </c>
      <c r="H27" s="354">
        <v>50</v>
      </c>
      <c r="I27" s="354">
        <v>4</v>
      </c>
      <c r="J27" s="365">
        <v>3</v>
      </c>
      <c r="K27" s="354">
        <v>11</v>
      </c>
      <c r="L27" s="363" t="s">
        <v>864</v>
      </c>
      <c r="M27" s="355">
        <v>1</v>
      </c>
    </row>
    <row r="28" spans="1:13" s="73" customFormat="1" ht="9.75" customHeight="1">
      <c r="A28" s="352"/>
      <c r="B28" s="357"/>
      <c r="C28" s="73" t="s">
        <v>238</v>
      </c>
      <c r="D28" s="84" t="s">
        <v>865</v>
      </c>
      <c r="E28" s="364">
        <v>70</v>
      </c>
      <c r="F28" s="354">
        <v>30</v>
      </c>
      <c r="G28" s="235" t="s">
        <v>864</v>
      </c>
      <c r="H28" s="354">
        <v>39</v>
      </c>
      <c r="I28" s="354">
        <v>4</v>
      </c>
      <c r="J28" s="365">
        <v>2</v>
      </c>
      <c r="K28" s="354">
        <v>1</v>
      </c>
      <c r="L28" s="185" t="s">
        <v>864</v>
      </c>
      <c r="M28" s="185" t="s">
        <v>864</v>
      </c>
    </row>
    <row r="29" spans="1:13" s="73" customFormat="1" ht="9.75" customHeight="1">
      <c r="A29" s="352">
        <v>203</v>
      </c>
      <c r="B29" s="357" t="s">
        <v>239</v>
      </c>
      <c r="D29" s="84" t="s">
        <v>863</v>
      </c>
      <c r="E29" s="353">
        <v>51</v>
      </c>
      <c r="F29" s="354">
        <v>24</v>
      </c>
      <c r="G29" s="235" t="s">
        <v>864</v>
      </c>
      <c r="H29" s="354">
        <v>23</v>
      </c>
      <c r="I29" s="235" t="s">
        <v>864</v>
      </c>
      <c r="J29" s="355">
        <v>3</v>
      </c>
      <c r="K29" s="354">
        <v>4</v>
      </c>
      <c r="L29" s="185" t="s">
        <v>864</v>
      </c>
      <c r="M29" s="185" t="s">
        <v>864</v>
      </c>
    </row>
    <row r="30" spans="1:13" s="73" customFormat="1" ht="9.75" customHeight="1">
      <c r="A30" s="352"/>
      <c r="B30" s="357"/>
      <c r="C30" s="73" t="s">
        <v>240</v>
      </c>
      <c r="D30" s="84" t="s">
        <v>865</v>
      </c>
      <c r="E30" s="353">
        <v>28</v>
      </c>
      <c r="F30" s="354">
        <v>10</v>
      </c>
      <c r="G30" s="235" t="s">
        <v>864</v>
      </c>
      <c r="H30" s="354">
        <v>18</v>
      </c>
      <c r="I30" s="235" t="s">
        <v>864</v>
      </c>
      <c r="J30" s="355">
        <v>2</v>
      </c>
      <c r="K30" s="235" t="s">
        <v>864</v>
      </c>
      <c r="L30" s="185" t="s">
        <v>864</v>
      </c>
      <c r="M30" s="185" t="s">
        <v>864</v>
      </c>
    </row>
    <row r="31" spans="1:13" s="73" customFormat="1" ht="9.75" customHeight="1">
      <c r="A31" s="352">
        <v>204</v>
      </c>
      <c r="B31" s="357" t="s">
        <v>241</v>
      </c>
      <c r="D31" s="84" t="s">
        <v>863</v>
      </c>
      <c r="E31" s="353">
        <v>7</v>
      </c>
      <c r="F31" s="354">
        <v>5</v>
      </c>
      <c r="G31" s="235" t="s">
        <v>864</v>
      </c>
      <c r="H31" s="354">
        <v>2</v>
      </c>
      <c r="I31" s="235" t="s">
        <v>864</v>
      </c>
      <c r="J31" s="185" t="s">
        <v>864</v>
      </c>
      <c r="K31" s="235" t="s">
        <v>864</v>
      </c>
      <c r="L31" s="185" t="s">
        <v>864</v>
      </c>
      <c r="M31" s="185" t="s">
        <v>864</v>
      </c>
    </row>
    <row r="32" spans="1:13" s="73" customFormat="1" ht="9.75" customHeight="1">
      <c r="A32" s="352"/>
      <c r="B32" s="357"/>
      <c r="C32" s="73" t="s">
        <v>242</v>
      </c>
      <c r="D32" s="84" t="s">
        <v>865</v>
      </c>
      <c r="E32" s="353">
        <v>7</v>
      </c>
      <c r="F32" s="354">
        <v>5</v>
      </c>
      <c r="G32" s="235" t="s">
        <v>864</v>
      </c>
      <c r="H32" s="354">
        <v>2</v>
      </c>
      <c r="I32" s="235" t="s">
        <v>864</v>
      </c>
      <c r="J32" s="185" t="s">
        <v>864</v>
      </c>
      <c r="K32" s="235" t="s">
        <v>864</v>
      </c>
      <c r="L32" s="185" t="s">
        <v>864</v>
      </c>
      <c r="M32" s="185" t="s">
        <v>864</v>
      </c>
    </row>
    <row r="33" spans="1:13" s="73" customFormat="1" ht="9.75" customHeight="1">
      <c r="A33" s="352">
        <v>205</v>
      </c>
      <c r="B33" s="357" t="s">
        <v>243</v>
      </c>
      <c r="D33" s="84" t="s">
        <v>863</v>
      </c>
      <c r="E33" s="353">
        <v>9</v>
      </c>
      <c r="F33" s="354">
        <v>1</v>
      </c>
      <c r="G33" s="235" t="s">
        <v>864</v>
      </c>
      <c r="H33" s="354">
        <v>7</v>
      </c>
      <c r="I33" s="235" t="s">
        <v>864</v>
      </c>
      <c r="J33" s="185" t="s">
        <v>864</v>
      </c>
      <c r="K33" s="354">
        <v>1</v>
      </c>
      <c r="L33" s="185" t="s">
        <v>864</v>
      </c>
      <c r="M33" s="185" t="s">
        <v>864</v>
      </c>
    </row>
    <row r="34" spans="1:13" s="73" customFormat="1" ht="9.75" customHeight="1">
      <c r="A34" s="352"/>
      <c r="B34" s="357"/>
      <c r="C34" s="73" t="s">
        <v>244</v>
      </c>
      <c r="D34" s="84" t="s">
        <v>865</v>
      </c>
      <c r="E34" s="353">
        <v>4</v>
      </c>
      <c r="F34" s="235" t="s">
        <v>864</v>
      </c>
      <c r="G34" s="235" t="s">
        <v>864</v>
      </c>
      <c r="H34" s="354">
        <v>4</v>
      </c>
      <c r="I34" s="235" t="s">
        <v>864</v>
      </c>
      <c r="J34" s="185" t="s">
        <v>864</v>
      </c>
      <c r="K34" s="235" t="s">
        <v>864</v>
      </c>
      <c r="L34" s="185" t="s">
        <v>864</v>
      </c>
      <c r="M34" s="185" t="s">
        <v>864</v>
      </c>
    </row>
    <row r="35" spans="1:13" s="73" customFormat="1" ht="9.75" customHeight="1">
      <c r="A35" s="352">
        <v>207</v>
      </c>
      <c r="B35" s="357" t="s">
        <v>245</v>
      </c>
      <c r="D35" s="84" t="s">
        <v>863</v>
      </c>
      <c r="E35" s="353">
        <v>3</v>
      </c>
      <c r="F35" s="354">
        <v>2</v>
      </c>
      <c r="G35" s="235" t="s">
        <v>864</v>
      </c>
      <c r="H35" s="354">
        <v>1</v>
      </c>
      <c r="I35" s="235" t="s">
        <v>864</v>
      </c>
      <c r="J35" s="185" t="s">
        <v>864</v>
      </c>
      <c r="K35" s="235" t="s">
        <v>864</v>
      </c>
      <c r="L35" s="185" t="s">
        <v>864</v>
      </c>
      <c r="M35" s="185" t="s">
        <v>864</v>
      </c>
    </row>
    <row r="36" spans="1:13" s="73" customFormat="1" ht="9.75" customHeight="1">
      <c r="A36" s="352"/>
      <c r="B36" s="357"/>
      <c r="C36" s="73" t="s">
        <v>246</v>
      </c>
      <c r="D36" s="84" t="s">
        <v>865</v>
      </c>
      <c r="E36" s="353">
        <v>2</v>
      </c>
      <c r="F36" s="354">
        <v>1</v>
      </c>
      <c r="G36" s="235" t="s">
        <v>864</v>
      </c>
      <c r="H36" s="354">
        <v>1</v>
      </c>
      <c r="I36" s="235" t="s">
        <v>864</v>
      </c>
      <c r="J36" s="185" t="s">
        <v>864</v>
      </c>
      <c r="K36" s="235" t="s">
        <v>864</v>
      </c>
      <c r="L36" s="185" t="s">
        <v>864</v>
      </c>
      <c r="M36" s="185" t="s">
        <v>864</v>
      </c>
    </row>
    <row r="37" spans="1:13" s="80" customFormat="1" ht="9.75" customHeight="1">
      <c r="A37" s="358"/>
      <c r="B37" s="359" t="s">
        <v>247</v>
      </c>
      <c r="D37" s="81" t="s">
        <v>863</v>
      </c>
      <c r="E37" s="360">
        <v>196</v>
      </c>
      <c r="F37" s="361">
        <v>97</v>
      </c>
      <c r="G37" s="338" t="s">
        <v>864</v>
      </c>
      <c r="H37" s="361">
        <v>83</v>
      </c>
      <c r="I37" s="361">
        <v>4</v>
      </c>
      <c r="J37" s="362">
        <v>6</v>
      </c>
      <c r="K37" s="361">
        <v>16</v>
      </c>
      <c r="L37" s="363" t="s">
        <v>864</v>
      </c>
      <c r="M37" s="362">
        <v>1</v>
      </c>
    </row>
    <row r="38" spans="1:13" s="80" customFormat="1" ht="9.75" customHeight="1">
      <c r="A38" s="358"/>
      <c r="B38" s="359"/>
      <c r="D38" s="81" t="s">
        <v>865</v>
      </c>
      <c r="E38" s="360">
        <v>111</v>
      </c>
      <c r="F38" s="361">
        <v>46</v>
      </c>
      <c r="G38" s="338" t="s">
        <v>864</v>
      </c>
      <c r="H38" s="361">
        <v>64</v>
      </c>
      <c r="I38" s="361">
        <v>4</v>
      </c>
      <c r="J38" s="362">
        <v>4</v>
      </c>
      <c r="K38" s="361">
        <v>1</v>
      </c>
      <c r="L38" s="363" t="s">
        <v>864</v>
      </c>
      <c r="M38" s="363" t="s">
        <v>864</v>
      </c>
    </row>
    <row r="39" spans="1:11" s="80" customFormat="1" ht="9.75" customHeight="1">
      <c r="A39" s="358"/>
      <c r="B39" s="359"/>
      <c r="D39" s="81"/>
      <c r="F39" s="354"/>
      <c r="H39" s="354"/>
      <c r="K39" s="354"/>
    </row>
    <row r="40" spans="1:13" s="73" customFormat="1" ht="9.75" customHeight="1">
      <c r="A40" s="352">
        <v>301</v>
      </c>
      <c r="B40" s="357" t="s">
        <v>248</v>
      </c>
      <c r="D40" s="84" t="s">
        <v>863</v>
      </c>
      <c r="E40" s="364">
        <v>393</v>
      </c>
      <c r="F40" s="356">
        <v>270</v>
      </c>
      <c r="G40" s="356">
        <v>4</v>
      </c>
      <c r="H40" s="354">
        <v>110</v>
      </c>
      <c r="I40" s="235" t="s">
        <v>864</v>
      </c>
      <c r="J40" s="185" t="s">
        <v>864</v>
      </c>
      <c r="K40" s="354">
        <v>13</v>
      </c>
      <c r="L40" s="363" t="s">
        <v>864</v>
      </c>
      <c r="M40" s="355">
        <v>1</v>
      </c>
    </row>
    <row r="41" spans="1:13" s="73" customFormat="1" ht="9.75" customHeight="1">
      <c r="A41" s="352"/>
      <c r="B41" s="357"/>
      <c r="D41" s="84" t="s">
        <v>865</v>
      </c>
      <c r="E41" s="364">
        <v>177</v>
      </c>
      <c r="F41" s="356">
        <v>96</v>
      </c>
      <c r="G41" s="356">
        <v>3</v>
      </c>
      <c r="H41" s="354">
        <v>77</v>
      </c>
      <c r="I41" s="235" t="s">
        <v>864</v>
      </c>
      <c r="J41" s="185" t="s">
        <v>864</v>
      </c>
      <c r="K41" s="354">
        <v>4</v>
      </c>
      <c r="L41" s="363" t="s">
        <v>864</v>
      </c>
      <c r="M41" s="185" t="s">
        <v>864</v>
      </c>
    </row>
    <row r="42" spans="1:13" s="73" customFormat="1" ht="9.75" customHeight="1">
      <c r="A42" s="352">
        <v>304</v>
      </c>
      <c r="B42" s="357" t="s">
        <v>249</v>
      </c>
      <c r="D42" s="84" t="s">
        <v>863</v>
      </c>
      <c r="E42" s="364">
        <v>739</v>
      </c>
      <c r="F42" s="356">
        <v>373</v>
      </c>
      <c r="G42" s="356">
        <v>51</v>
      </c>
      <c r="H42" s="356">
        <v>320</v>
      </c>
      <c r="I42" s="356">
        <v>17</v>
      </c>
      <c r="J42" s="365">
        <v>4</v>
      </c>
      <c r="K42" s="356">
        <v>46</v>
      </c>
      <c r="L42" s="366" t="s">
        <v>864</v>
      </c>
      <c r="M42" s="366" t="s">
        <v>864</v>
      </c>
    </row>
    <row r="43" spans="1:13" s="73" customFormat="1" ht="9.75" customHeight="1">
      <c r="A43" s="352"/>
      <c r="B43" s="357"/>
      <c r="D43" s="84" t="s">
        <v>865</v>
      </c>
      <c r="E43" s="364">
        <v>396</v>
      </c>
      <c r="F43" s="356">
        <v>179</v>
      </c>
      <c r="G43" s="356">
        <v>30</v>
      </c>
      <c r="H43" s="356">
        <v>204</v>
      </c>
      <c r="I43" s="356">
        <v>7</v>
      </c>
      <c r="J43" s="365">
        <v>2</v>
      </c>
      <c r="K43" s="356">
        <v>13</v>
      </c>
      <c r="L43" s="366" t="s">
        <v>864</v>
      </c>
      <c r="M43" s="366" t="s">
        <v>864</v>
      </c>
    </row>
    <row r="44" spans="1:13" s="73" customFormat="1" ht="9.75" customHeight="1">
      <c r="A44" s="352">
        <v>307</v>
      </c>
      <c r="B44" s="357" t="s">
        <v>250</v>
      </c>
      <c r="D44" s="84" t="s">
        <v>863</v>
      </c>
      <c r="E44" s="353">
        <v>19</v>
      </c>
      <c r="F44" s="354">
        <v>18</v>
      </c>
      <c r="G44" s="235" t="s">
        <v>864</v>
      </c>
      <c r="H44" s="354">
        <v>1</v>
      </c>
      <c r="I44" s="235" t="s">
        <v>864</v>
      </c>
      <c r="J44" s="185" t="s">
        <v>864</v>
      </c>
      <c r="K44" s="235" t="s">
        <v>864</v>
      </c>
      <c r="L44" s="185" t="s">
        <v>864</v>
      </c>
      <c r="M44" s="185" t="s">
        <v>864</v>
      </c>
    </row>
    <row r="45" spans="1:13" s="73" customFormat="1" ht="9.75" customHeight="1">
      <c r="A45" s="352"/>
      <c r="B45" s="357"/>
      <c r="D45" s="84" t="s">
        <v>865</v>
      </c>
      <c r="E45" s="353">
        <v>6</v>
      </c>
      <c r="F45" s="354">
        <v>5</v>
      </c>
      <c r="G45" s="235" t="s">
        <v>864</v>
      </c>
      <c r="H45" s="354">
        <v>1</v>
      </c>
      <c r="I45" s="235" t="s">
        <v>864</v>
      </c>
      <c r="J45" s="185" t="s">
        <v>864</v>
      </c>
      <c r="K45" s="235" t="s">
        <v>864</v>
      </c>
      <c r="L45" s="363" t="s">
        <v>864</v>
      </c>
      <c r="M45" s="185" t="s">
        <v>864</v>
      </c>
    </row>
    <row r="46" spans="1:13" s="73" customFormat="1" ht="9.75" customHeight="1">
      <c r="A46" s="352">
        <v>309</v>
      </c>
      <c r="B46" s="357" t="s">
        <v>687</v>
      </c>
      <c r="D46" s="84" t="s">
        <v>863</v>
      </c>
      <c r="E46" s="353">
        <v>244</v>
      </c>
      <c r="F46" s="354">
        <v>68</v>
      </c>
      <c r="G46" s="235" t="s">
        <v>864</v>
      </c>
      <c r="H46" s="354">
        <v>173</v>
      </c>
      <c r="I46" s="235" t="s">
        <v>864</v>
      </c>
      <c r="J46" s="185" t="s">
        <v>864</v>
      </c>
      <c r="K46" s="354">
        <v>3</v>
      </c>
      <c r="L46" s="363" t="s">
        <v>864</v>
      </c>
      <c r="M46" s="185" t="s">
        <v>864</v>
      </c>
    </row>
    <row r="47" spans="1:13" s="73" customFormat="1" ht="9.75" customHeight="1">
      <c r="A47" s="352"/>
      <c r="B47" s="357"/>
      <c r="D47" s="84" t="s">
        <v>865</v>
      </c>
      <c r="E47" s="353">
        <v>192</v>
      </c>
      <c r="F47" s="354">
        <v>48</v>
      </c>
      <c r="G47" s="235" t="s">
        <v>864</v>
      </c>
      <c r="H47" s="354">
        <v>144</v>
      </c>
      <c r="I47" s="235" t="s">
        <v>864</v>
      </c>
      <c r="J47" s="185" t="s">
        <v>864</v>
      </c>
      <c r="K47" s="235" t="s">
        <v>864</v>
      </c>
      <c r="L47" s="185" t="s">
        <v>864</v>
      </c>
      <c r="M47" s="185" t="s">
        <v>864</v>
      </c>
    </row>
    <row r="48" spans="1:13" s="73" customFormat="1" ht="9.75" customHeight="1">
      <c r="A48" s="352">
        <v>310</v>
      </c>
      <c r="B48" s="357" t="s">
        <v>251</v>
      </c>
      <c r="D48" s="84" t="s">
        <v>863</v>
      </c>
      <c r="E48" s="353">
        <v>78</v>
      </c>
      <c r="F48" s="354">
        <v>59</v>
      </c>
      <c r="G48" s="235" t="s">
        <v>864</v>
      </c>
      <c r="H48" s="354">
        <v>19</v>
      </c>
      <c r="I48" s="235" t="s">
        <v>864</v>
      </c>
      <c r="J48" s="185" t="s">
        <v>864</v>
      </c>
      <c r="K48" s="235" t="s">
        <v>864</v>
      </c>
      <c r="L48" s="185" t="s">
        <v>864</v>
      </c>
      <c r="M48" s="185" t="s">
        <v>864</v>
      </c>
    </row>
    <row r="49" spans="1:13" s="73" customFormat="1" ht="9.75" customHeight="1">
      <c r="A49" s="352"/>
      <c r="B49" s="357"/>
      <c r="D49" s="84" t="s">
        <v>865</v>
      </c>
      <c r="E49" s="353">
        <v>27</v>
      </c>
      <c r="F49" s="354">
        <v>18</v>
      </c>
      <c r="G49" s="235" t="s">
        <v>864</v>
      </c>
      <c r="H49" s="354">
        <v>9</v>
      </c>
      <c r="I49" s="235" t="s">
        <v>864</v>
      </c>
      <c r="J49" s="185" t="s">
        <v>864</v>
      </c>
      <c r="K49" s="235" t="s">
        <v>864</v>
      </c>
      <c r="L49" s="185" t="s">
        <v>864</v>
      </c>
      <c r="M49" s="185" t="s">
        <v>864</v>
      </c>
    </row>
    <row r="50" spans="1:13" s="73" customFormat="1" ht="9.75" customHeight="1">
      <c r="A50" s="352">
        <v>311</v>
      </c>
      <c r="B50" s="357" t="s">
        <v>252</v>
      </c>
      <c r="D50" s="84" t="s">
        <v>863</v>
      </c>
      <c r="E50" s="353">
        <v>415</v>
      </c>
      <c r="F50" s="354">
        <v>364</v>
      </c>
      <c r="G50" s="356">
        <v>263</v>
      </c>
      <c r="H50" s="354">
        <v>16</v>
      </c>
      <c r="I50" s="235" t="s">
        <v>864</v>
      </c>
      <c r="J50" s="185" t="s">
        <v>864</v>
      </c>
      <c r="K50" s="354">
        <v>35</v>
      </c>
      <c r="L50" s="185" t="s">
        <v>864</v>
      </c>
      <c r="M50" s="185" t="s">
        <v>864</v>
      </c>
    </row>
    <row r="51" spans="1:13" s="73" customFormat="1" ht="9.75" customHeight="1">
      <c r="A51" s="352"/>
      <c r="B51" s="357"/>
      <c r="C51" s="73" t="s">
        <v>253</v>
      </c>
      <c r="D51" s="84" t="s">
        <v>865</v>
      </c>
      <c r="E51" s="353">
        <v>99</v>
      </c>
      <c r="F51" s="354">
        <v>77</v>
      </c>
      <c r="G51" s="356">
        <v>64</v>
      </c>
      <c r="H51" s="354">
        <v>12</v>
      </c>
      <c r="I51" s="235" t="s">
        <v>864</v>
      </c>
      <c r="J51" s="185" t="s">
        <v>864</v>
      </c>
      <c r="K51" s="354">
        <v>10</v>
      </c>
      <c r="L51" s="185" t="s">
        <v>864</v>
      </c>
      <c r="M51" s="185" t="s">
        <v>864</v>
      </c>
    </row>
    <row r="52" spans="1:13" s="73" customFormat="1" ht="9.75" customHeight="1">
      <c r="A52" s="352">
        <v>312</v>
      </c>
      <c r="B52" s="357" t="s">
        <v>254</v>
      </c>
      <c r="D52" s="84" t="s">
        <v>863</v>
      </c>
      <c r="E52" s="353">
        <v>28</v>
      </c>
      <c r="F52" s="354">
        <v>18</v>
      </c>
      <c r="G52" s="235" t="s">
        <v>864</v>
      </c>
      <c r="H52" s="354">
        <v>10</v>
      </c>
      <c r="I52" s="235" t="s">
        <v>864</v>
      </c>
      <c r="J52" s="355">
        <v>1</v>
      </c>
      <c r="K52" s="235" t="s">
        <v>864</v>
      </c>
      <c r="L52" s="185" t="s">
        <v>864</v>
      </c>
      <c r="M52" s="185" t="s">
        <v>864</v>
      </c>
    </row>
    <row r="53" spans="1:13" s="73" customFormat="1" ht="9.75" customHeight="1">
      <c r="A53" s="352"/>
      <c r="B53" s="357"/>
      <c r="C53" s="73" t="s">
        <v>255</v>
      </c>
      <c r="D53" s="84" t="s">
        <v>865</v>
      </c>
      <c r="E53" s="353">
        <v>11</v>
      </c>
      <c r="F53" s="354">
        <v>2</v>
      </c>
      <c r="G53" s="235" t="s">
        <v>864</v>
      </c>
      <c r="H53" s="354">
        <v>9</v>
      </c>
      <c r="I53" s="235" t="s">
        <v>864</v>
      </c>
      <c r="J53" s="355">
        <v>1</v>
      </c>
      <c r="K53" s="235" t="s">
        <v>864</v>
      </c>
      <c r="L53" s="185" t="s">
        <v>864</v>
      </c>
      <c r="M53" s="185" t="s">
        <v>864</v>
      </c>
    </row>
    <row r="54" spans="1:13" s="73" customFormat="1" ht="9.75" customHeight="1">
      <c r="A54" s="352">
        <v>313</v>
      </c>
      <c r="B54" s="357" t="s">
        <v>256</v>
      </c>
      <c r="D54" s="84" t="s">
        <v>863</v>
      </c>
      <c r="E54" s="353">
        <v>598</v>
      </c>
      <c r="F54" s="354">
        <v>449</v>
      </c>
      <c r="G54" s="235" t="s">
        <v>864</v>
      </c>
      <c r="H54" s="354">
        <v>136</v>
      </c>
      <c r="I54" s="235" t="s">
        <v>864</v>
      </c>
      <c r="J54" s="355">
        <v>8</v>
      </c>
      <c r="K54" s="354">
        <v>13</v>
      </c>
      <c r="L54" s="185" t="s">
        <v>864</v>
      </c>
      <c r="M54" s="185" t="s">
        <v>864</v>
      </c>
    </row>
    <row r="55" spans="1:13" s="73" customFormat="1" ht="9.75" customHeight="1">
      <c r="A55" s="352"/>
      <c r="B55" s="357"/>
      <c r="D55" s="84" t="s">
        <v>865</v>
      </c>
      <c r="E55" s="353">
        <v>155</v>
      </c>
      <c r="F55" s="354">
        <v>79</v>
      </c>
      <c r="G55" s="235" t="s">
        <v>864</v>
      </c>
      <c r="H55" s="354">
        <v>75</v>
      </c>
      <c r="I55" s="235" t="s">
        <v>864</v>
      </c>
      <c r="J55" s="355">
        <v>2</v>
      </c>
      <c r="K55" s="354">
        <v>1</v>
      </c>
      <c r="L55" s="185" t="s">
        <v>864</v>
      </c>
      <c r="M55" s="185" t="s">
        <v>864</v>
      </c>
    </row>
    <row r="56" spans="1:13" s="73" customFormat="1" ht="9.75" customHeight="1">
      <c r="A56" s="352">
        <v>314</v>
      </c>
      <c r="B56" s="357" t="s">
        <v>257</v>
      </c>
      <c r="D56" s="84" t="s">
        <v>863</v>
      </c>
      <c r="E56" s="353">
        <v>5855</v>
      </c>
      <c r="F56" s="354">
        <v>5305</v>
      </c>
      <c r="G56" s="235" t="s">
        <v>864</v>
      </c>
      <c r="H56" s="354">
        <v>385</v>
      </c>
      <c r="I56" s="235" t="s">
        <v>864</v>
      </c>
      <c r="J56" s="355">
        <v>1</v>
      </c>
      <c r="K56" s="354">
        <v>165</v>
      </c>
      <c r="L56" s="185" t="s">
        <v>864</v>
      </c>
      <c r="M56" s="185" t="s">
        <v>864</v>
      </c>
    </row>
    <row r="57" spans="1:13" s="73" customFormat="1" ht="9.75" customHeight="1">
      <c r="A57" s="352"/>
      <c r="B57" s="357"/>
      <c r="D57" s="84" t="s">
        <v>865</v>
      </c>
      <c r="E57" s="353">
        <v>1265</v>
      </c>
      <c r="F57" s="354">
        <v>903</v>
      </c>
      <c r="G57" s="235" t="s">
        <v>864</v>
      </c>
      <c r="H57" s="354">
        <v>319</v>
      </c>
      <c r="I57" s="235" t="s">
        <v>864</v>
      </c>
      <c r="J57" s="185" t="s">
        <v>864</v>
      </c>
      <c r="K57" s="354">
        <v>43</v>
      </c>
      <c r="L57" s="185" t="s">
        <v>864</v>
      </c>
      <c r="M57" s="185" t="s">
        <v>864</v>
      </c>
    </row>
    <row r="58" spans="1:13" s="73" customFormat="1" ht="9.75" customHeight="1">
      <c r="A58" s="352">
        <v>315</v>
      </c>
      <c r="B58" s="357" t="s">
        <v>258</v>
      </c>
      <c r="D58" s="84" t="s">
        <v>863</v>
      </c>
      <c r="E58" s="353">
        <v>639</v>
      </c>
      <c r="F58" s="354">
        <v>501</v>
      </c>
      <c r="G58" s="235" t="s">
        <v>864</v>
      </c>
      <c r="H58" s="354">
        <v>70</v>
      </c>
      <c r="I58" s="235" t="s">
        <v>864</v>
      </c>
      <c r="J58" s="355">
        <v>2</v>
      </c>
      <c r="K58" s="354">
        <v>68</v>
      </c>
      <c r="L58" s="185" t="s">
        <v>864</v>
      </c>
      <c r="M58" s="185" t="s">
        <v>864</v>
      </c>
    </row>
    <row r="59" spans="1:13" s="73" customFormat="1" ht="9.75" customHeight="1">
      <c r="A59" s="352"/>
      <c r="B59" s="357"/>
      <c r="D59" s="84" t="s">
        <v>865</v>
      </c>
      <c r="E59" s="353">
        <v>136</v>
      </c>
      <c r="F59" s="354">
        <v>94</v>
      </c>
      <c r="G59" s="235" t="s">
        <v>864</v>
      </c>
      <c r="H59" s="354">
        <v>26</v>
      </c>
      <c r="I59" s="235" t="s">
        <v>864</v>
      </c>
      <c r="J59" s="185" t="s">
        <v>864</v>
      </c>
      <c r="K59" s="354">
        <v>16</v>
      </c>
      <c r="L59" s="185" t="s">
        <v>864</v>
      </c>
      <c r="M59" s="185" t="s">
        <v>864</v>
      </c>
    </row>
    <row r="60" spans="1:13" s="73" customFormat="1" ht="9.75" customHeight="1">
      <c r="A60" s="352">
        <v>316</v>
      </c>
      <c r="B60" s="357" t="s">
        <v>259</v>
      </c>
      <c r="D60" s="84" t="s">
        <v>863</v>
      </c>
      <c r="E60" s="353">
        <v>190</v>
      </c>
      <c r="F60" s="354">
        <v>85</v>
      </c>
      <c r="G60" s="235" t="s">
        <v>864</v>
      </c>
      <c r="H60" s="354">
        <v>80</v>
      </c>
      <c r="I60" s="235" t="s">
        <v>864</v>
      </c>
      <c r="J60" s="185" t="s">
        <v>864</v>
      </c>
      <c r="K60" s="354">
        <v>25</v>
      </c>
      <c r="L60" s="185" t="s">
        <v>864</v>
      </c>
      <c r="M60" s="185" t="s">
        <v>864</v>
      </c>
    </row>
    <row r="61" spans="1:13" s="73" customFormat="1" ht="9.75" customHeight="1">
      <c r="A61" s="352"/>
      <c r="B61" s="357"/>
      <c r="D61" s="84" t="s">
        <v>865</v>
      </c>
      <c r="E61" s="353">
        <v>83</v>
      </c>
      <c r="F61" s="354">
        <v>22</v>
      </c>
      <c r="G61" s="235" t="s">
        <v>864</v>
      </c>
      <c r="H61" s="354">
        <v>59</v>
      </c>
      <c r="I61" s="235" t="s">
        <v>864</v>
      </c>
      <c r="J61" s="185" t="s">
        <v>864</v>
      </c>
      <c r="K61" s="354">
        <v>2</v>
      </c>
      <c r="L61" s="185" t="s">
        <v>864</v>
      </c>
      <c r="M61" s="185" t="s">
        <v>864</v>
      </c>
    </row>
    <row r="62" spans="1:13" s="73" customFormat="1" ht="9.75" customHeight="1">
      <c r="A62" s="352">
        <v>319</v>
      </c>
      <c r="B62" s="357" t="s">
        <v>260</v>
      </c>
      <c r="D62" s="84" t="s">
        <v>863</v>
      </c>
      <c r="E62" s="353">
        <v>26</v>
      </c>
      <c r="F62" s="354">
        <v>12</v>
      </c>
      <c r="G62" s="235" t="s">
        <v>864</v>
      </c>
      <c r="H62" s="354">
        <v>6</v>
      </c>
      <c r="I62" s="354">
        <v>1</v>
      </c>
      <c r="J62" s="185" t="s">
        <v>864</v>
      </c>
      <c r="K62" s="354">
        <v>8</v>
      </c>
      <c r="L62" s="185" t="s">
        <v>864</v>
      </c>
      <c r="M62" s="185" t="s">
        <v>864</v>
      </c>
    </row>
    <row r="63" spans="1:13" s="73" customFormat="1" ht="9.75" customHeight="1">
      <c r="A63" s="352"/>
      <c r="B63" s="357"/>
      <c r="D63" s="84" t="s">
        <v>865</v>
      </c>
      <c r="E63" s="353">
        <v>7</v>
      </c>
      <c r="F63" s="354">
        <v>1</v>
      </c>
      <c r="G63" s="235" t="s">
        <v>864</v>
      </c>
      <c r="H63" s="354">
        <v>3</v>
      </c>
      <c r="I63" s="354">
        <v>1</v>
      </c>
      <c r="J63" s="185" t="s">
        <v>864</v>
      </c>
      <c r="K63" s="354">
        <v>3</v>
      </c>
      <c r="L63" s="185" t="s">
        <v>864</v>
      </c>
      <c r="M63" s="185" t="s">
        <v>864</v>
      </c>
    </row>
    <row r="64" spans="1:13" s="73" customFormat="1" ht="9.75" customHeight="1">
      <c r="A64" s="352">
        <v>323</v>
      </c>
      <c r="B64" s="357" t="s">
        <v>262</v>
      </c>
      <c r="D64" s="84" t="s">
        <v>863</v>
      </c>
      <c r="E64" s="353">
        <v>300</v>
      </c>
      <c r="F64" s="354">
        <v>66</v>
      </c>
      <c r="G64" s="356">
        <v>7</v>
      </c>
      <c r="H64" s="354">
        <v>201</v>
      </c>
      <c r="I64" s="354">
        <v>99</v>
      </c>
      <c r="J64" s="355">
        <v>2</v>
      </c>
      <c r="K64" s="354">
        <v>33</v>
      </c>
      <c r="L64" s="185" t="s">
        <v>864</v>
      </c>
      <c r="M64" s="185" t="s">
        <v>864</v>
      </c>
    </row>
    <row r="65" spans="1:13" s="73" customFormat="1" ht="9.75" customHeight="1">
      <c r="A65" s="352"/>
      <c r="B65" s="357"/>
      <c r="D65" s="84" t="s">
        <v>865</v>
      </c>
      <c r="E65" s="353">
        <v>129</v>
      </c>
      <c r="F65" s="354">
        <v>14</v>
      </c>
      <c r="G65" s="356">
        <v>3</v>
      </c>
      <c r="H65" s="354">
        <v>107</v>
      </c>
      <c r="I65" s="354">
        <v>34</v>
      </c>
      <c r="J65" s="355">
        <v>1</v>
      </c>
      <c r="K65" s="354">
        <v>8</v>
      </c>
      <c r="L65" s="185" t="s">
        <v>864</v>
      </c>
      <c r="M65" s="185" t="s">
        <v>864</v>
      </c>
    </row>
    <row r="66" spans="1:13" s="73" customFormat="1" ht="9.75" customHeight="1">
      <c r="A66" s="352">
        <v>324</v>
      </c>
      <c r="B66" s="357" t="s">
        <v>263</v>
      </c>
      <c r="D66" s="84" t="s">
        <v>863</v>
      </c>
      <c r="E66" s="353">
        <v>576</v>
      </c>
      <c r="F66" s="354">
        <v>252</v>
      </c>
      <c r="G66" s="235" t="s">
        <v>864</v>
      </c>
      <c r="H66" s="354">
        <v>234</v>
      </c>
      <c r="I66" s="235" t="s">
        <v>864</v>
      </c>
      <c r="J66" s="355">
        <v>1</v>
      </c>
      <c r="K66" s="354">
        <v>90</v>
      </c>
      <c r="L66" s="185" t="s">
        <v>864</v>
      </c>
      <c r="M66" s="355">
        <v>5</v>
      </c>
    </row>
    <row r="67" spans="1:13" s="73" customFormat="1" ht="9.75" customHeight="1">
      <c r="A67" s="352"/>
      <c r="B67" s="357"/>
      <c r="D67" s="84" t="s">
        <v>865</v>
      </c>
      <c r="E67" s="353">
        <v>211</v>
      </c>
      <c r="F67" s="354">
        <v>68</v>
      </c>
      <c r="G67" s="235" t="s">
        <v>864</v>
      </c>
      <c r="H67" s="354">
        <v>142</v>
      </c>
      <c r="I67" s="235" t="s">
        <v>864</v>
      </c>
      <c r="J67" s="355">
        <v>1</v>
      </c>
      <c r="K67" s="354">
        <v>1</v>
      </c>
      <c r="L67" s="185" t="s">
        <v>864</v>
      </c>
      <c r="M67" s="185" t="s">
        <v>864</v>
      </c>
    </row>
    <row r="68" spans="1:13" s="80" customFormat="1" ht="9.75" customHeight="1">
      <c r="A68" s="237"/>
      <c r="B68" s="80" t="s">
        <v>264</v>
      </c>
      <c r="D68" s="81" t="s">
        <v>863</v>
      </c>
      <c r="E68" s="360">
        <v>10100</v>
      </c>
      <c r="F68" s="361">
        <v>7840</v>
      </c>
      <c r="G68" s="361">
        <v>325</v>
      </c>
      <c r="H68" s="361">
        <v>1761</v>
      </c>
      <c r="I68" s="361">
        <v>117</v>
      </c>
      <c r="J68" s="362">
        <v>19</v>
      </c>
      <c r="K68" s="361">
        <v>499</v>
      </c>
      <c r="L68" s="363" t="s">
        <v>864</v>
      </c>
      <c r="M68" s="362">
        <v>6</v>
      </c>
    </row>
    <row r="69" spans="1:13" s="80" customFormat="1" ht="9.75" customHeight="1">
      <c r="A69" s="237"/>
      <c r="D69" s="81" t="s">
        <v>865</v>
      </c>
      <c r="E69" s="360">
        <v>2894</v>
      </c>
      <c r="F69" s="361">
        <v>1606</v>
      </c>
      <c r="G69" s="361">
        <v>100</v>
      </c>
      <c r="H69" s="361">
        <v>1187</v>
      </c>
      <c r="I69" s="361">
        <v>42</v>
      </c>
      <c r="J69" s="362">
        <v>7</v>
      </c>
      <c r="K69" s="361">
        <v>101</v>
      </c>
      <c r="L69" s="363" t="s">
        <v>864</v>
      </c>
      <c r="M69" s="363" t="s">
        <v>864</v>
      </c>
    </row>
    <row r="70" spans="1:13" s="80" customFormat="1" ht="9.75" customHeight="1">
      <c r="A70" s="237"/>
      <c r="D70" s="81"/>
      <c r="F70" s="354"/>
      <c r="H70" s="354"/>
      <c r="M70" s="185"/>
    </row>
    <row r="71" spans="1:13" s="73" customFormat="1" ht="11.25">
      <c r="A71" s="352">
        <v>401</v>
      </c>
      <c r="B71" s="73" t="s">
        <v>265</v>
      </c>
      <c r="D71" s="84" t="s">
        <v>863</v>
      </c>
      <c r="E71" s="364">
        <v>156</v>
      </c>
      <c r="F71" s="354">
        <v>107</v>
      </c>
      <c r="G71" s="235" t="s">
        <v>864</v>
      </c>
      <c r="H71" s="354">
        <v>41</v>
      </c>
      <c r="I71" s="354">
        <v>4</v>
      </c>
      <c r="J71" s="185" t="s">
        <v>864</v>
      </c>
      <c r="K71" s="354">
        <v>8</v>
      </c>
      <c r="L71" s="185" t="s">
        <v>864</v>
      </c>
      <c r="M71" s="185" t="s">
        <v>864</v>
      </c>
    </row>
    <row r="72" spans="1:13" s="73" customFormat="1" ht="11.25">
      <c r="A72" s="131"/>
      <c r="D72" s="84" t="s">
        <v>865</v>
      </c>
      <c r="E72" s="364">
        <v>81</v>
      </c>
      <c r="F72" s="354">
        <v>46</v>
      </c>
      <c r="G72" s="235" t="s">
        <v>864</v>
      </c>
      <c r="H72" s="354">
        <v>34</v>
      </c>
      <c r="I72" s="356">
        <v>4</v>
      </c>
      <c r="J72" s="185" t="s">
        <v>864</v>
      </c>
      <c r="K72" s="354">
        <v>1</v>
      </c>
      <c r="L72" s="185" t="s">
        <v>864</v>
      </c>
      <c r="M72" s="185" t="s">
        <v>864</v>
      </c>
    </row>
    <row r="73" spans="1:13" s="73" customFormat="1" ht="11.25">
      <c r="A73" s="352">
        <v>403</v>
      </c>
      <c r="B73" s="73" t="s">
        <v>266</v>
      </c>
      <c r="D73" s="84" t="s">
        <v>863</v>
      </c>
      <c r="E73" s="364">
        <v>295</v>
      </c>
      <c r="F73" s="354">
        <v>150</v>
      </c>
      <c r="G73" s="356">
        <v>5</v>
      </c>
      <c r="H73" s="354">
        <v>143</v>
      </c>
      <c r="I73" s="356">
        <v>38</v>
      </c>
      <c r="J73" s="365">
        <v>3</v>
      </c>
      <c r="K73" s="354">
        <v>2</v>
      </c>
      <c r="L73" s="185" t="s">
        <v>864</v>
      </c>
      <c r="M73" s="185" t="s">
        <v>864</v>
      </c>
    </row>
    <row r="74" spans="1:13" s="73" customFormat="1" ht="11.25">
      <c r="A74" s="131"/>
      <c r="D74" s="84" t="s">
        <v>865</v>
      </c>
      <c r="E74" s="364">
        <v>198</v>
      </c>
      <c r="F74" s="354">
        <v>78</v>
      </c>
      <c r="G74" s="356">
        <v>4</v>
      </c>
      <c r="H74" s="354">
        <v>120</v>
      </c>
      <c r="I74" s="356">
        <v>35</v>
      </c>
      <c r="J74" s="365">
        <v>2</v>
      </c>
      <c r="K74" s="235" t="s">
        <v>864</v>
      </c>
      <c r="L74" s="185" t="s">
        <v>864</v>
      </c>
      <c r="M74" s="185" t="s">
        <v>864</v>
      </c>
    </row>
    <row r="75" spans="1:13" s="73" customFormat="1" ht="11.25">
      <c r="A75" s="352">
        <v>406</v>
      </c>
      <c r="B75" s="73" t="s">
        <v>191</v>
      </c>
      <c r="C75" s="86"/>
      <c r="D75" s="84" t="s">
        <v>863</v>
      </c>
      <c r="E75" s="364">
        <v>789</v>
      </c>
      <c r="F75" s="354">
        <v>581</v>
      </c>
      <c r="G75" s="235" t="s">
        <v>864</v>
      </c>
      <c r="H75" s="354">
        <v>208</v>
      </c>
      <c r="I75" s="356">
        <v>9</v>
      </c>
      <c r="J75" s="365">
        <v>3</v>
      </c>
      <c r="K75" s="235" t="s">
        <v>864</v>
      </c>
      <c r="L75" s="185" t="s">
        <v>864</v>
      </c>
      <c r="M75" s="185" t="s">
        <v>864</v>
      </c>
    </row>
    <row r="76" spans="1:13" s="73" customFormat="1" ht="11.25">
      <c r="A76" s="352"/>
      <c r="C76" s="86"/>
      <c r="D76" s="84" t="s">
        <v>865</v>
      </c>
      <c r="E76" s="364">
        <v>680</v>
      </c>
      <c r="F76" s="354">
        <v>499</v>
      </c>
      <c r="G76" s="235" t="s">
        <v>864</v>
      </c>
      <c r="H76" s="356">
        <v>181</v>
      </c>
      <c r="I76" s="356">
        <v>9</v>
      </c>
      <c r="J76" s="365">
        <v>3</v>
      </c>
      <c r="K76" s="235" t="s">
        <v>864</v>
      </c>
      <c r="L76" s="366" t="s">
        <v>864</v>
      </c>
      <c r="M76" s="185" t="s">
        <v>864</v>
      </c>
    </row>
    <row r="77" spans="1:13" s="73" customFormat="1" ht="12.75">
      <c r="A77" s="71" t="str">
        <f>"- 25 -"</f>
        <v>- 25 -</v>
      </c>
      <c r="B77" s="98"/>
      <c r="C77" s="98"/>
      <c r="D77" s="98"/>
      <c r="E77" s="98"/>
      <c r="F77" s="98"/>
      <c r="G77" s="98"/>
      <c r="H77" s="98"/>
      <c r="I77" s="98"/>
      <c r="J77" s="98"/>
      <c r="K77" s="98"/>
      <c r="L77" s="98"/>
      <c r="M77" s="98"/>
    </row>
    <row r="78" spans="1:13" s="73" customFormat="1" ht="9.75" customHeight="1">
      <c r="A78"/>
      <c r="B78" s="71"/>
      <c r="C78" s="71"/>
      <c r="D78" s="71"/>
      <c r="E78" s="71"/>
      <c r="F78" s="71"/>
      <c r="G78" s="71"/>
      <c r="H78" s="71"/>
      <c r="I78" s="71"/>
      <c r="J78" s="71"/>
      <c r="K78" s="71"/>
      <c r="L78" s="71"/>
      <c r="M78" s="71"/>
    </row>
    <row r="79" s="73" customFormat="1" ht="9.75" customHeight="1"/>
    <row r="80" spans="1:13" s="195" customFormat="1" ht="12" customHeight="1">
      <c r="A80" s="786" t="s">
        <v>267</v>
      </c>
      <c r="B80" s="786"/>
      <c r="C80" s="786"/>
      <c r="D80" s="786"/>
      <c r="E80" s="786"/>
      <c r="F80" s="786"/>
      <c r="G80" s="786"/>
      <c r="H80" s="786"/>
      <c r="I80" s="786"/>
      <c r="J80" s="786"/>
      <c r="K80" s="786"/>
      <c r="L80" s="786"/>
      <c r="M80" s="786"/>
    </row>
    <row r="81" spans="1:13" s="195" customFormat="1" ht="12" customHeight="1">
      <c r="A81" s="786" t="s">
        <v>268</v>
      </c>
      <c r="B81" s="786"/>
      <c r="C81" s="786"/>
      <c r="D81" s="786"/>
      <c r="E81" s="786"/>
      <c r="F81" s="786"/>
      <c r="G81" s="786"/>
      <c r="H81" s="786"/>
      <c r="I81" s="786"/>
      <c r="J81" s="786"/>
      <c r="K81" s="786"/>
      <c r="L81" s="786"/>
      <c r="M81" s="786"/>
    </row>
    <row r="82" s="73" customFormat="1" ht="9.75" customHeight="1"/>
    <row r="83" spans="1:13" s="73" customFormat="1" ht="9.75" customHeight="1" thickBot="1">
      <c r="A83" s="75"/>
      <c r="B83" s="75"/>
      <c r="C83" s="75"/>
      <c r="D83" s="75"/>
      <c r="E83" s="75"/>
      <c r="F83" s="75"/>
      <c r="G83" s="75"/>
      <c r="H83" s="75"/>
      <c r="I83" s="75"/>
      <c r="J83" s="75"/>
      <c r="K83" s="75"/>
      <c r="L83" s="75"/>
      <c r="M83" s="75"/>
    </row>
    <row r="84" spans="1:14" s="73" customFormat="1" ht="9.75" customHeight="1">
      <c r="A84" s="341"/>
      <c r="B84" s="342"/>
      <c r="C84" s="342"/>
      <c r="D84" s="343"/>
      <c r="E84" s="784" t="s">
        <v>221</v>
      </c>
      <c r="F84" s="154" t="s">
        <v>222</v>
      </c>
      <c r="G84" s="344"/>
      <c r="H84" s="708" t="s">
        <v>988</v>
      </c>
      <c r="I84" s="686"/>
      <c r="J84" s="711"/>
      <c r="K84" s="708" t="s">
        <v>989</v>
      </c>
      <c r="L84" s="686"/>
      <c r="M84" s="686"/>
      <c r="N84" s="86"/>
    </row>
    <row r="85" spans="1:14" s="73" customFormat="1" ht="11.25">
      <c r="A85" s="663" t="s">
        <v>223</v>
      </c>
      <c r="B85" s="776" t="s">
        <v>224</v>
      </c>
      <c r="C85" s="777"/>
      <c r="D85" s="778"/>
      <c r="E85" s="785"/>
      <c r="F85" s="345" t="s">
        <v>987</v>
      </c>
      <c r="G85" s="346"/>
      <c r="H85" s="709"/>
      <c r="I85" s="710"/>
      <c r="J85" s="713"/>
      <c r="K85" s="709"/>
      <c r="L85" s="710"/>
      <c r="M85" s="710"/>
      <c r="N85" s="86"/>
    </row>
    <row r="86" spans="1:14" s="73" customFormat="1" ht="11.25">
      <c r="A86" s="782"/>
      <c r="C86" s="154"/>
      <c r="D86" s="158"/>
      <c r="E86" s="785"/>
      <c r="F86" s="768" t="s">
        <v>225</v>
      </c>
      <c r="G86" s="768" t="s">
        <v>226</v>
      </c>
      <c r="H86" s="768" t="s">
        <v>225</v>
      </c>
      <c r="I86" s="347" t="s">
        <v>964</v>
      </c>
      <c r="J86" s="348"/>
      <c r="K86" s="768" t="s">
        <v>225</v>
      </c>
      <c r="L86" s="347" t="s">
        <v>964</v>
      </c>
      <c r="M86" s="349"/>
      <c r="N86" s="94"/>
    </row>
    <row r="87" spans="1:14" s="73" customFormat="1" ht="12.75" customHeight="1">
      <c r="A87" s="782"/>
      <c r="B87" s="779" t="s">
        <v>1002</v>
      </c>
      <c r="C87" s="783"/>
      <c r="D87" s="781"/>
      <c r="E87" s="785"/>
      <c r="F87" s="676"/>
      <c r="G87" s="676"/>
      <c r="H87" s="676"/>
      <c r="I87" s="768" t="s">
        <v>227</v>
      </c>
      <c r="J87" s="775" t="s">
        <v>228</v>
      </c>
      <c r="K87" s="676"/>
      <c r="L87" s="768" t="s">
        <v>227</v>
      </c>
      <c r="M87" s="775" t="s">
        <v>228</v>
      </c>
      <c r="N87" s="94"/>
    </row>
    <row r="88" spans="1:14" s="73" customFormat="1" ht="11.25" customHeight="1">
      <c r="A88" s="782"/>
      <c r="B88" s="154" t="s">
        <v>1006</v>
      </c>
      <c r="C88" s="154"/>
      <c r="D88" s="158"/>
      <c r="E88" s="785"/>
      <c r="F88" s="676"/>
      <c r="G88" s="676"/>
      <c r="H88" s="676"/>
      <c r="I88" s="676"/>
      <c r="J88" s="677"/>
      <c r="K88" s="676"/>
      <c r="L88" s="676"/>
      <c r="M88" s="677"/>
      <c r="N88" s="94"/>
    </row>
    <row r="89" spans="1:14" s="73" customFormat="1" ht="11.25" customHeight="1" thickBot="1">
      <c r="A89" s="350"/>
      <c r="C89" s="154"/>
      <c r="D89" s="158"/>
      <c r="E89" s="785"/>
      <c r="F89" s="676"/>
      <c r="G89" s="676"/>
      <c r="H89" s="676"/>
      <c r="I89" s="676"/>
      <c r="J89" s="677"/>
      <c r="K89" s="676"/>
      <c r="L89" s="676"/>
      <c r="M89" s="677"/>
      <c r="N89" s="94"/>
    </row>
    <row r="90" spans="1:13" s="73" customFormat="1" ht="9.75" customHeight="1">
      <c r="A90" s="188"/>
      <c r="B90" s="78"/>
      <c r="C90" s="78"/>
      <c r="D90" s="79"/>
      <c r="E90" s="95"/>
      <c r="F90" s="95"/>
      <c r="G90" s="95"/>
      <c r="H90" s="95"/>
      <c r="I90" s="95"/>
      <c r="J90" s="95"/>
      <c r="K90" s="95"/>
      <c r="L90" s="95"/>
      <c r="M90" s="95"/>
    </row>
    <row r="91" spans="1:13" s="73" customFormat="1" ht="11.25">
      <c r="A91" s="352">
        <v>407</v>
      </c>
      <c r="B91" s="73" t="s">
        <v>269</v>
      </c>
      <c r="C91" s="86"/>
      <c r="D91" s="84" t="s">
        <v>863</v>
      </c>
      <c r="E91" s="353">
        <v>1978</v>
      </c>
      <c r="F91" s="353">
        <v>921</v>
      </c>
      <c r="G91" s="367" t="s">
        <v>864</v>
      </c>
      <c r="H91" s="353">
        <v>1057</v>
      </c>
      <c r="I91" s="235" t="s">
        <v>864</v>
      </c>
      <c r="J91" s="368">
        <v>4</v>
      </c>
      <c r="K91" s="185" t="s">
        <v>864</v>
      </c>
      <c r="L91" s="185" t="s">
        <v>864</v>
      </c>
      <c r="M91" s="185" t="s">
        <v>864</v>
      </c>
    </row>
    <row r="92" spans="1:13" s="73" customFormat="1" ht="11.25">
      <c r="A92" s="369"/>
      <c r="C92" s="86"/>
      <c r="D92" s="84" t="s">
        <v>865</v>
      </c>
      <c r="E92" s="353">
        <v>1202</v>
      </c>
      <c r="F92" s="353">
        <v>530</v>
      </c>
      <c r="G92" s="367" t="s">
        <v>864</v>
      </c>
      <c r="H92" s="353">
        <v>672</v>
      </c>
      <c r="I92" s="235" t="s">
        <v>864</v>
      </c>
      <c r="J92" s="368">
        <v>3</v>
      </c>
      <c r="K92" s="185" t="s">
        <v>864</v>
      </c>
      <c r="L92" s="185" t="s">
        <v>864</v>
      </c>
      <c r="M92" s="185" t="s">
        <v>864</v>
      </c>
    </row>
    <row r="93" spans="1:13" s="73" customFormat="1" ht="9.75" customHeight="1">
      <c r="A93" s="352">
        <v>408</v>
      </c>
      <c r="B93" s="73" t="s">
        <v>270</v>
      </c>
      <c r="C93"/>
      <c r="D93" s="84" t="s">
        <v>863</v>
      </c>
      <c r="E93" s="353">
        <v>1110</v>
      </c>
      <c r="F93" s="353">
        <v>514</v>
      </c>
      <c r="G93" s="367" t="s">
        <v>864</v>
      </c>
      <c r="H93" s="353">
        <v>596</v>
      </c>
      <c r="I93" s="235" t="s">
        <v>864</v>
      </c>
      <c r="J93" s="368">
        <v>4</v>
      </c>
      <c r="K93" s="185" t="s">
        <v>864</v>
      </c>
      <c r="L93" s="185" t="s">
        <v>864</v>
      </c>
      <c r="M93" s="185" t="s">
        <v>864</v>
      </c>
    </row>
    <row r="94" spans="1:13" s="73" customFormat="1" ht="9.75" customHeight="1">
      <c r="A94" s="262"/>
      <c r="B94"/>
      <c r="C94"/>
      <c r="D94" s="84" t="s">
        <v>865</v>
      </c>
      <c r="E94" s="353">
        <v>930</v>
      </c>
      <c r="F94" s="353">
        <v>434</v>
      </c>
      <c r="G94" s="367" t="s">
        <v>864</v>
      </c>
      <c r="H94" s="353">
        <v>496</v>
      </c>
      <c r="I94" s="235" t="s">
        <v>864</v>
      </c>
      <c r="J94" s="368">
        <v>4</v>
      </c>
      <c r="K94" s="185" t="s">
        <v>864</v>
      </c>
      <c r="L94" s="185" t="s">
        <v>864</v>
      </c>
      <c r="M94" s="185" t="s">
        <v>864</v>
      </c>
    </row>
    <row r="95" spans="1:13" s="73" customFormat="1" ht="9.75" customHeight="1">
      <c r="A95" s="352">
        <v>409</v>
      </c>
      <c r="B95" s="86" t="s">
        <v>194</v>
      </c>
      <c r="C95" s="86"/>
      <c r="D95" s="84" t="s">
        <v>863</v>
      </c>
      <c r="E95" s="353">
        <v>62</v>
      </c>
      <c r="F95" s="353">
        <v>29</v>
      </c>
      <c r="G95" s="367" t="s">
        <v>864</v>
      </c>
      <c r="H95" s="353">
        <v>33</v>
      </c>
      <c r="I95" s="235" t="s">
        <v>864</v>
      </c>
      <c r="J95" s="185" t="s">
        <v>864</v>
      </c>
      <c r="K95" s="185" t="s">
        <v>864</v>
      </c>
      <c r="L95" s="185" t="s">
        <v>864</v>
      </c>
      <c r="M95" s="185" t="s">
        <v>864</v>
      </c>
    </row>
    <row r="96" spans="1:13" s="73" customFormat="1" ht="9.75" customHeight="1">
      <c r="A96" s="233"/>
      <c r="B96" s="86"/>
      <c r="C96" s="86"/>
      <c r="D96" s="84" t="s">
        <v>865</v>
      </c>
      <c r="E96" s="353">
        <v>33</v>
      </c>
      <c r="F96" s="353">
        <v>17</v>
      </c>
      <c r="G96" s="367" t="s">
        <v>864</v>
      </c>
      <c r="H96" s="353">
        <v>16</v>
      </c>
      <c r="I96" s="235" t="s">
        <v>864</v>
      </c>
      <c r="J96" s="185" t="s">
        <v>864</v>
      </c>
      <c r="K96" s="185" t="s">
        <v>864</v>
      </c>
      <c r="L96" s="185" t="s">
        <v>864</v>
      </c>
      <c r="M96" s="185" t="s">
        <v>864</v>
      </c>
    </row>
    <row r="97" spans="1:13" s="73" customFormat="1" ht="9.75" customHeight="1">
      <c r="A97" s="352">
        <v>410</v>
      </c>
      <c r="B97" s="73" t="s">
        <v>271</v>
      </c>
      <c r="C97" s="86"/>
      <c r="D97" s="84" t="s">
        <v>863</v>
      </c>
      <c r="E97" s="353">
        <v>1593</v>
      </c>
      <c r="F97" s="353">
        <v>838</v>
      </c>
      <c r="G97" s="367" t="s">
        <v>864</v>
      </c>
      <c r="H97" s="353">
        <v>755</v>
      </c>
      <c r="I97" s="235" t="s">
        <v>864</v>
      </c>
      <c r="J97" s="368">
        <v>5</v>
      </c>
      <c r="K97" s="185" t="s">
        <v>864</v>
      </c>
      <c r="L97" s="185" t="s">
        <v>864</v>
      </c>
      <c r="M97" s="185" t="s">
        <v>864</v>
      </c>
    </row>
    <row r="98" spans="1:13" s="73" customFormat="1" ht="9.75" customHeight="1">
      <c r="A98" s="352"/>
      <c r="C98" s="86"/>
      <c r="D98" s="84" t="s">
        <v>865</v>
      </c>
      <c r="E98" s="353">
        <v>836</v>
      </c>
      <c r="F98" s="353">
        <v>447</v>
      </c>
      <c r="G98" s="367" t="s">
        <v>864</v>
      </c>
      <c r="H98" s="353">
        <v>389</v>
      </c>
      <c r="I98" s="235" t="s">
        <v>864</v>
      </c>
      <c r="J98" s="368">
        <v>3</v>
      </c>
      <c r="K98" s="185" t="s">
        <v>864</v>
      </c>
      <c r="L98" s="185" t="s">
        <v>864</v>
      </c>
      <c r="M98" s="185" t="s">
        <v>864</v>
      </c>
    </row>
    <row r="99" spans="1:13" s="73" customFormat="1" ht="9.75" customHeight="1">
      <c r="A99" s="352">
        <v>413</v>
      </c>
      <c r="B99" s="73" t="s">
        <v>272</v>
      </c>
      <c r="C99" s="86"/>
      <c r="D99" s="84" t="s">
        <v>863</v>
      </c>
      <c r="E99" s="353">
        <v>2181</v>
      </c>
      <c r="F99" s="353">
        <v>928</v>
      </c>
      <c r="G99" s="367" t="s">
        <v>864</v>
      </c>
      <c r="H99" s="353">
        <v>1253</v>
      </c>
      <c r="I99" s="235" t="s">
        <v>864</v>
      </c>
      <c r="J99" s="368">
        <v>21</v>
      </c>
      <c r="K99" s="185" t="s">
        <v>864</v>
      </c>
      <c r="L99" s="185" t="s">
        <v>864</v>
      </c>
      <c r="M99" s="185" t="s">
        <v>864</v>
      </c>
    </row>
    <row r="100" spans="1:13" s="73" customFormat="1" ht="9.75" customHeight="1">
      <c r="A100" s="352"/>
      <c r="C100" s="86"/>
      <c r="D100" s="84" t="s">
        <v>865</v>
      </c>
      <c r="E100" s="353">
        <v>1141</v>
      </c>
      <c r="F100" s="353">
        <v>530</v>
      </c>
      <c r="G100" s="367" t="s">
        <v>864</v>
      </c>
      <c r="H100" s="353">
        <v>611</v>
      </c>
      <c r="I100" s="235" t="s">
        <v>864</v>
      </c>
      <c r="J100" s="368">
        <v>9</v>
      </c>
      <c r="K100" s="185" t="s">
        <v>864</v>
      </c>
      <c r="L100" s="185" t="s">
        <v>864</v>
      </c>
      <c r="M100" s="185" t="s">
        <v>864</v>
      </c>
    </row>
    <row r="101" spans="1:13" s="73" customFormat="1" ht="9.75" customHeight="1">
      <c r="A101" s="352">
        <v>414</v>
      </c>
      <c r="B101" s="73" t="s">
        <v>273</v>
      </c>
      <c r="C101" s="86"/>
      <c r="D101" s="84" t="s">
        <v>863</v>
      </c>
      <c r="E101" s="353">
        <v>50</v>
      </c>
      <c r="F101" s="353">
        <v>4</v>
      </c>
      <c r="G101" s="367" t="s">
        <v>864</v>
      </c>
      <c r="H101" s="353">
        <v>43</v>
      </c>
      <c r="I101" s="235" t="s">
        <v>864</v>
      </c>
      <c r="J101" s="368">
        <v>1</v>
      </c>
      <c r="K101" s="368">
        <v>3</v>
      </c>
      <c r="L101" s="185" t="s">
        <v>864</v>
      </c>
      <c r="M101" s="185" t="s">
        <v>864</v>
      </c>
    </row>
    <row r="102" spans="1:13" s="73" customFormat="1" ht="9.75" customHeight="1">
      <c r="A102" s="352"/>
      <c r="C102" s="86" t="s">
        <v>274</v>
      </c>
      <c r="D102" s="84" t="s">
        <v>865</v>
      </c>
      <c r="E102" s="353">
        <v>19</v>
      </c>
      <c r="F102" s="353">
        <v>1</v>
      </c>
      <c r="G102" s="367" t="s">
        <v>864</v>
      </c>
      <c r="H102" s="353">
        <v>18</v>
      </c>
      <c r="I102" s="235" t="s">
        <v>864</v>
      </c>
      <c r="J102" s="185" t="s">
        <v>864</v>
      </c>
      <c r="K102" s="185" t="s">
        <v>864</v>
      </c>
      <c r="L102" s="185" t="s">
        <v>864</v>
      </c>
      <c r="M102" s="185" t="s">
        <v>864</v>
      </c>
    </row>
    <row r="103" spans="1:13" s="73" customFormat="1" ht="9.75" customHeight="1">
      <c r="A103" s="352">
        <v>417</v>
      </c>
      <c r="B103" s="73" t="s">
        <v>275</v>
      </c>
      <c r="C103" s="86"/>
      <c r="D103" s="84" t="s">
        <v>863</v>
      </c>
      <c r="E103" s="353">
        <v>11</v>
      </c>
      <c r="F103" s="353">
        <v>4</v>
      </c>
      <c r="G103" s="367" t="s">
        <v>864</v>
      </c>
      <c r="H103" s="353">
        <v>6</v>
      </c>
      <c r="I103" s="235" t="s">
        <v>864</v>
      </c>
      <c r="J103" s="185" t="s">
        <v>864</v>
      </c>
      <c r="K103" s="368">
        <v>1</v>
      </c>
      <c r="L103" s="185" t="s">
        <v>864</v>
      </c>
      <c r="M103" s="185" t="s">
        <v>864</v>
      </c>
    </row>
    <row r="104" spans="1:13" s="73" customFormat="1" ht="9.75" customHeight="1">
      <c r="A104" s="131"/>
      <c r="C104" s="86"/>
      <c r="D104" s="84" t="s">
        <v>865</v>
      </c>
      <c r="E104" s="353">
        <v>5</v>
      </c>
      <c r="F104" s="353">
        <v>2</v>
      </c>
      <c r="G104" s="367" t="s">
        <v>864</v>
      </c>
      <c r="H104" s="353">
        <v>3</v>
      </c>
      <c r="I104" s="235" t="s">
        <v>864</v>
      </c>
      <c r="J104" s="185" t="s">
        <v>864</v>
      </c>
      <c r="K104" s="185" t="s">
        <v>864</v>
      </c>
      <c r="L104" s="185" t="s">
        <v>864</v>
      </c>
      <c r="M104" s="185" t="s">
        <v>864</v>
      </c>
    </row>
    <row r="105" spans="1:13" s="73" customFormat="1" ht="9.75" customHeight="1">
      <c r="A105" s="352">
        <v>420</v>
      </c>
      <c r="B105" s="73" t="s">
        <v>276</v>
      </c>
      <c r="C105" s="86"/>
      <c r="D105" s="84" t="s">
        <v>863</v>
      </c>
      <c r="E105" s="353">
        <v>339</v>
      </c>
      <c r="F105" s="353">
        <v>329</v>
      </c>
      <c r="G105" s="353">
        <v>312</v>
      </c>
      <c r="H105" s="353">
        <v>10</v>
      </c>
      <c r="I105" s="235" t="s">
        <v>864</v>
      </c>
      <c r="J105" s="185" t="s">
        <v>864</v>
      </c>
      <c r="K105" s="185" t="s">
        <v>864</v>
      </c>
      <c r="L105" s="185" t="s">
        <v>864</v>
      </c>
      <c r="M105" s="185" t="s">
        <v>864</v>
      </c>
    </row>
    <row r="106" spans="1:13" s="73" customFormat="1" ht="9.75" customHeight="1">
      <c r="A106" s="352"/>
      <c r="C106" s="86"/>
      <c r="D106" s="84" t="s">
        <v>865</v>
      </c>
      <c r="E106" s="353">
        <v>269</v>
      </c>
      <c r="F106" s="353">
        <v>260</v>
      </c>
      <c r="G106" s="353">
        <v>249</v>
      </c>
      <c r="H106" s="353">
        <v>9</v>
      </c>
      <c r="I106" s="235" t="s">
        <v>864</v>
      </c>
      <c r="J106" s="185" t="s">
        <v>864</v>
      </c>
      <c r="K106" s="185" t="s">
        <v>864</v>
      </c>
      <c r="L106" s="185" t="s">
        <v>864</v>
      </c>
      <c r="M106" s="185" t="s">
        <v>864</v>
      </c>
    </row>
    <row r="107" spans="1:13" s="73" customFormat="1" ht="9.75" customHeight="1">
      <c r="A107" s="352">
        <v>422</v>
      </c>
      <c r="B107" s="73" t="s">
        <v>277</v>
      </c>
      <c r="C107" s="86"/>
      <c r="D107" s="84" t="s">
        <v>863</v>
      </c>
      <c r="E107" s="353">
        <v>60</v>
      </c>
      <c r="F107" s="353">
        <v>29</v>
      </c>
      <c r="G107" s="367" t="s">
        <v>864</v>
      </c>
      <c r="H107" s="353">
        <v>26</v>
      </c>
      <c r="I107" s="370">
        <v>1</v>
      </c>
      <c r="J107" s="368">
        <v>2</v>
      </c>
      <c r="K107" s="368">
        <v>5</v>
      </c>
      <c r="L107" s="185" t="s">
        <v>864</v>
      </c>
      <c r="M107" s="185" t="s">
        <v>864</v>
      </c>
    </row>
    <row r="108" spans="1:13" s="73" customFormat="1" ht="9.75" customHeight="1">
      <c r="A108" s="352"/>
      <c r="C108" s="86" t="s">
        <v>278</v>
      </c>
      <c r="D108" s="84" t="s">
        <v>865</v>
      </c>
      <c r="E108" s="353">
        <v>34</v>
      </c>
      <c r="F108" s="353">
        <v>16</v>
      </c>
      <c r="G108" s="367" t="s">
        <v>864</v>
      </c>
      <c r="H108" s="353">
        <v>16</v>
      </c>
      <c r="I108" s="370">
        <v>1</v>
      </c>
      <c r="J108" s="368">
        <v>2</v>
      </c>
      <c r="K108" s="368">
        <v>2</v>
      </c>
      <c r="L108" s="185" t="s">
        <v>864</v>
      </c>
      <c r="M108" s="185" t="s">
        <v>864</v>
      </c>
    </row>
    <row r="109" spans="1:13" s="73" customFormat="1" ht="9.75" customHeight="1">
      <c r="A109" s="352">
        <v>425</v>
      </c>
      <c r="B109" s="73" t="s">
        <v>279</v>
      </c>
      <c r="C109" s="86"/>
      <c r="D109" s="84" t="s">
        <v>863</v>
      </c>
      <c r="E109" s="353">
        <v>23</v>
      </c>
      <c r="F109" s="353">
        <v>8</v>
      </c>
      <c r="G109" s="367" t="s">
        <v>864</v>
      </c>
      <c r="H109" s="353">
        <v>9</v>
      </c>
      <c r="I109" s="235" t="s">
        <v>864</v>
      </c>
      <c r="J109" s="185" t="s">
        <v>864</v>
      </c>
      <c r="K109" s="368">
        <v>6</v>
      </c>
      <c r="L109" s="185" t="s">
        <v>864</v>
      </c>
      <c r="M109" s="185" t="s">
        <v>864</v>
      </c>
    </row>
    <row r="110" spans="1:13" s="73" customFormat="1" ht="9.75" customHeight="1">
      <c r="A110" s="352"/>
      <c r="C110" s="86"/>
      <c r="D110" s="84" t="s">
        <v>865</v>
      </c>
      <c r="E110" s="353">
        <v>17</v>
      </c>
      <c r="F110" s="353">
        <v>5</v>
      </c>
      <c r="G110" s="367" t="s">
        <v>864</v>
      </c>
      <c r="H110" s="353">
        <v>8</v>
      </c>
      <c r="I110" s="235" t="s">
        <v>864</v>
      </c>
      <c r="J110" s="185" t="s">
        <v>864</v>
      </c>
      <c r="K110" s="368">
        <v>4</v>
      </c>
      <c r="L110" s="185" t="s">
        <v>864</v>
      </c>
      <c r="M110" s="185" t="s">
        <v>864</v>
      </c>
    </row>
    <row r="111" spans="1:13" s="73" customFormat="1" ht="9.75" customHeight="1">
      <c r="A111" s="352">
        <v>426</v>
      </c>
      <c r="B111" s="73" t="s">
        <v>280</v>
      </c>
      <c r="C111" s="86"/>
      <c r="D111" s="84" t="s">
        <v>863</v>
      </c>
      <c r="E111" s="353">
        <v>45</v>
      </c>
      <c r="F111" s="353">
        <v>4</v>
      </c>
      <c r="G111" s="367" t="s">
        <v>864</v>
      </c>
      <c r="H111" s="353">
        <v>29</v>
      </c>
      <c r="I111" s="235" t="s">
        <v>864</v>
      </c>
      <c r="J111" s="185" t="s">
        <v>864</v>
      </c>
      <c r="K111" s="368">
        <v>12</v>
      </c>
      <c r="L111" s="185" t="s">
        <v>864</v>
      </c>
      <c r="M111" s="185" t="s">
        <v>864</v>
      </c>
    </row>
    <row r="112" spans="1:13" s="73" customFormat="1" ht="9.75" customHeight="1">
      <c r="A112" s="352"/>
      <c r="C112" s="86"/>
      <c r="D112" s="84" t="s">
        <v>865</v>
      </c>
      <c r="E112" s="353">
        <v>22</v>
      </c>
      <c r="F112" s="353">
        <v>3</v>
      </c>
      <c r="G112" s="367" t="s">
        <v>864</v>
      </c>
      <c r="H112" s="353">
        <v>13</v>
      </c>
      <c r="I112" s="235" t="s">
        <v>864</v>
      </c>
      <c r="J112" s="185" t="s">
        <v>864</v>
      </c>
      <c r="K112" s="368">
        <v>6</v>
      </c>
      <c r="L112" s="185" t="s">
        <v>864</v>
      </c>
      <c r="M112" s="185" t="s">
        <v>864</v>
      </c>
    </row>
    <row r="113" spans="1:13" s="73" customFormat="1" ht="9.75" customHeight="1">
      <c r="A113" s="352">
        <v>427</v>
      </c>
      <c r="B113" s="73" t="s">
        <v>281</v>
      </c>
      <c r="C113" s="86"/>
      <c r="D113" s="84" t="s">
        <v>863</v>
      </c>
      <c r="E113" s="353">
        <v>46</v>
      </c>
      <c r="F113" s="353">
        <v>5</v>
      </c>
      <c r="G113" s="367" t="s">
        <v>864</v>
      </c>
      <c r="H113" s="353">
        <v>29</v>
      </c>
      <c r="I113" s="235" t="s">
        <v>864</v>
      </c>
      <c r="J113" s="185" t="s">
        <v>864</v>
      </c>
      <c r="K113" s="368">
        <v>12</v>
      </c>
      <c r="L113" s="185" t="s">
        <v>864</v>
      </c>
      <c r="M113" s="185" t="s">
        <v>864</v>
      </c>
    </row>
    <row r="114" spans="1:13" s="73" customFormat="1" ht="9.75" customHeight="1">
      <c r="A114" s="352"/>
      <c r="C114" s="86"/>
      <c r="D114" s="84" t="s">
        <v>865</v>
      </c>
      <c r="E114" s="353">
        <v>24</v>
      </c>
      <c r="F114" s="353">
        <v>3</v>
      </c>
      <c r="G114" s="367" t="s">
        <v>864</v>
      </c>
      <c r="H114" s="353">
        <v>14</v>
      </c>
      <c r="I114" s="235" t="s">
        <v>864</v>
      </c>
      <c r="J114" s="185" t="s">
        <v>864</v>
      </c>
      <c r="K114" s="368">
        <v>7</v>
      </c>
      <c r="L114" s="185" t="s">
        <v>864</v>
      </c>
      <c r="M114" s="185" t="s">
        <v>864</v>
      </c>
    </row>
    <row r="115" spans="1:13" s="73" customFormat="1" ht="9.75" customHeight="1">
      <c r="A115" s="352">
        <v>428</v>
      </c>
      <c r="B115" s="73" t="s">
        <v>282</v>
      </c>
      <c r="C115" s="86"/>
      <c r="D115" s="84" t="s">
        <v>863</v>
      </c>
      <c r="E115" s="353">
        <v>40</v>
      </c>
      <c r="F115" s="353">
        <v>3</v>
      </c>
      <c r="G115" s="367" t="s">
        <v>864</v>
      </c>
      <c r="H115" s="353">
        <v>24</v>
      </c>
      <c r="I115" s="235" t="s">
        <v>864</v>
      </c>
      <c r="J115" s="185" t="s">
        <v>864</v>
      </c>
      <c r="K115" s="368">
        <v>13</v>
      </c>
      <c r="L115" s="185" t="s">
        <v>864</v>
      </c>
      <c r="M115" s="185" t="s">
        <v>864</v>
      </c>
    </row>
    <row r="116" spans="1:13" s="73" customFormat="1" ht="9.75" customHeight="1">
      <c r="A116" s="352"/>
      <c r="C116" s="86"/>
      <c r="D116" s="84" t="s">
        <v>865</v>
      </c>
      <c r="E116" s="353">
        <v>19</v>
      </c>
      <c r="F116" s="353">
        <v>1</v>
      </c>
      <c r="G116" s="367" t="s">
        <v>864</v>
      </c>
      <c r="H116" s="353">
        <v>15</v>
      </c>
      <c r="I116" s="235" t="s">
        <v>864</v>
      </c>
      <c r="J116" s="185" t="s">
        <v>864</v>
      </c>
      <c r="K116" s="368">
        <v>3</v>
      </c>
      <c r="L116" s="185" t="s">
        <v>864</v>
      </c>
      <c r="M116" s="185" t="s">
        <v>864</v>
      </c>
    </row>
    <row r="117" spans="1:13" s="80" customFormat="1" ht="9.75" customHeight="1">
      <c r="A117" s="358"/>
      <c r="B117" s="80" t="s">
        <v>283</v>
      </c>
      <c r="C117" s="255"/>
      <c r="D117" s="81" t="s">
        <v>863</v>
      </c>
      <c r="E117" s="360">
        <v>8778</v>
      </c>
      <c r="F117" s="360">
        <v>4454</v>
      </c>
      <c r="G117" s="360">
        <v>317</v>
      </c>
      <c r="H117" s="360">
        <v>4262</v>
      </c>
      <c r="I117" s="371">
        <v>52</v>
      </c>
      <c r="J117" s="372">
        <v>43</v>
      </c>
      <c r="K117" s="372">
        <v>62</v>
      </c>
      <c r="L117" s="363" t="s">
        <v>864</v>
      </c>
      <c r="M117" s="363" t="s">
        <v>864</v>
      </c>
    </row>
    <row r="118" spans="1:13" s="80" customFormat="1" ht="12.75" customHeight="1">
      <c r="A118" s="358"/>
      <c r="D118" s="81" t="s">
        <v>865</v>
      </c>
      <c r="E118" s="360">
        <v>5510</v>
      </c>
      <c r="F118" s="360">
        <v>2872</v>
      </c>
      <c r="G118" s="360">
        <v>253</v>
      </c>
      <c r="H118" s="360">
        <v>2615</v>
      </c>
      <c r="I118" s="371">
        <v>49</v>
      </c>
      <c r="J118" s="372">
        <v>26</v>
      </c>
      <c r="K118" s="372">
        <v>23</v>
      </c>
      <c r="L118" s="363" t="s">
        <v>864</v>
      </c>
      <c r="M118" s="363" t="s">
        <v>864</v>
      </c>
    </row>
    <row r="119" spans="1:13" s="80" customFormat="1" ht="9.75" customHeight="1">
      <c r="A119" s="358"/>
      <c r="C119" s="255"/>
      <c r="D119" s="81"/>
      <c r="E119" s="353"/>
      <c r="F119" s="353"/>
      <c r="H119" s="353"/>
      <c r="K119" s="368"/>
      <c r="M119" s="185"/>
    </row>
    <row r="120" spans="1:13" s="73" customFormat="1" ht="9.75" customHeight="1">
      <c r="A120" s="352">
        <v>501</v>
      </c>
      <c r="B120" s="73" t="s">
        <v>284</v>
      </c>
      <c r="C120" s="86"/>
      <c r="D120" s="84" t="s">
        <v>863</v>
      </c>
      <c r="E120" s="353">
        <v>77</v>
      </c>
      <c r="F120" s="353">
        <v>57</v>
      </c>
      <c r="G120" s="367" t="s">
        <v>864</v>
      </c>
      <c r="H120" s="353">
        <v>13</v>
      </c>
      <c r="I120" s="235" t="s">
        <v>864</v>
      </c>
      <c r="J120" s="185" t="s">
        <v>864</v>
      </c>
      <c r="K120" s="368">
        <v>7</v>
      </c>
      <c r="L120" s="363" t="s">
        <v>864</v>
      </c>
      <c r="M120" s="185" t="s">
        <v>864</v>
      </c>
    </row>
    <row r="121" spans="1:13" s="73" customFormat="1" ht="9.75" customHeight="1">
      <c r="A121" s="352"/>
      <c r="C121" s="86"/>
      <c r="D121" s="84" t="s">
        <v>865</v>
      </c>
      <c r="E121" s="353">
        <v>36</v>
      </c>
      <c r="F121" s="353">
        <v>24</v>
      </c>
      <c r="G121" s="367" t="s">
        <v>864</v>
      </c>
      <c r="H121" s="353">
        <v>12</v>
      </c>
      <c r="I121" s="235" t="s">
        <v>864</v>
      </c>
      <c r="J121" s="185" t="s">
        <v>864</v>
      </c>
      <c r="K121" s="185" t="s">
        <v>864</v>
      </c>
      <c r="L121" s="185" t="s">
        <v>864</v>
      </c>
      <c r="M121" s="185" t="s">
        <v>864</v>
      </c>
    </row>
    <row r="122" spans="1:13" s="73" customFormat="1" ht="9.75" customHeight="1">
      <c r="A122" s="352">
        <v>503</v>
      </c>
      <c r="B122" s="73" t="s">
        <v>285</v>
      </c>
      <c r="C122" s="86"/>
      <c r="D122" s="84" t="s">
        <v>863</v>
      </c>
      <c r="E122" s="353">
        <v>1</v>
      </c>
      <c r="F122" s="367" t="s">
        <v>864</v>
      </c>
      <c r="G122" s="367" t="s">
        <v>864</v>
      </c>
      <c r="H122" s="353">
        <v>1</v>
      </c>
      <c r="I122" s="235" t="s">
        <v>864</v>
      </c>
      <c r="J122" s="185" t="s">
        <v>864</v>
      </c>
      <c r="K122" s="185" t="s">
        <v>864</v>
      </c>
      <c r="L122" s="185" t="s">
        <v>864</v>
      </c>
      <c r="M122" s="185" t="s">
        <v>864</v>
      </c>
    </row>
    <row r="123" spans="1:13" s="73" customFormat="1" ht="9.75" customHeight="1">
      <c r="A123" s="352"/>
      <c r="C123" s="86"/>
      <c r="D123" s="84" t="s">
        <v>865</v>
      </c>
      <c r="E123" s="353">
        <v>1</v>
      </c>
      <c r="F123" s="367" t="s">
        <v>864</v>
      </c>
      <c r="G123" s="367" t="s">
        <v>864</v>
      </c>
      <c r="H123" s="353">
        <v>1</v>
      </c>
      <c r="I123" s="235" t="s">
        <v>864</v>
      </c>
      <c r="J123" s="185" t="s">
        <v>864</v>
      </c>
      <c r="K123" s="185" t="s">
        <v>864</v>
      </c>
      <c r="L123" s="185" t="s">
        <v>864</v>
      </c>
      <c r="M123" s="185" t="s">
        <v>864</v>
      </c>
    </row>
    <row r="124" spans="1:13" s="73" customFormat="1" ht="9.75" customHeight="1">
      <c r="A124" s="352">
        <v>504</v>
      </c>
      <c r="B124" s="73" t="s">
        <v>286</v>
      </c>
      <c r="C124" s="86"/>
      <c r="D124" s="84" t="s">
        <v>863</v>
      </c>
      <c r="E124" s="353">
        <v>2927</v>
      </c>
      <c r="F124" s="353">
        <v>2258</v>
      </c>
      <c r="G124" s="373">
        <v>518</v>
      </c>
      <c r="H124" s="353">
        <v>644</v>
      </c>
      <c r="I124" s="235" t="s">
        <v>864</v>
      </c>
      <c r="J124" s="185" t="s">
        <v>864</v>
      </c>
      <c r="K124" s="368">
        <v>25</v>
      </c>
      <c r="L124" s="185" t="s">
        <v>864</v>
      </c>
      <c r="M124" s="368">
        <v>1</v>
      </c>
    </row>
    <row r="125" spans="1:13" s="73" customFormat="1" ht="9.75" customHeight="1">
      <c r="A125" s="352"/>
      <c r="C125" s="86"/>
      <c r="D125" s="84" t="s">
        <v>865</v>
      </c>
      <c r="E125" s="353">
        <v>1976</v>
      </c>
      <c r="F125" s="353">
        <v>1368</v>
      </c>
      <c r="G125" s="373">
        <v>312</v>
      </c>
      <c r="H125" s="353">
        <v>595</v>
      </c>
      <c r="I125" s="235" t="s">
        <v>864</v>
      </c>
      <c r="J125" s="185" t="s">
        <v>864</v>
      </c>
      <c r="K125" s="368">
        <v>13</v>
      </c>
      <c r="L125" s="185" t="s">
        <v>864</v>
      </c>
      <c r="M125" s="368">
        <v>1</v>
      </c>
    </row>
    <row r="126" spans="1:13" s="73" customFormat="1" ht="9.75" customHeight="1">
      <c r="A126" s="352">
        <v>505</v>
      </c>
      <c r="B126" s="73" t="s">
        <v>187</v>
      </c>
      <c r="C126" s="86"/>
      <c r="D126" s="84" t="s">
        <v>863</v>
      </c>
      <c r="E126" s="353">
        <v>956</v>
      </c>
      <c r="F126" s="353">
        <v>927</v>
      </c>
      <c r="G126" s="373">
        <v>3</v>
      </c>
      <c r="H126" s="353">
        <v>29</v>
      </c>
      <c r="I126" s="235" t="s">
        <v>864</v>
      </c>
      <c r="J126" s="368">
        <v>1</v>
      </c>
      <c r="K126" s="185" t="s">
        <v>864</v>
      </c>
      <c r="L126" s="185" t="s">
        <v>864</v>
      </c>
      <c r="M126" s="185" t="s">
        <v>864</v>
      </c>
    </row>
    <row r="127" spans="1:13" s="73" customFormat="1" ht="9.75" customHeight="1">
      <c r="A127" s="352"/>
      <c r="C127" s="86"/>
      <c r="D127" s="84" t="s">
        <v>865</v>
      </c>
      <c r="E127" s="353">
        <v>236</v>
      </c>
      <c r="F127" s="353">
        <v>227</v>
      </c>
      <c r="G127" s="373">
        <v>1</v>
      </c>
      <c r="H127" s="353">
        <v>9</v>
      </c>
      <c r="I127" s="235" t="s">
        <v>864</v>
      </c>
      <c r="J127" s="368">
        <v>1</v>
      </c>
      <c r="K127" s="185" t="s">
        <v>864</v>
      </c>
      <c r="L127" s="185" t="s">
        <v>864</v>
      </c>
      <c r="M127" s="185" t="s">
        <v>864</v>
      </c>
    </row>
    <row r="128" spans="1:13" s="102" customFormat="1" ht="9.75" customHeight="1">
      <c r="A128" s="352">
        <v>507</v>
      </c>
      <c r="B128" s="102" t="s">
        <v>287</v>
      </c>
      <c r="C128" s="374"/>
      <c r="D128" s="84" t="s">
        <v>863</v>
      </c>
      <c r="E128" s="353">
        <v>113</v>
      </c>
      <c r="F128" s="353">
        <v>77</v>
      </c>
      <c r="G128" s="367" t="s">
        <v>864</v>
      </c>
      <c r="H128" s="353">
        <v>36</v>
      </c>
      <c r="I128" s="235" t="s">
        <v>864</v>
      </c>
      <c r="J128" s="368">
        <v>1</v>
      </c>
      <c r="K128" s="185" t="s">
        <v>864</v>
      </c>
      <c r="L128" s="185" t="s">
        <v>864</v>
      </c>
      <c r="M128" s="185" t="s">
        <v>864</v>
      </c>
    </row>
    <row r="129" spans="1:13" s="102" customFormat="1" ht="9.75" customHeight="1">
      <c r="A129" s="352"/>
      <c r="C129" s="374" t="s">
        <v>288</v>
      </c>
      <c r="D129" s="84" t="s">
        <v>865</v>
      </c>
      <c r="E129" s="353">
        <v>81</v>
      </c>
      <c r="F129" s="353">
        <v>47</v>
      </c>
      <c r="G129" s="367" t="s">
        <v>864</v>
      </c>
      <c r="H129" s="353">
        <v>34</v>
      </c>
      <c r="I129" s="235" t="s">
        <v>864</v>
      </c>
      <c r="J129" s="368">
        <v>1</v>
      </c>
      <c r="K129" s="185" t="s">
        <v>864</v>
      </c>
      <c r="L129" s="185" t="s">
        <v>864</v>
      </c>
      <c r="M129" s="185" t="s">
        <v>864</v>
      </c>
    </row>
    <row r="130" spans="1:13" s="102" customFormat="1" ht="9.75" customHeight="1">
      <c r="A130" s="352">
        <v>508</v>
      </c>
      <c r="B130" s="102" t="s">
        <v>289</v>
      </c>
      <c r="C130" s="374"/>
      <c r="D130" s="84" t="s">
        <v>863</v>
      </c>
      <c r="E130" s="353">
        <v>134</v>
      </c>
      <c r="F130" s="353">
        <v>88</v>
      </c>
      <c r="G130" s="367" t="s">
        <v>864</v>
      </c>
      <c r="H130" s="353">
        <v>44</v>
      </c>
      <c r="I130" s="235" t="s">
        <v>864</v>
      </c>
      <c r="J130" s="368">
        <v>2</v>
      </c>
      <c r="K130" s="368">
        <v>2</v>
      </c>
      <c r="L130" s="185" t="s">
        <v>864</v>
      </c>
      <c r="M130" s="185" t="s">
        <v>864</v>
      </c>
    </row>
    <row r="131" spans="1:13" s="102" customFormat="1" ht="9.75" customHeight="1">
      <c r="A131" s="352"/>
      <c r="C131" s="374" t="s">
        <v>290</v>
      </c>
      <c r="D131" s="84" t="s">
        <v>865</v>
      </c>
      <c r="E131" s="353">
        <v>75</v>
      </c>
      <c r="F131" s="353">
        <v>35</v>
      </c>
      <c r="G131" s="367" t="s">
        <v>864</v>
      </c>
      <c r="H131" s="353">
        <v>40</v>
      </c>
      <c r="I131" s="235" t="s">
        <v>864</v>
      </c>
      <c r="J131" s="368">
        <v>2</v>
      </c>
      <c r="K131" s="185" t="s">
        <v>864</v>
      </c>
      <c r="L131" s="185" t="s">
        <v>864</v>
      </c>
      <c r="M131" s="185" t="s">
        <v>864</v>
      </c>
    </row>
    <row r="132" spans="1:13" s="102" customFormat="1" ht="9.75" customHeight="1">
      <c r="A132" s="352">
        <v>509</v>
      </c>
      <c r="B132" s="102" t="s">
        <v>291</v>
      </c>
      <c r="C132" s="374"/>
      <c r="D132" s="84" t="s">
        <v>863</v>
      </c>
      <c r="E132" s="353">
        <v>95</v>
      </c>
      <c r="F132" s="353">
        <v>55</v>
      </c>
      <c r="G132" s="367" t="s">
        <v>864</v>
      </c>
      <c r="H132" s="353">
        <v>38</v>
      </c>
      <c r="I132" s="235" t="s">
        <v>864</v>
      </c>
      <c r="J132" s="185" t="s">
        <v>864</v>
      </c>
      <c r="K132" s="368">
        <v>2</v>
      </c>
      <c r="L132" s="185" t="s">
        <v>864</v>
      </c>
      <c r="M132" s="185" t="s">
        <v>864</v>
      </c>
    </row>
    <row r="133" spans="1:13" s="102" customFormat="1" ht="9.75" customHeight="1">
      <c r="A133" s="352"/>
      <c r="C133" s="374" t="s">
        <v>288</v>
      </c>
      <c r="D133" s="84" t="s">
        <v>865</v>
      </c>
      <c r="E133" s="353">
        <v>58</v>
      </c>
      <c r="F133" s="353">
        <v>23</v>
      </c>
      <c r="G133" s="367" t="s">
        <v>864</v>
      </c>
      <c r="H133" s="353">
        <v>35</v>
      </c>
      <c r="I133" s="235" t="s">
        <v>864</v>
      </c>
      <c r="J133" s="185" t="s">
        <v>864</v>
      </c>
      <c r="K133" s="185" t="s">
        <v>864</v>
      </c>
      <c r="L133" s="185" t="s">
        <v>864</v>
      </c>
      <c r="M133" s="185" t="s">
        <v>864</v>
      </c>
    </row>
    <row r="134" spans="1:13" s="102" customFormat="1" ht="9.75" customHeight="1">
      <c r="A134" s="352">
        <v>510</v>
      </c>
      <c r="B134" s="102" t="s">
        <v>292</v>
      </c>
      <c r="C134" s="374"/>
      <c r="D134" s="84" t="s">
        <v>863</v>
      </c>
      <c r="E134" s="353">
        <v>23</v>
      </c>
      <c r="F134" s="353">
        <v>17</v>
      </c>
      <c r="G134" s="367" t="s">
        <v>864</v>
      </c>
      <c r="H134" s="353">
        <v>5</v>
      </c>
      <c r="I134" s="235" t="s">
        <v>864</v>
      </c>
      <c r="J134" s="185" t="s">
        <v>864</v>
      </c>
      <c r="K134" s="368">
        <v>1</v>
      </c>
      <c r="L134" s="185" t="s">
        <v>864</v>
      </c>
      <c r="M134" s="185" t="s">
        <v>864</v>
      </c>
    </row>
    <row r="135" spans="1:13" s="102" customFormat="1" ht="9.75" customHeight="1">
      <c r="A135" s="352"/>
      <c r="C135" s="374"/>
      <c r="D135" s="84" t="s">
        <v>865</v>
      </c>
      <c r="E135" s="353">
        <v>7</v>
      </c>
      <c r="F135" s="353">
        <v>2</v>
      </c>
      <c r="G135" s="367" t="s">
        <v>864</v>
      </c>
      <c r="H135" s="353">
        <v>5</v>
      </c>
      <c r="I135" s="235" t="s">
        <v>864</v>
      </c>
      <c r="J135" s="185" t="s">
        <v>864</v>
      </c>
      <c r="K135" s="185" t="s">
        <v>864</v>
      </c>
      <c r="L135" s="185" t="s">
        <v>864</v>
      </c>
      <c r="M135" s="185" t="s">
        <v>864</v>
      </c>
    </row>
    <row r="136" spans="1:13" s="102" customFormat="1" ht="9.75" customHeight="1">
      <c r="A136" s="352">
        <v>511</v>
      </c>
      <c r="B136" s="102" t="s">
        <v>293</v>
      </c>
      <c r="C136" s="374"/>
      <c r="D136" s="84" t="s">
        <v>863</v>
      </c>
      <c r="E136" s="353">
        <v>11</v>
      </c>
      <c r="F136" s="353">
        <v>7</v>
      </c>
      <c r="G136" s="367" t="s">
        <v>864</v>
      </c>
      <c r="H136" s="353">
        <v>4</v>
      </c>
      <c r="I136" s="235" t="s">
        <v>864</v>
      </c>
      <c r="J136" s="185" t="s">
        <v>864</v>
      </c>
      <c r="K136" s="185" t="s">
        <v>864</v>
      </c>
      <c r="L136" s="185" t="s">
        <v>864</v>
      </c>
      <c r="M136" s="185" t="s">
        <v>864</v>
      </c>
    </row>
    <row r="137" spans="1:13" s="102" customFormat="1" ht="9.75" customHeight="1">
      <c r="A137" s="352"/>
      <c r="C137" s="374"/>
      <c r="D137" s="84" t="s">
        <v>865</v>
      </c>
      <c r="E137" s="353">
        <v>7</v>
      </c>
      <c r="F137" s="353">
        <v>4</v>
      </c>
      <c r="G137" s="367" t="s">
        <v>864</v>
      </c>
      <c r="H137" s="353">
        <v>3</v>
      </c>
      <c r="I137" s="235" t="s">
        <v>864</v>
      </c>
      <c r="J137" s="185" t="s">
        <v>864</v>
      </c>
      <c r="K137" s="185" t="s">
        <v>864</v>
      </c>
      <c r="L137" s="185" t="s">
        <v>864</v>
      </c>
      <c r="M137" s="185" t="s">
        <v>864</v>
      </c>
    </row>
    <row r="138" spans="1:13" s="111" customFormat="1" ht="9.75" customHeight="1">
      <c r="A138" s="375"/>
      <c r="B138" s="111" t="s">
        <v>294</v>
      </c>
      <c r="C138" s="376"/>
      <c r="D138" s="129" t="s">
        <v>863</v>
      </c>
      <c r="E138" s="360">
        <v>4337</v>
      </c>
      <c r="F138" s="360">
        <v>3486</v>
      </c>
      <c r="G138" s="377">
        <v>521</v>
      </c>
      <c r="H138" s="360">
        <v>814</v>
      </c>
      <c r="I138" s="338" t="s">
        <v>864</v>
      </c>
      <c r="J138" s="372">
        <v>4</v>
      </c>
      <c r="K138" s="372">
        <v>37</v>
      </c>
      <c r="L138" s="363" t="s">
        <v>864</v>
      </c>
      <c r="M138" s="372">
        <v>1</v>
      </c>
    </row>
    <row r="139" spans="1:13" s="111" customFormat="1" ht="12.75" customHeight="1">
      <c r="A139" s="375"/>
      <c r="B139" s="111" t="s">
        <v>693</v>
      </c>
      <c r="C139" s="80"/>
      <c r="D139" s="129" t="s">
        <v>865</v>
      </c>
      <c r="E139" s="360">
        <v>2477</v>
      </c>
      <c r="F139" s="360">
        <v>1730</v>
      </c>
      <c r="G139" s="377">
        <v>313</v>
      </c>
      <c r="H139" s="360">
        <v>734</v>
      </c>
      <c r="I139" s="338" t="s">
        <v>864</v>
      </c>
      <c r="J139" s="372">
        <v>4</v>
      </c>
      <c r="K139" s="372">
        <v>13</v>
      </c>
      <c r="L139" s="363" t="s">
        <v>864</v>
      </c>
      <c r="M139" s="372">
        <v>1</v>
      </c>
    </row>
    <row r="140" spans="1:11" s="111" customFormat="1" ht="9.75" customHeight="1">
      <c r="A140" s="375"/>
      <c r="C140" s="376"/>
      <c r="D140" s="129"/>
      <c r="E140" s="353"/>
      <c r="F140" s="353"/>
      <c r="H140" s="353"/>
      <c r="I140" s="235"/>
      <c r="K140" s="368"/>
    </row>
    <row r="141" spans="1:13" s="102" customFormat="1" ht="9.75" customHeight="1">
      <c r="A141" s="352">
        <v>601</v>
      </c>
      <c r="B141" s="102" t="s">
        <v>295</v>
      </c>
      <c r="C141" s="374"/>
      <c r="D141" s="84" t="s">
        <v>863</v>
      </c>
      <c r="E141" s="353">
        <v>180</v>
      </c>
      <c r="F141" s="353">
        <v>130</v>
      </c>
      <c r="G141" s="367" t="s">
        <v>864</v>
      </c>
      <c r="H141" s="353">
        <v>47</v>
      </c>
      <c r="I141" s="235" t="s">
        <v>864</v>
      </c>
      <c r="J141" s="185" t="s">
        <v>864</v>
      </c>
      <c r="K141" s="368">
        <v>3</v>
      </c>
      <c r="L141" s="185" t="s">
        <v>864</v>
      </c>
      <c r="M141" s="185" t="s">
        <v>864</v>
      </c>
    </row>
    <row r="142" spans="1:13" s="102" customFormat="1" ht="9.75" customHeight="1">
      <c r="A142" s="352"/>
      <c r="C142" s="374"/>
      <c r="D142" s="84" t="s">
        <v>865</v>
      </c>
      <c r="E142" s="353">
        <v>100</v>
      </c>
      <c r="F142" s="353">
        <v>69</v>
      </c>
      <c r="G142" s="367" t="s">
        <v>864</v>
      </c>
      <c r="H142" s="353">
        <v>31</v>
      </c>
      <c r="I142" s="235" t="s">
        <v>864</v>
      </c>
      <c r="J142" s="185" t="s">
        <v>864</v>
      </c>
      <c r="K142" s="363" t="s">
        <v>864</v>
      </c>
      <c r="L142" s="378" t="s">
        <v>864</v>
      </c>
      <c r="M142" s="185" t="s">
        <v>864</v>
      </c>
    </row>
    <row r="143" spans="1:13" s="102" customFormat="1" ht="9.75" customHeight="1">
      <c r="A143" s="352">
        <v>603</v>
      </c>
      <c r="B143" s="102" t="s">
        <v>296</v>
      </c>
      <c r="C143" s="374"/>
      <c r="D143" s="84" t="s">
        <v>863</v>
      </c>
      <c r="E143" s="353">
        <v>485</v>
      </c>
      <c r="F143" s="353">
        <v>176</v>
      </c>
      <c r="G143" s="373">
        <v>9</v>
      </c>
      <c r="H143" s="353">
        <v>305</v>
      </c>
      <c r="I143" s="235" t="s">
        <v>864</v>
      </c>
      <c r="J143" s="185" t="s">
        <v>864</v>
      </c>
      <c r="K143" s="368">
        <v>4</v>
      </c>
      <c r="L143" s="378" t="s">
        <v>864</v>
      </c>
      <c r="M143" s="185" t="s">
        <v>864</v>
      </c>
    </row>
    <row r="144" spans="1:13" s="102" customFormat="1" ht="9.75" customHeight="1">
      <c r="A144" s="352"/>
      <c r="C144" s="374"/>
      <c r="D144" s="84" t="s">
        <v>865</v>
      </c>
      <c r="E144" s="353">
        <v>295</v>
      </c>
      <c r="F144" s="353">
        <v>84</v>
      </c>
      <c r="G144" s="373">
        <v>8</v>
      </c>
      <c r="H144" s="353">
        <v>211</v>
      </c>
      <c r="I144" s="235" t="s">
        <v>864</v>
      </c>
      <c r="J144" s="185" t="s">
        <v>864</v>
      </c>
      <c r="K144" s="185" t="s">
        <v>864</v>
      </c>
      <c r="L144" s="378" t="s">
        <v>864</v>
      </c>
      <c r="M144" s="185" t="s">
        <v>864</v>
      </c>
    </row>
    <row r="145" spans="1:13" s="102" customFormat="1" ht="9.75" customHeight="1">
      <c r="A145" s="352">
        <v>604</v>
      </c>
      <c r="B145" s="102" t="s">
        <v>297</v>
      </c>
      <c r="C145" s="374"/>
      <c r="D145" s="84" t="s">
        <v>863</v>
      </c>
      <c r="E145" s="353">
        <v>2538</v>
      </c>
      <c r="F145" s="353">
        <v>1956</v>
      </c>
      <c r="G145" s="373">
        <v>62</v>
      </c>
      <c r="H145" s="353">
        <v>582</v>
      </c>
      <c r="I145" s="235" t="s">
        <v>864</v>
      </c>
      <c r="J145" s="185" t="s">
        <v>864</v>
      </c>
      <c r="K145" s="185" t="s">
        <v>864</v>
      </c>
      <c r="L145" s="378" t="s">
        <v>864</v>
      </c>
      <c r="M145" s="185" t="s">
        <v>864</v>
      </c>
    </row>
    <row r="146" spans="1:13" s="102" customFormat="1" ht="9.75" customHeight="1">
      <c r="A146" s="352"/>
      <c r="C146" s="374"/>
      <c r="D146" s="84" t="s">
        <v>865</v>
      </c>
      <c r="E146" s="353">
        <v>1932</v>
      </c>
      <c r="F146" s="353">
        <v>1444</v>
      </c>
      <c r="G146" s="373">
        <v>45</v>
      </c>
      <c r="H146" s="353">
        <v>488</v>
      </c>
      <c r="I146" s="235" t="s">
        <v>864</v>
      </c>
      <c r="J146" s="185" t="s">
        <v>864</v>
      </c>
      <c r="K146" s="185" t="s">
        <v>864</v>
      </c>
      <c r="L146" s="378" t="s">
        <v>864</v>
      </c>
      <c r="M146" s="185" t="s">
        <v>864</v>
      </c>
    </row>
    <row r="147" spans="1:13" s="102" customFormat="1" ht="9.75" customHeight="1">
      <c r="A147" s="352">
        <v>606</v>
      </c>
      <c r="B147" s="102" t="s">
        <v>298</v>
      </c>
      <c r="C147" s="374"/>
      <c r="D147" s="84" t="s">
        <v>863</v>
      </c>
      <c r="E147" s="353">
        <v>62</v>
      </c>
      <c r="F147" s="353">
        <v>28</v>
      </c>
      <c r="G147" s="367" t="s">
        <v>864</v>
      </c>
      <c r="H147" s="353">
        <v>22</v>
      </c>
      <c r="I147" s="370">
        <v>2</v>
      </c>
      <c r="J147" s="185" t="s">
        <v>864</v>
      </c>
      <c r="K147" s="368">
        <v>12</v>
      </c>
      <c r="L147" s="378" t="s">
        <v>864</v>
      </c>
      <c r="M147" s="185" t="s">
        <v>864</v>
      </c>
    </row>
    <row r="148" spans="1:13" s="102" customFormat="1" ht="9.75" customHeight="1">
      <c r="A148" s="352"/>
      <c r="C148" s="374" t="s">
        <v>299</v>
      </c>
      <c r="D148" s="84" t="s">
        <v>865</v>
      </c>
      <c r="E148" s="353">
        <v>29</v>
      </c>
      <c r="F148" s="353">
        <v>9</v>
      </c>
      <c r="G148" s="367" t="s">
        <v>864</v>
      </c>
      <c r="H148" s="353">
        <v>17</v>
      </c>
      <c r="I148" s="370">
        <v>2</v>
      </c>
      <c r="J148" s="185" t="s">
        <v>864</v>
      </c>
      <c r="K148" s="368">
        <v>3</v>
      </c>
      <c r="L148" s="378" t="s">
        <v>864</v>
      </c>
      <c r="M148" s="185" t="s">
        <v>864</v>
      </c>
    </row>
    <row r="149" spans="1:13" s="102" customFormat="1" ht="9.75" customHeight="1">
      <c r="A149" s="352">
        <v>608</v>
      </c>
      <c r="B149" s="102" t="s">
        <v>300</v>
      </c>
      <c r="C149" s="374"/>
      <c r="D149" s="103" t="s">
        <v>863</v>
      </c>
      <c r="E149" s="353">
        <v>180</v>
      </c>
      <c r="F149" s="353">
        <v>17</v>
      </c>
      <c r="G149" s="367" t="s">
        <v>864</v>
      </c>
      <c r="H149" s="353">
        <v>163</v>
      </c>
      <c r="I149" s="235" t="s">
        <v>864</v>
      </c>
      <c r="J149" s="368">
        <v>1</v>
      </c>
      <c r="K149" s="185" t="s">
        <v>864</v>
      </c>
      <c r="L149" s="185" t="s">
        <v>864</v>
      </c>
      <c r="M149" s="185" t="s">
        <v>864</v>
      </c>
    </row>
    <row r="150" spans="1:13" s="102" customFormat="1" ht="9.75" customHeight="1">
      <c r="A150" s="352"/>
      <c r="C150" s="374"/>
      <c r="D150" s="103" t="s">
        <v>865</v>
      </c>
      <c r="E150" s="353">
        <v>95</v>
      </c>
      <c r="F150" s="353">
        <v>9</v>
      </c>
      <c r="G150" s="367" t="s">
        <v>864</v>
      </c>
      <c r="H150" s="353">
        <v>86</v>
      </c>
      <c r="I150" s="235" t="s">
        <v>864</v>
      </c>
      <c r="J150" s="185" t="s">
        <v>864</v>
      </c>
      <c r="K150" s="185" t="s">
        <v>864</v>
      </c>
      <c r="L150" s="185" t="s">
        <v>864</v>
      </c>
      <c r="M150" s="185" t="s">
        <v>864</v>
      </c>
    </row>
    <row r="151" spans="1:13" s="102" customFormat="1" ht="9.75" customHeight="1">
      <c r="A151" s="352">
        <v>610</v>
      </c>
      <c r="B151" s="102" t="s">
        <v>301</v>
      </c>
      <c r="C151" s="374"/>
      <c r="D151" s="103" t="s">
        <v>863</v>
      </c>
      <c r="E151" s="353">
        <v>127</v>
      </c>
      <c r="F151" s="353">
        <v>33</v>
      </c>
      <c r="G151" s="367" t="s">
        <v>864</v>
      </c>
      <c r="H151" s="353">
        <v>94</v>
      </c>
      <c r="I151" s="235" t="s">
        <v>864</v>
      </c>
      <c r="J151" s="368">
        <v>1</v>
      </c>
      <c r="K151" s="185" t="s">
        <v>864</v>
      </c>
      <c r="L151" s="185" t="s">
        <v>864</v>
      </c>
      <c r="M151" s="185" t="s">
        <v>864</v>
      </c>
    </row>
    <row r="152" spans="1:13" s="102" customFormat="1" ht="9.75" customHeight="1">
      <c r="A152" s="352"/>
      <c r="C152" s="374"/>
      <c r="D152" s="103" t="s">
        <v>865</v>
      </c>
      <c r="E152" s="353">
        <v>114</v>
      </c>
      <c r="F152" s="353">
        <v>23</v>
      </c>
      <c r="G152" s="367" t="s">
        <v>864</v>
      </c>
      <c r="H152" s="353">
        <v>91</v>
      </c>
      <c r="I152" s="235" t="s">
        <v>864</v>
      </c>
      <c r="J152" s="368">
        <v>1</v>
      </c>
      <c r="K152" s="185" t="s">
        <v>864</v>
      </c>
      <c r="L152" s="185" t="s">
        <v>864</v>
      </c>
      <c r="M152" s="185" t="s">
        <v>864</v>
      </c>
    </row>
    <row r="153" spans="1:13" s="111" customFormat="1" ht="9.75" customHeight="1">
      <c r="A153" s="71" t="str">
        <f>"- 26 -"</f>
        <v>- 26 -</v>
      </c>
      <c r="B153" s="379"/>
      <c r="C153" s="379"/>
      <c r="D153" s="380"/>
      <c r="E153" s="139"/>
      <c r="F153" s="139"/>
      <c r="G153" s="139"/>
      <c r="H153" s="139"/>
      <c r="I153" s="139"/>
      <c r="J153" s="139"/>
      <c r="K153" s="139"/>
      <c r="L153" s="139"/>
      <c r="M153" s="139"/>
    </row>
    <row r="154" spans="1:13" s="111" customFormat="1" ht="9.75" customHeight="1">
      <c r="A154" s="381"/>
      <c r="B154" s="102"/>
      <c r="C154" s="102"/>
      <c r="D154" s="374"/>
      <c r="E154" s="382"/>
      <c r="F154" s="382"/>
      <c r="G154" s="382"/>
      <c r="H154" s="382"/>
      <c r="I154" s="382"/>
      <c r="J154" s="382"/>
      <c r="K154" s="382"/>
      <c r="L154" s="382"/>
      <c r="M154" s="382"/>
    </row>
    <row r="155" spans="1:13" s="111" customFormat="1" ht="9.75" customHeight="1">
      <c r="A155" s="381"/>
      <c r="B155" s="102"/>
      <c r="C155" s="102"/>
      <c r="D155" s="374"/>
      <c r="E155" s="382"/>
      <c r="F155" s="382"/>
      <c r="G155" s="382"/>
      <c r="H155" s="382"/>
      <c r="I155" s="382"/>
      <c r="J155" s="382"/>
      <c r="K155" s="382"/>
      <c r="L155" s="382"/>
      <c r="M155" s="382"/>
    </row>
    <row r="156" spans="1:13" s="111" customFormat="1" ht="12" customHeight="1">
      <c r="A156" s="383" t="s">
        <v>267</v>
      </c>
      <c r="B156" s="74"/>
      <c r="C156" s="74"/>
      <c r="D156" s="74"/>
      <c r="E156" s="74"/>
      <c r="F156" s="74"/>
      <c r="G156" s="74"/>
      <c r="H156" s="74"/>
      <c r="I156" s="74"/>
      <c r="J156" s="74"/>
      <c r="K156" s="74"/>
      <c r="L156" s="74"/>
      <c r="M156" s="74"/>
    </row>
    <row r="157" spans="1:13" s="111" customFormat="1" ht="12" customHeight="1">
      <c r="A157" s="383" t="s">
        <v>268</v>
      </c>
      <c r="B157" s="74"/>
      <c r="C157" s="74"/>
      <c r="D157" s="74"/>
      <c r="E157" s="74"/>
      <c r="F157" s="74"/>
      <c r="G157" s="74"/>
      <c r="H157" s="74"/>
      <c r="I157" s="74"/>
      <c r="J157" s="74"/>
      <c r="K157" s="74"/>
      <c r="L157" s="74"/>
      <c r="M157" s="74"/>
    </row>
    <row r="158" spans="1:13" s="102" customFormat="1" ht="9" customHeight="1">
      <c r="A158" s="73"/>
      <c r="B158" s="73"/>
      <c r="C158" s="73"/>
      <c r="D158" s="73"/>
      <c r="E158" s="73"/>
      <c r="F158" s="73"/>
      <c r="G158" s="73"/>
      <c r="H158" s="73"/>
      <c r="I158" s="73"/>
      <c r="J158" s="73"/>
      <c r="K158" s="73"/>
      <c r="L158" s="73"/>
      <c r="M158" s="73"/>
    </row>
    <row r="159" spans="1:13" s="102" customFormat="1" ht="9" customHeight="1" thickBot="1">
      <c r="A159" s="75"/>
      <c r="B159" s="75"/>
      <c r="C159" s="75"/>
      <c r="D159" s="75"/>
      <c r="E159" s="75"/>
      <c r="F159" s="75"/>
      <c r="G159" s="75"/>
      <c r="H159" s="75"/>
      <c r="I159" s="75"/>
      <c r="J159" s="75"/>
      <c r="K159" s="75"/>
      <c r="L159" s="75"/>
      <c r="M159" s="75"/>
    </row>
    <row r="160" spans="1:14" s="73" customFormat="1" ht="9.75" customHeight="1">
      <c r="A160" s="341"/>
      <c r="B160" s="342"/>
      <c r="C160" s="342"/>
      <c r="D160" s="343"/>
      <c r="E160" s="784" t="s">
        <v>221</v>
      </c>
      <c r="F160" s="154" t="s">
        <v>222</v>
      </c>
      <c r="G160" s="344"/>
      <c r="H160" s="708" t="s">
        <v>988</v>
      </c>
      <c r="I160" s="686"/>
      <c r="J160" s="711"/>
      <c r="K160" s="708" t="s">
        <v>989</v>
      </c>
      <c r="L160" s="686"/>
      <c r="M160" s="686"/>
      <c r="N160" s="86"/>
    </row>
    <row r="161" spans="1:14" s="73" customFormat="1" ht="11.25">
      <c r="A161" s="663" t="s">
        <v>223</v>
      </c>
      <c r="B161" s="776" t="s">
        <v>224</v>
      </c>
      <c r="C161" s="777"/>
      <c r="D161" s="778"/>
      <c r="E161" s="785"/>
      <c r="F161" s="345" t="s">
        <v>987</v>
      </c>
      <c r="G161" s="346"/>
      <c r="H161" s="709"/>
      <c r="I161" s="710"/>
      <c r="J161" s="713"/>
      <c r="K161" s="709"/>
      <c r="L161" s="710"/>
      <c r="M161" s="710"/>
      <c r="N161" s="86"/>
    </row>
    <row r="162" spans="1:14" s="73" customFormat="1" ht="11.25">
      <c r="A162" s="782"/>
      <c r="C162" s="154"/>
      <c r="D162" s="158"/>
      <c r="E162" s="785"/>
      <c r="F162" s="768" t="s">
        <v>225</v>
      </c>
      <c r="G162" s="768" t="s">
        <v>226</v>
      </c>
      <c r="H162" s="768" t="s">
        <v>225</v>
      </c>
      <c r="I162" s="347" t="s">
        <v>964</v>
      </c>
      <c r="J162" s="348"/>
      <c r="K162" s="768" t="s">
        <v>225</v>
      </c>
      <c r="L162" s="347" t="s">
        <v>964</v>
      </c>
      <c r="M162" s="349"/>
      <c r="N162" s="94"/>
    </row>
    <row r="163" spans="1:14" s="73" customFormat="1" ht="12.75" customHeight="1">
      <c r="A163" s="782"/>
      <c r="B163" s="779" t="s">
        <v>1002</v>
      </c>
      <c r="C163" s="783"/>
      <c r="D163" s="781"/>
      <c r="E163" s="785"/>
      <c r="F163" s="676"/>
      <c r="G163" s="676"/>
      <c r="H163" s="676"/>
      <c r="I163" s="768" t="s">
        <v>227</v>
      </c>
      <c r="J163" s="775" t="s">
        <v>228</v>
      </c>
      <c r="K163" s="676"/>
      <c r="L163" s="768" t="s">
        <v>227</v>
      </c>
      <c r="M163" s="775" t="s">
        <v>228</v>
      </c>
      <c r="N163" s="94"/>
    </row>
    <row r="164" spans="1:14" s="73" customFormat="1" ht="11.25" customHeight="1">
      <c r="A164" s="782"/>
      <c r="B164" s="154" t="s">
        <v>1006</v>
      </c>
      <c r="C164" s="154"/>
      <c r="D164" s="158"/>
      <c r="E164" s="785"/>
      <c r="F164" s="676"/>
      <c r="G164" s="676"/>
      <c r="H164" s="676"/>
      <c r="I164" s="676"/>
      <c r="J164" s="677"/>
      <c r="K164" s="676"/>
      <c r="L164" s="676"/>
      <c r="M164" s="677"/>
      <c r="N164" s="94"/>
    </row>
    <row r="165" spans="1:14" s="73" customFormat="1" ht="11.25" customHeight="1" thickBot="1">
      <c r="A165" s="350"/>
      <c r="C165" s="154"/>
      <c r="D165" s="158"/>
      <c r="E165" s="785"/>
      <c r="F165" s="676"/>
      <c r="G165" s="676"/>
      <c r="H165" s="676"/>
      <c r="I165" s="676"/>
      <c r="J165" s="677"/>
      <c r="K165" s="676"/>
      <c r="L165" s="676"/>
      <c r="M165" s="677"/>
      <c r="N165" s="94"/>
    </row>
    <row r="166" spans="1:13" s="102" customFormat="1" ht="9.75" customHeight="1">
      <c r="A166" s="188"/>
      <c r="B166" s="78"/>
      <c r="C166" s="78"/>
      <c r="D166" s="79"/>
      <c r="E166" s="95"/>
      <c r="F166" s="95"/>
      <c r="G166" s="95"/>
      <c r="H166" s="95"/>
      <c r="I166" s="95"/>
      <c r="J166" s="95"/>
      <c r="K166" s="95"/>
      <c r="L166" s="95"/>
      <c r="M166" s="95"/>
    </row>
    <row r="167" spans="1:13" s="102" customFormat="1" ht="9.75" customHeight="1">
      <c r="A167" s="352">
        <v>618</v>
      </c>
      <c r="B167" s="102" t="s">
        <v>302</v>
      </c>
      <c r="C167" s="374"/>
      <c r="D167" s="103" t="s">
        <v>863</v>
      </c>
      <c r="E167" s="334">
        <v>76</v>
      </c>
      <c r="F167" s="334">
        <v>23</v>
      </c>
      <c r="G167" s="367" t="s">
        <v>864</v>
      </c>
      <c r="H167" s="370">
        <v>52</v>
      </c>
      <c r="I167" s="370">
        <v>6</v>
      </c>
      <c r="J167" s="384" t="s">
        <v>864</v>
      </c>
      <c r="K167" s="385">
        <v>1</v>
      </c>
      <c r="L167" s="366" t="s">
        <v>864</v>
      </c>
      <c r="M167" s="366" t="s">
        <v>864</v>
      </c>
    </row>
    <row r="168" spans="1:13" s="102" customFormat="1" ht="9.75" customHeight="1">
      <c r="A168" s="352"/>
      <c r="C168" s="374" t="s">
        <v>303</v>
      </c>
      <c r="D168" s="103" t="s">
        <v>865</v>
      </c>
      <c r="E168" s="334">
        <v>58</v>
      </c>
      <c r="F168" s="334">
        <v>13</v>
      </c>
      <c r="G168" s="367" t="s">
        <v>864</v>
      </c>
      <c r="H168" s="370">
        <v>45</v>
      </c>
      <c r="I168" s="370">
        <v>6</v>
      </c>
      <c r="J168" s="384" t="s">
        <v>864</v>
      </c>
      <c r="K168" s="366" t="s">
        <v>864</v>
      </c>
      <c r="L168" s="366" t="s">
        <v>864</v>
      </c>
      <c r="M168" s="366" t="s">
        <v>864</v>
      </c>
    </row>
    <row r="169" spans="1:13" s="102" customFormat="1" ht="9.75" customHeight="1">
      <c r="A169" s="352">
        <v>619</v>
      </c>
      <c r="B169" s="102" t="s">
        <v>304</v>
      </c>
      <c r="C169" s="374"/>
      <c r="D169" s="103" t="s">
        <v>863</v>
      </c>
      <c r="E169" s="334">
        <v>39</v>
      </c>
      <c r="F169" s="334">
        <v>3</v>
      </c>
      <c r="G169" s="367" t="s">
        <v>864</v>
      </c>
      <c r="H169" s="370">
        <v>36</v>
      </c>
      <c r="I169" s="339" t="s">
        <v>864</v>
      </c>
      <c r="J169" s="384" t="s">
        <v>864</v>
      </c>
      <c r="K169" s="366" t="s">
        <v>864</v>
      </c>
      <c r="L169" s="366" t="s">
        <v>864</v>
      </c>
      <c r="M169" s="366" t="s">
        <v>864</v>
      </c>
    </row>
    <row r="170" spans="1:13" s="102" customFormat="1" ht="9.75" customHeight="1">
      <c r="A170" s="352"/>
      <c r="B170" s="102" t="s">
        <v>693</v>
      </c>
      <c r="C170" s="374" t="s">
        <v>303</v>
      </c>
      <c r="D170" s="103" t="s">
        <v>865</v>
      </c>
      <c r="E170" s="334">
        <v>34</v>
      </c>
      <c r="F170" s="334">
        <v>1</v>
      </c>
      <c r="G170" s="367" t="s">
        <v>864</v>
      </c>
      <c r="H170" s="370">
        <v>33</v>
      </c>
      <c r="I170" s="339" t="s">
        <v>864</v>
      </c>
      <c r="J170" s="384" t="s">
        <v>864</v>
      </c>
      <c r="K170" s="366" t="s">
        <v>864</v>
      </c>
      <c r="L170" s="366" t="s">
        <v>864</v>
      </c>
      <c r="M170" s="366" t="s">
        <v>864</v>
      </c>
    </row>
    <row r="171" spans="1:13" s="102" customFormat="1" ht="9.75" customHeight="1">
      <c r="A171" s="352">
        <v>620</v>
      </c>
      <c r="B171" s="102" t="s">
        <v>305</v>
      </c>
      <c r="C171" s="374"/>
      <c r="D171" s="103" t="s">
        <v>863</v>
      </c>
      <c r="E171" s="334">
        <v>31</v>
      </c>
      <c r="F171" s="235" t="s">
        <v>864</v>
      </c>
      <c r="G171" s="367" t="s">
        <v>864</v>
      </c>
      <c r="H171" s="370">
        <v>3</v>
      </c>
      <c r="I171" s="339" t="s">
        <v>864</v>
      </c>
      <c r="J171" s="384" t="s">
        <v>864</v>
      </c>
      <c r="K171" s="385">
        <v>28</v>
      </c>
      <c r="L171" s="366" t="s">
        <v>864</v>
      </c>
      <c r="M171" s="366" t="s">
        <v>864</v>
      </c>
    </row>
    <row r="172" spans="1:13" s="102" customFormat="1" ht="9.75" customHeight="1">
      <c r="A172" s="352"/>
      <c r="C172" s="374"/>
      <c r="D172" s="103" t="s">
        <v>865</v>
      </c>
      <c r="E172" s="334">
        <v>2</v>
      </c>
      <c r="F172" s="235" t="s">
        <v>864</v>
      </c>
      <c r="G172" s="367" t="s">
        <v>864</v>
      </c>
      <c r="H172" s="370">
        <v>2</v>
      </c>
      <c r="I172" s="339" t="s">
        <v>864</v>
      </c>
      <c r="J172" s="384" t="s">
        <v>864</v>
      </c>
      <c r="K172" s="366" t="s">
        <v>864</v>
      </c>
      <c r="L172" s="366" t="s">
        <v>864</v>
      </c>
      <c r="M172" s="366" t="s">
        <v>864</v>
      </c>
    </row>
    <row r="173" spans="1:13" s="102" customFormat="1" ht="9.75" customHeight="1">
      <c r="A173" s="375"/>
      <c r="B173" s="111" t="s">
        <v>306</v>
      </c>
      <c r="C173" s="376"/>
      <c r="D173" s="112" t="s">
        <v>863</v>
      </c>
      <c r="E173" s="337">
        <v>3718</v>
      </c>
      <c r="F173" s="337">
        <v>2366</v>
      </c>
      <c r="G173" s="377">
        <v>71</v>
      </c>
      <c r="H173" s="371">
        <v>1304</v>
      </c>
      <c r="I173" s="371">
        <v>8</v>
      </c>
      <c r="J173" s="386">
        <v>2</v>
      </c>
      <c r="K173" s="387">
        <v>48</v>
      </c>
      <c r="L173" s="363" t="s">
        <v>864</v>
      </c>
      <c r="M173" s="363" t="s">
        <v>864</v>
      </c>
    </row>
    <row r="174" spans="1:13" s="102" customFormat="1" ht="9.75" customHeight="1">
      <c r="A174" s="375"/>
      <c r="B174" s="111"/>
      <c r="C174" s="80"/>
      <c r="D174" s="112" t="s">
        <v>865</v>
      </c>
      <c r="E174" s="337">
        <v>2659</v>
      </c>
      <c r="F174" s="337">
        <v>1652</v>
      </c>
      <c r="G174" s="377">
        <v>53</v>
      </c>
      <c r="H174" s="371">
        <v>1004</v>
      </c>
      <c r="I174" s="371">
        <v>8</v>
      </c>
      <c r="J174" s="386">
        <v>1</v>
      </c>
      <c r="K174" s="387">
        <v>3</v>
      </c>
      <c r="L174" s="363" t="s">
        <v>864</v>
      </c>
      <c r="M174" s="363" t="s">
        <v>864</v>
      </c>
    </row>
    <row r="175" spans="1:13" s="102" customFormat="1" ht="7.5" customHeight="1">
      <c r="A175" s="375"/>
      <c r="B175" s="111"/>
      <c r="C175" s="376"/>
      <c r="D175" s="112"/>
      <c r="E175" s="334"/>
      <c r="F175" s="334"/>
      <c r="H175" s="388"/>
      <c r="K175" s="385"/>
      <c r="L175" s="185"/>
      <c r="M175" s="185"/>
    </row>
    <row r="176" spans="1:13" s="102" customFormat="1" ht="9.75" customHeight="1">
      <c r="A176" s="352">
        <v>701</v>
      </c>
      <c r="B176" s="102" t="s">
        <v>307</v>
      </c>
      <c r="D176" s="103" t="s">
        <v>863</v>
      </c>
      <c r="E176" s="334">
        <v>226</v>
      </c>
      <c r="F176" s="334">
        <v>133</v>
      </c>
      <c r="G176" s="367" t="s">
        <v>864</v>
      </c>
      <c r="H176" s="388">
        <v>86</v>
      </c>
      <c r="I176" s="370">
        <v>8</v>
      </c>
      <c r="J176" s="367" t="s">
        <v>864</v>
      </c>
      <c r="K176" s="385">
        <v>7</v>
      </c>
      <c r="L176" s="185" t="s">
        <v>864</v>
      </c>
      <c r="M176" s="185" t="s">
        <v>864</v>
      </c>
    </row>
    <row r="177" spans="1:13" s="102" customFormat="1" ht="9.75" customHeight="1">
      <c r="A177" s="369"/>
      <c r="C177" s="102" t="s">
        <v>308</v>
      </c>
      <c r="D177" s="103" t="s">
        <v>865</v>
      </c>
      <c r="E177" s="334">
        <v>117</v>
      </c>
      <c r="F177" s="334">
        <v>62</v>
      </c>
      <c r="G177" s="367" t="s">
        <v>864</v>
      </c>
      <c r="H177" s="388">
        <v>54</v>
      </c>
      <c r="I177" s="388">
        <v>7</v>
      </c>
      <c r="J177" s="367" t="s">
        <v>864</v>
      </c>
      <c r="K177" s="385">
        <v>1</v>
      </c>
      <c r="L177" s="185" t="s">
        <v>864</v>
      </c>
      <c r="M177" s="185" t="s">
        <v>864</v>
      </c>
    </row>
    <row r="178" spans="1:13" s="102" customFormat="1" ht="9.75" customHeight="1">
      <c r="A178" s="352">
        <v>704</v>
      </c>
      <c r="B178" s="102" t="s">
        <v>309</v>
      </c>
      <c r="D178" s="103" t="s">
        <v>863</v>
      </c>
      <c r="E178" s="334">
        <v>117</v>
      </c>
      <c r="F178" s="334">
        <v>5</v>
      </c>
      <c r="G178" s="367" t="s">
        <v>864</v>
      </c>
      <c r="H178" s="388">
        <v>109</v>
      </c>
      <c r="I178" s="388">
        <v>4</v>
      </c>
      <c r="J178" s="367" t="s">
        <v>864</v>
      </c>
      <c r="K178" s="385">
        <v>3</v>
      </c>
      <c r="L178" s="185" t="s">
        <v>864</v>
      </c>
      <c r="M178" s="185" t="s">
        <v>864</v>
      </c>
    </row>
    <row r="179" spans="1:13" s="102" customFormat="1" ht="9.75" customHeight="1">
      <c r="A179" s="352"/>
      <c r="C179" s="102" t="s">
        <v>310</v>
      </c>
      <c r="D179" s="103" t="s">
        <v>865</v>
      </c>
      <c r="E179" s="334">
        <v>65</v>
      </c>
      <c r="F179" s="334">
        <v>2</v>
      </c>
      <c r="G179" s="367" t="s">
        <v>864</v>
      </c>
      <c r="H179" s="388">
        <v>63</v>
      </c>
      <c r="I179" s="388">
        <v>3</v>
      </c>
      <c r="J179" s="367" t="s">
        <v>864</v>
      </c>
      <c r="K179" s="185" t="s">
        <v>864</v>
      </c>
      <c r="L179" s="185" t="s">
        <v>864</v>
      </c>
      <c r="M179" s="185" t="s">
        <v>864</v>
      </c>
    </row>
    <row r="180" spans="1:13" s="102" customFormat="1" ht="9.75" customHeight="1">
      <c r="A180" s="352">
        <v>708</v>
      </c>
      <c r="B180" s="102" t="s">
        <v>311</v>
      </c>
      <c r="D180" s="103" t="s">
        <v>863</v>
      </c>
      <c r="E180" s="334">
        <v>9</v>
      </c>
      <c r="F180" s="235" t="s">
        <v>864</v>
      </c>
      <c r="G180" s="367" t="s">
        <v>864</v>
      </c>
      <c r="H180" s="388">
        <v>9</v>
      </c>
      <c r="I180" s="235" t="s">
        <v>864</v>
      </c>
      <c r="J180" s="389">
        <v>1</v>
      </c>
      <c r="K180" s="185" t="s">
        <v>864</v>
      </c>
      <c r="L180" s="185" t="s">
        <v>864</v>
      </c>
      <c r="M180" s="185" t="s">
        <v>864</v>
      </c>
    </row>
    <row r="181" spans="1:13" s="102" customFormat="1" ht="9.75" customHeight="1">
      <c r="A181" s="352"/>
      <c r="C181" s="102" t="s">
        <v>312</v>
      </c>
      <c r="D181" s="103" t="s">
        <v>865</v>
      </c>
      <c r="E181" s="334">
        <v>8</v>
      </c>
      <c r="F181" s="235" t="s">
        <v>864</v>
      </c>
      <c r="G181" s="367" t="s">
        <v>864</v>
      </c>
      <c r="H181" s="388">
        <v>8</v>
      </c>
      <c r="I181" s="235" t="s">
        <v>864</v>
      </c>
      <c r="J181" s="389">
        <v>1</v>
      </c>
      <c r="K181" s="185" t="s">
        <v>864</v>
      </c>
      <c r="L181" s="185" t="s">
        <v>864</v>
      </c>
      <c r="M181" s="185" t="s">
        <v>864</v>
      </c>
    </row>
    <row r="182" spans="1:13" s="102" customFormat="1" ht="9.75" customHeight="1">
      <c r="A182" s="352">
        <v>709</v>
      </c>
      <c r="B182" s="102" t="s">
        <v>313</v>
      </c>
      <c r="D182" s="103" t="s">
        <v>863</v>
      </c>
      <c r="E182" s="334">
        <v>695</v>
      </c>
      <c r="F182" s="334">
        <v>34</v>
      </c>
      <c r="G182" s="367" t="s">
        <v>864</v>
      </c>
      <c r="H182" s="388">
        <v>399</v>
      </c>
      <c r="I182" s="388">
        <v>8</v>
      </c>
      <c r="J182" s="389">
        <v>1</v>
      </c>
      <c r="K182" s="385">
        <v>262</v>
      </c>
      <c r="L182" s="390">
        <v>16</v>
      </c>
      <c r="M182" s="185" t="s">
        <v>864</v>
      </c>
    </row>
    <row r="183" spans="1:13" s="102" customFormat="1" ht="9.75" customHeight="1">
      <c r="A183" s="352"/>
      <c r="D183" s="103" t="s">
        <v>865</v>
      </c>
      <c r="E183" s="334">
        <v>224</v>
      </c>
      <c r="F183" s="334">
        <v>16</v>
      </c>
      <c r="G183" s="367" t="s">
        <v>864</v>
      </c>
      <c r="H183" s="388">
        <v>206</v>
      </c>
      <c r="I183" s="388">
        <v>6</v>
      </c>
      <c r="J183" s="389">
        <v>1</v>
      </c>
      <c r="K183" s="385">
        <v>2</v>
      </c>
      <c r="L183" s="366" t="s">
        <v>864</v>
      </c>
      <c r="M183" s="185" t="s">
        <v>864</v>
      </c>
    </row>
    <row r="184" spans="1:13" s="102" customFormat="1" ht="9.75" customHeight="1">
      <c r="A184" s="352">
        <v>718</v>
      </c>
      <c r="B184" s="102" t="s">
        <v>314</v>
      </c>
      <c r="D184" s="103" t="s">
        <v>863</v>
      </c>
      <c r="E184" s="334">
        <v>73</v>
      </c>
      <c r="F184" s="334">
        <v>20</v>
      </c>
      <c r="G184" s="367" t="s">
        <v>864</v>
      </c>
      <c r="H184" s="388">
        <v>47</v>
      </c>
      <c r="I184" s="388">
        <v>2</v>
      </c>
      <c r="J184" s="367" t="s">
        <v>864</v>
      </c>
      <c r="K184" s="385">
        <v>6</v>
      </c>
      <c r="L184" s="390">
        <v>4</v>
      </c>
      <c r="M184" s="185" t="s">
        <v>864</v>
      </c>
    </row>
    <row r="185" spans="1:13" s="102" customFormat="1" ht="9.75" customHeight="1">
      <c r="A185" s="352"/>
      <c r="C185" s="102" t="s">
        <v>315</v>
      </c>
      <c r="D185" s="103" t="s">
        <v>865</v>
      </c>
      <c r="E185" s="334">
        <v>28</v>
      </c>
      <c r="F185" s="334">
        <v>9</v>
      </c>
      <c r="G185" s="367" t="s">
        <v>864</v>
      </c>
      <c r="H185" s="388">
        <v>17</v>
      </c>
      <c r="I185" s="388">
        <v>1</v>
      </c>
      <c r="J185" s="367" t="s">
        <v>864</v>
      </c>
      <c r="K185" s="385">
        <v>2</v>
      </c>
      <c r="L185" s="185" t="s">
        <v>864</v>
      </c>
      <c r="M185" s="185" t="s">
        <v>864</v>
      </c>
    </row>
    <row r="186" spans="1:13" s="102" customFormat="1" ht="9.75" customHeight="1">
      <c r="A186" s="375"/>
      <c r="B186" s="111" t="s">
        <v>316</v>
      </c>
      <c r="C186" s="111"/>
      <c r="D186" s="112" t="s">
        <v>863</v>
      </c>
      <c r="E186" s="337">
        <v>1120</v>
      </c>
      <c r="F186" s="337">
        <v>192</v>
      </c>
      <c r="G186" s="391" t="s">
        <v>864</v>
      </c>
      <c r="H186" s="371">
        <v>650</v>
      </c>
      <c r="I186" s="371">
        <v>22</v>
      </c>
      <c r="J186" s="386">
        <v>2</v>
      </c>
      <c r="K186" s="387">
        <v>278</v>
      </c>
      <c r="L186" s="392">
        <v>20</v>
      </c>
      <c r="M186" s="363" t="s">
        <v>864</v>
      </c>
    </row>
    <row r="187" spans="1:13" s="102" customFormat="1" ht="9.75" customHeight="1">
      <c r="A187" s="375"/>
      <c r="B187" s="111"/>
      <c r="C187" s="80"/>
      <c r="D187" s="112" t="s">
        <v>865</v>
      </c>
      <c r="E187" s="337">
        <v>442</v>
      </c>
      <c r="F187" s="337">
        <v>89</v>
      </c>
      <c r="G187" s="391" t="s">
        <v>864</v>
      </c>
      <c r="H187" s="371">
        <v>348</v>
      </c>
      <c r="I187" s="371">
        <v>17</v>
      </c>
      <c r="J187" s="386">
        <v>2</v>
      </c>
      <c r="K187" s="387">
        <v>5</v>
      </c>
      <c r="L187" s="363" t="s">
        <v>864</v>
      </c>
      <c r="M187" s="363" t="s">
        <v>864</v>
      </c>
    </row>
    <row r="188" spans="1:12" s="102" customFormat="1" ht="7.5" customHeight="1">
      <c r="A188" s="375"/>
      <c r="B188" s="111"/>
      <c r="C188" s="111"/>
      <c r="D188" s="112"/>
      <c r="E188" s="334"/>
      <c r="F188" s="334"/>
      <c r="H188" s="388"/>
      <c r="I188" s="388"/>
      <c r="K188" s="385"/>
      <c r="L188" s="185"/>
    </row>
    <row r="189" spans="1:13" s="111" customFormat="1" ht="9.75" customHeight="1">
      <c r="A189" s="352">
        <v>801</v>
      </c>
      <c r="B189" s="102" t="s">
        <v>317</v>
      </c>
      <c r="C189" s="102"/>
      <c r="D189" s="103" t="s">
        <v>863</v>
      </c>
      <c r="E189" s="334">
        <v>202</v>
      </c>
      <c r="F189" s="334">
        <v>116</v>
      </c>
      <c r="G189" s="373">
        <v>3</v>
      </c>
      <c r="H189" s="388">
        <v>78</v>
      </c>
      <c r="I189" s="388">
        <v>10</v>
      </c>
      <c r="J189" s="393">
        <v>4</v>
      </c>
      <c r="K189" s="385">
        <v>8</v>
      </c>
      <c r="L189" s="185" t="s">
        <v>864</v>
      </c>
      <c r="M189" s="390">
        <v>1</v>
      </c>
    </row>
    <row r="190" spans="1:13" s="111" customFormat="1" ht="9.75" customHeight="1">
      <c r="A190" s="352"/>
      <c r="B190" s="102"/>
      <c r="C190" s="102" t="s">
        <v>318</v>
      </c>
      <c r="D190" s="103" t="s">
        <v>865</v>
      </c>
      <c r="E190" s="334">
        <v>124</v>
      </c>
      <c r="F190" s="334">
        <v>61</v>
      </c>
      <c r="G190" s="373">
        <v>3</v>
      </c>
      <c r="H190" s="388">
        <v>62</v>
      </c>
      <c r="I190" s="388">
        <v>9</v>
      </c>
      <c r="J190" s="393">
        <v>2</v>
      </c>
      <c r="K190" s="385">
        <v>1</v>
      </c>
      <c r="L190" s="185" t="s">
        <v>864</v>
      </c>
      <c r="M190" s="185" t="s">
        <v>864</v>
      </c>
    </row>
    <row r="191" spans="1:13" s="102" customFormat="1" ht="9.75" customHeight="1">
      <c r="A191" s="352">
        <v>810</v>
      </c>
      <c r="B191" s="102" t="s">
        <v>319</v>
      </c>
      <c r="D191" s="103" t="s">
        <v>863</v>
      </c>
      <c r="E191" s="334">
        <v>744</v>
      </c>
      <c r="F191" s="334">
        <v>215</v>
      </c>
      <c r="G191" s="373">
        <v>5</v>
      </c>
      <c r="H191" s="388">
        <v>516</v>
      </c>
      <c r="I191" s="388">
        <v>24</v>
      </c>
      <c r="J191" s="389">
        <v>1</v>
      </c>
      <c r="K191" s="385">
        <v>13</v>
      </c>
      <c r="L191" s="185" t="s">
        <v>864</v>
      </c>
      <c r="M191" s="185" t="s">
        <v>864</v>
      </c>
    </row>
    <row r="192" spans="1:13" s="102" customFormat="1" ht="9.75" customHeight="1">
      <c r="A192" s="352"/>
      <c r="C192" s="102" t="s">
        <v>320</v>
      </c>
      <c r="D192" s="103" t="s">
        <v>865</v>
      </c>
      <c r="E192" s="334">
        <v>539</v>
      </c>
      <c r="F192" s="334">
        <v>109</v>
      </c>
      <c r="G192" s="373">
        <v>1</v>
      </c>
      <c r="H192" s="388">
        <v>430</v>
      </c>
      <c r="I192" s="388">
        <v>20</v>
      </c>
      <c r="J192" s="389">
        <v>1</v>
      </c>
      <c r="K192" s="185" t="s">
        <v>864</v>
      </c>
      <c r="L192" s="185" t="s">
        <v>864</v>
      </c>
      <c r="M192" s="185" t="s">
        <v>864</v>
      </c>
    </row>
    <row r="193" spans="1:13" s="102" customFormat="1" ht="9.75" customHeight="1">
      <c r="A193" s="352">
        <v>834</v>
      </c>
      <c r="B193" s="102" t="s">
        <v>309</v>
      </c>
      <c r="D193" s="103"/>
      <c r="E193" s="334"/>
      <c r="H193" s="388"/>
      <c r="I193" s="388"/>
      <c r="L193" s="185"/>
      <c r="M193" s="185"/>
    </row>
    <row r="194" spans="1:13" s="102" customFormat="1" ht="9.75" customHeight="1">
      <c r="A194" s="352"/>
      <c r="C194" s="102" t="s">
        <v>321</v>
      </c>
      <c r="D194" s="103" t="s">
        <v>863</v>
      </c>
      <c r="E194" s="334">
        <v>314</v>
      </c>
      <c r="F194" s="334">
        <v>5</v>
      </c>
      <c r="G194" s="367" t="s">
        <v>864</v>
      </c>
      <c r="H194" s="388">
        <v>294</v>
      </c>
      <c r="I194" s="388">
        <v>9</v>
      </c>
      <c r="J194" s="389">
        <v>2</v>
      </c>
      <c r="K194" s="385">
        <v>15</v>
      </c>
      <c r="L194" s="185" t="s">
        <v>864</v>
      </c>
      <c r="M194" s="185" t="s">
        <v>864</v>
      </c>
    </row>
    <row r="195" spans="1:13" s="102" customFormat="1" ht="9.75" customHeight="1">
      <c r="A195" s="352"/>
      <c r="C195" s="102" t="s">
        <v>322</v>
      </c>
      <c r="D195" s="103" t="s">
        <v>865</v>
      </c>
      <c r="E195" s="334">
        <v>247</v>
      </c>
      <c r="F195" s="334">
        <v>3</v>
      </c>
      <c r="G195" s="367" t="s">
        <v>864</v>
      </c>
      <c r="H195" s="388">
        <v>235</v>
      </c>
      <c r="I195" s="388">
        <v>8</v>
      </c>
      <c r="J195" s="389">
        <v>2</v>
      </c>
      <c r="K195" s="385">
        <v>9</v>
      </c>
      <c r="L195" s="185" t="s">
        <v>864</v>
      </c>
      <c r="M195" s="185" t="s">
        <v>864</v>
      </c>
    </row>
    <row r="196" spans="1:13" s="102" customFormat="1" ht="9.75" customHeight="1">
      <c r="A196" s="375"/>
      <c r="B196" s="111" t="s">
        <v>323</v>
      </c>
      <c r="C196" s="111"/>
      <c r="D196" s="112" t="s">
        <v>863</v>
      </c>
      <c r="E196" s="337">
        <v>1260</v>
      </c>
      <c r="F196" s="337">
        <v>336</v>
      </c>
      <c r="G196" s="377">
        <v>8</v>
      </c>
      <c r="H196" s="371">
        <v>888</v>
      </c>
      <c r="I196" s="371">
        <v>43</v>
      </c>
      <c r="J196" s="386">
        <v>7</v>
      </c>
      <c r="K196" s="387">
        <v>36</v>
      </c>
      <c r="L196" s="363" t="s">
        <v>864</v>
      </c>
      <c r="M196" s="392">
        <v>1</v>
      </c>
    </row>
    <row r="197" spans="1:13" s="102" customFormat="1" ht="9.75" customHeight="1">
      <c r="A197" s="375"/>
      <c r="B197" s="111"/>
      <c r="C197" s="80"/>
      <c r="D197" s="112" t="s">
        <v>865</v>
      </c>
      <c r="E197" s="337">
        <v>910</v>
      </c>
      <c r="F197" s="337">
        <v>173</v>
      </c>
      <c r="G197" s="377">
        <v>4</v>
      </c>
      <c r="H197" s="371">
        <v>727</v>
      </c>
      <c r="I197" s="371">
        <v>37</v>
      </c>
      <c r="J197" s="386">
        <v>5</v>
      </c>
      <c r="K197" s="387">
        <v>10</v>
      </c>
      <c r="L197" s="363" t="s">
        <v>864</v>
      </c>
      <c r="M197" s="363" t="s">
        <v>864</v>
      </c>
    </row>
    <row r="198" spans="1:12" s="102" customFormat="1" ht="7.5" customHeight="1">
      <c r="A198" s="375"/>
      <c r="B198" s="111"/>
      <c r="C198" s="111"/>
      <c r="D198" s="112"/>
      <c r="E198" s="334"/>
      <c r="F198" s="334"/>
      <c r="H198" s="388"/>
      <c r="K198" s="385"/>
      <c r="L198" s="185"/>
    </row>
    <row r="199" spans="1:12" s="111" customFormat="1" ht="9.75" customHeight="1">
      <c r="A199" s="352">
        <v>901</v>
      </c>
      <c r="B199" s="102" t="s">
        <v>324</v>
      </c>
      <c r="C199" s="102"/>
      <c r="D199" s="103"/>
      <c r="E199" s="334"/>
      <c r="F199" s="334"/>
      <c r="H199" s="388"/>
      <c r="K199" s="385"/>
      <c r="L199" s="185"/>
    </row>
    <row r="200" spans="1:13" s="111" customFormat="1" ht="9.75" customHeight="1">
      <c r="A200" s="352"/>
      <c r="B200" s="102"/>
      <c r="C200" s="102" t="s">
        <v>325</v>
      </c>
      <c r="D200" s="103" t="s">
        <v>863</v>
      </c>
      <c r="E200" s="334">
        <v>331</v>
      </c>
      <c r="F200" s="334">
        <v>239</v>
      </c>
      <c r="G200" s="373">
        <v>17</v>
      </c>
      <c r="H200" s="388">
        <v>78</v>
      </c>
      <c r="I200" s="235" t="s">
        <v>864</v>
      </c>
      <c r="J200" s="389">
        <v>3</v>
      </c>
      <c r="K200" s="385">
        <v>14</v>
      </c>
      <c r="L200" s="185" t="s">
        <v>864</v>
      </c>
      <c r="M200" s="185" t="s">
        <v>864</v>
      </c>
    </row>
    <row r="201" spans="1:13" s="102" customFormat="1" ht="9.75" customHeight="1">
      <c r="A201" s="352"/>
      <c r="C201" s="102" t="s">
        <v>326</v>
      </c>
      <c r="D201" s="103" t="s">
        <v>865</v>
      </c>
      <c r="E201" s="334">
        <v>155</v>
      </c>
      <c r="F201" s="334">
        <v>98</v>
      </c>
      <c r="G201" s="373">
        <v>7</v>
      </c>
      <c r="H201" s="388">
        <v>53</v>
      </c>
      <c r="I201" s="235" t="s">
        <v>864</v>
      </c>
      <c r="J201" s="367" t="s">
        <v>864</v>
      </c>
      <c r="K201" s="385">
        <v>4</v>
      </c>
      <c r="L201" s="185" t="s">
        <v>864</v>
      </c>
      <c r="M201" s="185" t="s">
        <v>864</v>
      </c>
    </row>
    <row r="202" spans="1:13" s="102" customFormat="1" ht="9.75" customHeight="1">
      <c r="A202" s="352">
        <v>905</v>
      </c>
      <c r="B202" s="102" t="s">
        <v>327</v>
      </c>
      <c r="D202" s="103" t="s">
        <v>863</v>
      </c>
      <c r="E202" s="334">
        <v>8</v>
      </c>
      <c r="F202" s="334">
        <v>4</v>
      </c>
      <c r="G202" s="367" t="s">
        <v>864</v>
      </c>
      <c r="H202" s="388">
        <v>4</v>
      </c>
      <c r="I202" s="235" t="s">
        <v>864</v>
      </c>
      <c r="J202" s="393">
        <v>1</v>
      </c>
      <c r="K202" s="185" t="s">
        <v>864</v>
      </c>
      <c r="L202" s="185" t="s">
        <v>864</v>
      </c>
      <c r="M202" s="185" t="s">
        <v>864</v>
      </c>
    </row>
    <row r="203" spans="1:13" s="102" customFormat="1" ht="9.75" customHeight="1">
      <c r="A203" s="352"/>
      <c r="C203" s="102" t="str">
        <f>"- Umwelt und Naturschutz -"</f>
        <v>- Umwelt und Naturschutz -</v>
      </c>
      <c r="D203" s="103" t="s">
        <v>865</v>
      </c>
      <c r="E203" s="334">
        <v>3</v>
      </c>
      <c r="F203" s="334">
        <v>1</v>
      </c>
      <c r="G203" s="367" t="s">
        <v>864</v>
      </c>
      <c r="H203" s="388">
        <v>2</v>
      </c>
      <c r="I203" s="235" t="s">
        <v>864</v>
      </c>
      <c r="J203" s="367" t="s">
        <v>864</v>
      </c>
      <c r="K203" s="185" t="s">
        <v>864</v>
      </c>
      <c r="L203" s="185" t="s">
        <v>864</v>
      </c>
      <c r="M203" s="185" t="s">
        <v>864</v>
      </c>
    </row>
    <row r="204" spans="1:13" s="102" customFormat="1" ht="9.75" customHeight="1">
      <c r="A204" s="352">
        <v>908</v>
      </c>
      <c r="B204" s="102" t="s">
        <v>328</v>
      </c>
      <c r="D204" s="103" t="s">
        <v>863</v>
      </c>
      <c r="E204" s="334">
        <v>352</v>
      </c>
      <c r="F204" s="334">
        <v>189</v>
      </c>
      <c r="G204" s="367" t="s">
        <v>864</v>
      </c>
      <c r="H204" s="388">
        <v>132</v>
      </c>
      <c r="I204" s="388">
        <v>5</v>
      </c>
      <c r="J204" s="367" t="s">
        <v>864</v>
      </c>
      <c r="K204" s="385">
        <v>31</v>
      </c>
      <c r="L204" s="185" t="s">
        <v>864</v>
      </c>
      <c r="M204" s="390">
        <v>18</v>
      </c>
    </row>
    <row r="205" spans="1:13" s="102" customFormat="1" ht="9.75" customHeight="1">
      <c r="A205" s="352"/>
      <c r="D205" s="103" t="s">
        <v>865</v>
      </c>
      <c r="E205" s="334">
        <v>203</v>
      </c>
      <c r="F205" s="334">
        <v>104</v>
      </c>
      <c r="G205" s="367" t="s">
        <v>864</v>
      </c>
      <c r="H205" s="388">
        <v>84</v>
      </c>
      <c r="I205" s="388">
        <v>5</v>
      </c>
      <c r="J205" s="367" t="s">
        <v>864</v>
      </c>
      <c r="K205" s="385">
        <v>15</v>
      </c>
      <c r="L205" s="185" t="s">
        <v>864</v>
      </c>
      <c r="M205" s="390">
        <v>12</v>
      </c>
    </row>
    <row r="206" spans="1:13" s="102" customFormat="1" ht="9.75" customHeight="1">
      <c r="A206" s="352">
        <v>909</v>
      </c>
      <c r="B206" s="102" t="s">
        <v>329</v>
      </c>
      <c r="D206" s="103" t="s">
        <v>863</v>
      </c>
      <c r="E206" s="334">
        <v>280</v>
      </c>
      <c r="F206" s="334">
        <v>115</v>
      </c>
      <c r="G206" s="367" t="s">
        <v>864</v>
      </c>
      <c r="H206" s="388">
        <v>151</v>
      </c>
      <c r="I206" s="388">
        <v>18</v>
      </c>
      <c r="J206" s="367" t="s">
        <v>864</v>
      </c>
      <c r="K206" s="385">
        <v>14</v>
      </c>
      <c r="L206" s="185" t="s">
        <v>864</v>
      </c>
      <c r="M206" s="185" t="s">
        <v>864</v>
      </c>
    </row>
    <row r="207" spans="1:13" s="102" customFormat="1" ht="9.75" customHeight="1">
      <c r="A207" s="352"/>
      <c r="D207" s="103" t="s">
        <v>865</v>
      </c>
      <c r="E207" s="334">
        <v>130</v>
      </c>
      <c r="F207" s="334">
        <v>48</v>
      </c>
      <c r="G207" s="367" t="s">
        <v>864</v>
      </c>
      <c r="H207" s="388">
        <v>80</v>
      </c>
      <c r="I207" s="388">
        <v>5</v>
      </c>
      <c r="J207" s="367" t="s">
        <v>864</v>
      </c>
      <c r="K207" s="385">
        <v>2</v>
      </c>
      <c r="L207" s="185" t="s">
        <v>864</v>
      </c>
      <c r="M207" s="185" t="s">
        <v>864</v>
      </c>
    </row>
    <row r="208" spans="1:13" s="102" customFormat="1" ht="9.75" customHeight="1">
      <c r="A208" s="352">
        <v>911</v>
      </c>
      <c r="B208" s="102" t="s">
        <v>330</v>
      </c>
      <c r="D208" s="103" t="s">
        <v>863</v>
      </c>
      <c r="E208" s="334">
        <v>5</v>
      </c>
      <c r="F208" s="334">
        <v>1</v>
      </c>
      <c r="G208" s="367" t="s">
        <v>864</v>
      </c>
      <c r="H208" s="388">
        <v>2</v>
      </c>
      <c r="I208" s="235" t="s">
        <v>864</v>
      </c>
      <c r="J208" s="367" t="s">
        <v>864</v>
      </c>
      <c r="K208" s="385">
        <v>2</v>
      </c>
      <c r="L208" s="185" t="s">
        <v>864</v>
      </c>
      <c r="M208" s="185" t="s">
        <v>864</v>
      </c>
    </row>
    <row r="209" spans="1:13" s="102" customFormat="1" ht="9.75" customHeight="1">
      <c r="A209" s="352"/>
      <c r="C209" s="102" t="s">
        <v>331</v>
      </c>
      <c r="D209" s="103" t="s">
        <v>865</v>
      </c>
      <c r="E209" s="334">
        <v>4</v>
      </c>
      <c r="F209" s="334">
        <v>1</v>
      </c>
      <c r="G209" s="367" t="s">
        <v>864</v>
      </c>
      <c r="H209" s="388">
        <v>2</v>
      </c>
      <c r="I209" s="235" t="s">
        <v>864</v>
      </c>
      <c r="J209" s="367" t="s">
        <v>864</v>
      </c>
      <c r="K209" s="385">
        <v>1</v>
      </c>
      <c r="L209" s="185" t="s">
        <v>864</v>
      </c>
      <c r="M209" s="185" t="s">
        <v>864</v>
      </c>
    </row>
    <row r="210" spans="1:13" s="102" customFormat="1" ht="9.75" customHeight="1">
      <c r="A210" s="352">
        <v>912</v>
      </c>
      <c r="B210" s="102" t="s">
        <v>332</v>
      </c>
      <c r="D210" s="103" t="s">
        <v>863</v>
      </c>
      <c r="E210" s="334">
        <v>50</v>
      </c>
      <c r="F210" s="334">
        <v>7</v>
      </c>
      <c r="G210" s="367" t="s">
        <v>864</v>
      </c>
      <c r="H210" s="388">
        <v>32</v>
      </c>
      <c r="I210" s="388">
        <v>8</v>
      </c>
      <c r="J210" s="389">
        <v>1</v>
      </c>
      <c r="K210" s="385">
        <v>11</v>
      </c>
      <c r="L210" s="185" t="s">
        <v>864</v>
      </c>
      <c r="M210" s="185" t="s">
        <v>864</v>
      </c>
    </row>
    <row r="211" spans="1:13" s="102" customFormat="1" ht="9.75" customHeight="1">
      <c r="A211" s="352"/>
      <c r="C211" s="102" t="s">
        <v>333</v>
      </c>
      <c r="D211" s="103" t="s">
        <v>865</v>
      </c>
      <c r="E211" s="334">
        <v>33</v>
      </c>
      <c r="F211" s="334">
        <v>4</v>
      </c>
      <c r="G211" s="367" t="s">
        <v>864</v>
      </c>
      <c r="H211" s="388">
        <v>22</v>
      </c>
      <c r="I211" s="388">
        <v>7</v>
      </c>
      <c r="J211" s="389">
        <v>1</v>
      </c>
      <c r="K211" s="385">
        <v>7</v>
      </c>
      <c r="L211" s="185" t="s">
        <v>864</v>
      </c>
      <c r="M211" s="185" t="s">
        <v>864</v>
      </c>
    </row>
    <row r="212" spans="1:13" s="102" customFormat="1" ht="11.25" customHeight="1">
      <c r="A212" s="352">
        <v>913</v>
      </c>
      <c r="B212" s="102" t="s">
        <v>334</v>
      </c>
      <c r="D212" s="103" t="s">
        <v>863</v>
      </c>
      <c r="E212" s="334">
        <v>10</v>
      </c>
      <c r="F212" s="334">
        <v>1</v>
      </c>
      <c r="G212" s="367" t="s">
        <v>864</v>
      </c>
      <c r="H212" s="388">
        <v>9</v>
      </c>
      <c r="I212" s="235" t="s">
        <v>864</v>
      </c>
      <c r="J212" s="367" t="s">
        <v>864</v>
      </c>
      <c r="K212" s="185" t="s">
        <v>864</v>
      </c>
      <c r="L212" s="185" t="s">
        <v>864</v>
      </c>
      <c r="M212" s="185" t="s">
        <v>864</v>
      </c>
    </row>
    <row r="213" spans="1:13" s="102" customFormat="1" ht="9.75" customHeight="1">
      <c r="A213" s="352"/>
      <c r="D213" s="103" t="s">
        <v>865</v>
      </c>
      <c r="E213" s="334">
        <v>4</v>
      </c>
      <c r="F213" s="235" t="s">
        <v>864</v>
      </c>
      <c r="G213" s="367" t="s">
        <v>864</v>
      </c>
      <c r="H213" s="388">
        <v>4</v>
      </c>
      <c r="I213" s="235" t="s">
        <v>864</v>
      </c>
      <c r="J213" s="367" t="s">
        <v>864</v>
      </c>
      <c r="K213" s="185" t="s">
        <v>864</v>
      </c>
      <c r="L213" s="185" t="s">
        <v>864</v>
      </c>
      <c r="M213" s="185" t="s">
        <v>864</v>
      </c>
    </row>
    <row r="214" spans="1:13" s="102" customFormat="1" ht="9.75" customHeight="1">
      <c r="A214" s="352">
        <v>914</v>
      </c>
      <c r="B214" s="102" t="s">
        <v>335</v>
      </c>
      <c r="D214" s="103" t="s">
        <v>863</v>
      </c>
      <c r="E214" s="334">
        <v>264</v>
      </c>
      <c r="F214" s="334">
        <v>101</v>
      </c>
      <c r="G214" s="367" t="s">
        <v>864</v>
      </c>
      <c r="H214" s="388">
        <v>136</v>
      </c>
      <c r="I214" s="388">
        <v>6</v>
      </c>
      <c r="J214" s="389">
        <v>3</v>
      </c>
      <c r="K214" s="385">
        <v>27</v>
      </c>
      <c r="L214" s="185" t="s">
        <v>864</v>
      </c>
      <c r="M214" s="390">
        <v>8</v>
      </c>
    </row>
    <row r="215" spans="1:13" s="102" customFormat="1" ht="9.75" customHeight="1">
      <c r="A215" s="352"/>
      <c r="C215" s="102" t="s">
        <v>336</v>
      </c>
      <c r="D215" s="103" t="s">
        <v>865</v>
      </c>
      <c r="E215" s="334">
        <v>125</v>
      </c>
      <c r="F215" s="334">
        <v>38</v>
      </c>
      <c r="G215" s="367" t="s">
        <v>864</v>
      </c>
      <c r="H215" s="388">
        <v>76</v>
      </c>
      <c r="I215" s="388">
        <v>4</v>
      </c>
      <c r="J215" s="389">
        <v>3</v>
      </c>
      <c r="K215" s="385">
        <v>11</v>
      </c>
      <c r="L215" s="185" t="s">
        <v>864</v>
      </c>
      <c r="M215" s="390">
        <v>6</v>
      </c>
    </row>
    <row r="216" spans="1:13" s="102" customFormat="1" ht="9.75" customHeight="1">
      <c r="A216" s="352">
        <v>915</v>
      </c>
      <c r="B216" s="102" t="s">
        <v>337</v>
      </c>
      <c r="D216" s="103" t="s">
        <v>863</v>
      </c>
      <c r="E216" s="334">
        <v>43</v>
      </c>
      <c r="F216" s="334">
        <v>7</v>
      </c>
      <c r="G216" s="367" t="s">
        <v>864</v>
      </c>
      <c r="H216" s="388">
        <v>15</v>
      </c>
      <c r="I216" s="235" t="s">
        <v>864</v>
      </c>
      <c r="J216" s="367" t="s">
        <v>864</v>
      </c>
      <c r="K216" s="385">
        <v>21</v>
      </c>
      <c r="L216" s="390">
        <v>6</v>
      </c>
      <c r="M216" s="185" t="s">
        <v>864</v>
      </c>
    </row>
    <row r="217" spans="1:13" s="102" customFormat="1" ht="9.75" customHeight="1">
      <c r="A217" s="352"/>
      <c r="C217" s="102" t="s">
        <v>338</v>
      </c>
      <c r="D217" s="103" t="s">
        <v>865</v>
      </c>
      <c r="E217" s="334">
        <v>22</v>
      </c>
      <c r="F217" s="334">
        <v>3</v>
      </c>
      <c r="G217" s="367" t="s">
        <v>864</v>
      </c>
      <c r="H217" s="388">
        <v>8</v>
      </c>
      <c r="I217" s="235" t="s">
        <v>864</v>
      </c>
      <c r="J217" s="367" t="s">
        <v>864</v>
      </c>
      <c r="K217" s="385">
        <v>11</v>
      </c>
      <c r="L217" s="390">
        <v>3</v>
      </c>
      <c r="M217" s="185" t="s">
        <v>864</v>
      </c>
    </row>
    <row r="218" spans="1:13" s="102" customFormat="1" ht="9.75" customHeight="1">
      <c r="A218" s="352">
        <v>921</v>
      </c>
      <c r="B218" s="102" t="s">
        <v>339</v>
      </c>
      <c r="D218" s="103" t="s">
        <v>863</v>
      </c>
      <c r="E218" s="334">
        <v>663</v>
      </c>
      <c r="F218" s="334">
        <v>410</v>
      </c>
      <c r="G218" s="367" t="s">
        <v>864</v>
      </c>
      <c r="H218" s="388">
        <v>248</v>
      </c>
      <c r="I218" s="235" t="s">
        <v>864</v>
      </c>
      <c r="J218" s="389">
        <v>5</v>
      </c>
      <c r="K218" s="385">
        <v>5</v>
      </c>
      <c r="L218" s="185" t="s">
        <v>864</v>
      </c>
      <c r="M218" s="185" t="s">
        <v>864</v>
      </c>
    </row>
    <row r="219" spans="1:13" s="102" customFormat="1" ht="9.75" customHeight="1">
      <c r="A219" s="352"/>
      <c r="D219" s="103" t="s">
        <v>865</v>
      </c>
      <c r="E219" s="334">
        <v>184</v>
      </c>
      <c r="F219" s="334">
        <v>57</v>
      </c>
      <c r="G219" s="367" t="s">
        <v>864</v>
      </c>
      <c r="H219" s="388">
        <v>125</v>
      </c>
      <c r="I219" s="235" t="s">
        <v>864</v>
      </c>
      <c r="J219" s="389">
        <v>1</v>
      </c>
      <c r="K219" s="385">
        <v>2</v>
      </c>
      <c r="L219" s="185" t="s">
        <v>864</v>
      </c>
      <c r="M219" s="185" t="s">
        <v>864</v>
      </c>
    </row>
    <row r="220" spans="1:13" s="102" customFormat="1" ht="9.75" customHeight="1">
      <c r="A220" s="352">
        <v>922</v>
      </c>
      <c r="B220" s="102" t="s">
        <v>340</v>
      </c>
      <c r="D220" s="103" t="s">
        <v>863</v>
      </c>
      <c r="E220" s="334">
        <v>996</v>
      </c>
      <c r="F220" s="235" t="s">
        <v>864</v>
      </c>
      <c r="G220" s="367" t="s">
        <v>864</v>
      </c>
      <c r="H220" s="235" t="s">
        <v>864</v>
      </c>
      <c r="I220" s="235" t="s">
        <v>864</v>
      </c>
      <c r="J220" s="367" t="s">
        <v>864</v>
      </c>
      <c r="K220" s="385">
        <v>996</v>
      </c>
      <c r="L220" s="390">
        <v>118</v>
      </c>
      <c r="M220" s="390">
        <v>1</v>
      </c>
    </row>
    <row r="221" spans="1:13" s="102" customFormat="1" ht="9.75" customHeight="1">
      <c r="A221" s="352"/>
      <c r="C221"/>
      <c r="D221" s="103" t="s">
        <v>865</v>
      </c>
      <c r="E221" s="334">
        <v>16</v>
      </c>
      <c r="F221" s="235" t="s">
        <v>864</v>
      </c>
      <c r="G221" s="367" t="s">
        <v>864</v>
      </c>
      <c r="H221" s="235" t="s">
        <v>864</v>
      </c>
      <c r="I221" s="235" t="s">
        <v>864</v>
      </c>
      <c r="J221" s="367" t="s">
        <v>864</v>
      </c>
      <c r="K221" s="385">
        <v>16</v>
      </c>
      <c r="L221" s="390">
        <v>5</v>
      </c>
      <c r="M221" s="185" t="s">
        <v>864</v>
      </c>
    </row>
    <row r="222" spans="1:13" s="102" customFormat="1" ht="9.75" customHeight="1">
      <c r="A222" s="352">
        <v>923</v>
      </c>
      <c r="B222" s="102" t="s">
        <v>341</v>
      </c>
      <c r="D222" s="103" t="s">
        <v>863</v>
      </c>
      <c r="E222" s="334">
        <v>86</v>
      </c>
      <c r="F222" s="334">
        <v>63</v>
      </c>
      <c r="G222" s="373">
        <v>56</v>
      </c>
      <c r="H222" s="388">
        <v>21</v>
      </c>
      <c r="I222" s="235" t="s">
        <v>864</v>
      </c>
      <c r="J222" s="389">
        <v>17</v>
      </c>
      <c r="K222" s="385">
        <v>2</v>
      </c>
      <c r="L222" s="185" t="s">
        <v>864</v>
      </c>
      <c r="M222" s="185" t="s">
        <v>864</v>
      </c>
    </row>
    <row r="223" spans="1:13" s="102" customFormat="1" ht="9.75" customHeight="1">
      <c r="A223" s="352"/>
      <c r="C223" s="102" t="s">
        <v>342</v>
      </c>
      <c r="D223" s="103" t="s">
        <v>865</v>
      </c>
      <c r="E223" s="334">
        <v>25</v>
      </c>
      <c r="F223" s="334">
        <v>16</v>
      </c>
      <c r="G223" s="373">
        <v>15</v>
      </c>
      <c r="H223" s="388">
        <v>8</v>
      </c>
      <c r="I223" s="235" t="s">
        <v>864</v>
      </c>
      <c r="J223" s="389">
        <v>5</v>
      </c>
      <c r="K223" s="385">
        <v>1</v>
      </c>
      <c r="L223" s="185" t="s">
        <v>864</v>
      </c>
      <c r="M223" s="185" t="s">
        <v>864</v>
      </c>
    </row>
    <row r="224" spans="1:13" s="102" customFormat="1" ht="9.75" customHeight="1">
      <c r="A224" s="352">
        <v>924</v>
      </c>
      <c r="B224" s="102" t="s">
        <v>343</v>
      </c>
      <c r="D224" s="103" t="s">
        <v>863</v>
      </c>
      <c r="E224" s="334">
        <v>89</v>
      </c>
      <c r="F224" s="334">
        <v>57</v>
      </c>
      <c r="G224" s="367" t="s">
        <v>864</v>
      </c>
      <c r="H224" s="388">
        <v>30</v>
      </c>
      <c r="I224" s="235" t="s">
        <v>864</v>
      </c>
      <c r="J224" s="389">
        <v>1</v>
      </c>
      <c r="K224" s="385">
        <v>2</v>
      </c>
      <c r="L224" s="185" t="s">
        <v>864</v>
      </c>
      <c r="M224" s="185" t="s">
        <v>864</v>
      </c>
    </row>
    <row r="225" spans="1:13" s="102" customFormat="1" ht="9.75" customHeight="1">
      <c r="A225" s="352"/>
      <c r="C225" s="102" t="s">
        <v>342</v>
      </c>
      <c r="D225" s="103" t="s">
        <v>865</v>
      </c>
      <c r="E225" s="334">
        <v>28</v>
      </c>
      <c r="F225" s="334">
        <v>8</v>
      </c>
      <c r="G225" s="367" t="s">
        <v>864</v>
      </c>
      <c r="H225" s="388">
        <v>20</v>
      </c>
      <c r="I225" s="235" t="s">
        <v>864</v>
      </c>
      <c r="J225" s="367" t="s">
        <v>864</v>
      </c>
      <c r="K225" s="185" t="s">
        <v>864</v>
      </c>
      <c r="L225" s="185" t="s">
        <v>864</v>
      </c>
      <c r="M225" s="185" t="s">
        <v>864</v>
      </c>
    </row>
    <row r="226" spans="1:13" s="102" customFormat="1" ht="9.75" customHeight="1">
      <c r="A226" s="352">
        <v>925</v>
      </c>
      <c r="B226" s="102" t="s">
        <v>344</v>
      </c>
      <c r="D226" s="103" t="s">
        <v>863</v>
      </c>
      <c r="E226" s="334">
        <v>11</v>
      </c>
      <c r="F226" s="334">
        <v>3</v>
      </c>
      <c r="G226" s="367" t="s">
        <v>864</v>
      </c>
      <c r="H226" s="388">
        <v>1</v>
      </c>
      <c r="I226" s="235" t="s">
        <v>864</v>
      </c>
      <c r="J226" s="367" t="s">
        <v>864</v>
      </c>
      <c r="K226" s="385">
        <v>7</v>
      </c>
      <c r="L226" s="185" t="s">
        <v>864</v>
      </c>
      <c r="M226" s="185" t="s">
        <v>864</v>
      </c>
    </row>
    <row r="227" spans="1:13" s="102" customFormat="1" ht="9.75" customHeight="1">
      <c r="A227" s="352"/>
      <c r="D227" s="103" t="s">
        <v>865</v>
      </c>
      <c r="E227" s="334">
        <v>7</v>
      </c>
      <c r="F227" s="235" t="s">
        <v>864</v>
      </c>
      <c r="G227" s="367" t="s">
        <v>864</v>
      </c>
      <c r="H227" s="388">
        <v>1</v>
      </c>
      <c r="I227" s="235" t="s">
        <v>864</v>
      </c>
      <c r="J227" s="367" t="s">
        <v>864</v>
      </c>
      <c r="K227" s="385">
        <v>6</v>
      </c>
      <c r="L227" s="185" t="s">
        <v>864</v>
      </c>
      <c r="M227" s="185" t="s">
        <v>864</v>
      </c>
    </row>
    <row r="228" spans="1:13" s="102" customFormat="1" ht="9.75" customHeight="1">
      <c r="A228" s="71" t="str">
        <f>"- 27 -"</f>
        <v>- 27 -</v>
      </c>
      <c r="B228" s="379"/>
      <c r="C228" s="379"/>
      <c r="D228" s="380"/>
      <c r="E228" s="139"/>
      <c r="F228" s="139"/>
      <c r="G228" s="139"/>
      <c r="H228" s="139"/>
      <c r="I228" s="139"/>
      <c r="J228" s="139"/>
      <c r="K228" s="139"/>
      <c r="L228" s="139"/>
      <c r="M228" s="139"/>
    </row>
    <row r="229" spans="1:13" s="102" customFormat="1" ht="9.75" customHeight="1">
      <c r="A229" s="73"/>
      <c r="B229" s="73"/>
      <c r="C229" s="73"/>
      <c r="D229" s="73"/>
      <c r="E229" s="73"/>
      <c r="F229" s="73"/>
      <c r="G229" s="73"/>
      <c r="H229" s="73"/>
      <c r="I229" s="73"/>
      <c r="J229" s="73"/>
      <c r="K229" s="73"/>
      <c r="L229" s="73"/>
      <c r="M229" s="73"/>
    </row>
    <row r="230" spans="1:13" s="102" customFormat="1" ht="12" customHeight="1">
      <c r="A230" s="383" t="s">
        <v>267</v>
      </c>
      <c r="B230" s="74"/>
      <c r="C230" s="74"/>
      <c r="D230" s="74"/>
      <c r="E230" s="74"/>
      <c r="F230" s="74"/>
      <c r="G230" s="74"/>
      <c r="H230" s="74"/>
      <c r="I230" s="74"/>
      <c r="J230" s="74"/>
      <c r="K230" s="74"/>
      <c r="L230" s="74"/>
      <c r="M230" s="74"/>
    </row>
    <row r="231" spans="1:13" s="102" customFormat="1" ht="12" customHeight="1">
      <c r="A231" s="383" t="s">
        <v>268</v>
      </c>
      <c r="B231" s="74"/>
      <c r="C231" s="74"/>
      <c r="D231" s="74"/>
      <c r="E231" s="74"/>
      <c r="F231" s="74"/>
      <c r="G231" s="74"/>
      <c r="H231" s="74"/>
      <c r="I231" s="74"/>
      <c r="J231" s="74"/>
      <c r="K231" s="74"/>
      <c r="L231" s="74"/>
      <c r="M231" s="74"/>
    </row>
    <row r="232" spans="1:13" s="102" customFormat="1" ht="9.75" customHeight="1" thickBot="1">
      <c r="A232" s="75"/>
      <c r="B232" s="75"/>
      <c r="C232" s="75"/>
      <c r="D232" s="75"/>
      <c r="E232" s="75"/>
      <c r="F232" s="75"/>
      <c r="G232" s="75"/>
      <c r="H232" s="75"/>
      <c r="I232" s="75"/>
      <c r="J232" s="75"/>
      <c r="K232" s="75"/>
      <c r="L232" s="75"/>
      <c r="M232" s="75"/>
    </row>
    <row r="233" spans="1:14" s="73" customFormat="1" ht="9.75" customHeight="1">
      <c r="A233" s="341"/>
      <c r="B233" s="342"/>
      <c r="C233" s="342"/>
      <c r="D233" s="343"/>
      <c r="E233" s="784" t="s">
        <v>221</v>
      </c>
      <c r="F233" s="154" t="s">
        <v>222</v>
      </c>
      <c r="G233" s="344"/>
      <c r="H233" s="708" t="s">
        <v>988</v>
      </c>
      <c r="I233" s="686"/>
      <c r="J233" s="711"/>
      <c r="K233" s="708" t="s">
        <v>989</v>
      </c>
      <c r="L233" s="686"/>
      <c r="M233" s="686"/>
      <c r="N233" s="86"/>
    </row>
    <row r="234" spans="1:14" s="73" customFormat="1" ht="11.25">
      <c r="A234" s="663" t="s">
        <v>223</v>
      </c>
      <c r="B234" s="776" t="s">
        <v>224</v>
      </c>
      <c r="C234" s="777"/>
      <c r="D234" s="778"/>
      <c r="E234" s="785"/>
      <c r="F234" s="345" t="s">
        <v>987</v>
      </c>
      <c r="G234" s="346"/>
      <c r="H234" s="709"/>
      <c r="I234" s="710"/>
      <c r="J234" s="713"/>
      <c r="K234" s="709"/>
      <c r="L234" s="710"/>
      <c r="M234" s="710"/>
      <c r="N234" s="86"/>
    </row>
    <row r="235" spans="1:14" s="73" customFormat="1" ht="11.25">
      <c r="A235" s="782"/>
      <c r="C235" s="154"/>
      <c r="D235" s="158"/>
      <c r="E235" s="785"/>
      <c r="F235" s="768" t="s">
        <v>225</v>
      </c>
      <c r="G235" s="768" t="s">
        <v>226</v>
      </c>
      <c r="H235" s="768" t="s">
        <v>225</v>
      </c>
      <c r="I235" s="347" t="s">
        <v>964</v>
      </c>
      <c r="J235" s="348"/>
      <c r="K235" s="768" t="s">
        <v>225</v>
      </c>
      <c r="L235" s="347" t="s">
        <v>964</v>
      </c>
      <c r="M235" s="349"/>
      <c r="N235" s="94"/>
    </row>
    <row r="236" spans="1:14" s="73" customFormat="1" ht="12.75" customHeight="1">
      <c r="A236" s="782"/>
      <c r="B236" s="779" t="s">
        <v>1002</v>
      </c>
      <c r="C236" s="783"/>
      <c r="D236" s="781"/>
      <c r="E236" s="785"/>
      <c r="F236" s="676"/>
      <c r="G236" s="676"/>
      <c r="H236" s="676"/>
      <c r="I236" s="768" t="s">
        <v>227</v>
      </c>
      <c r="J236" s="775" t="s">
        <v>228</v>
      </c>
      <c r="K236" s="676"/>
      <c r="L236" s="768" t="s">
        <v>227</v>
      </c>
      <c r="M236" s="775" t="s">
        <v>228</v>
      </c>
      <c r="N236" s="94"/>
    </row>
    <row r="237" spans="1:14" s="73" customFormat="1" ht="11.25" customHeight="1">
      <c r="A237" s="782"/>
      <c r="B237" s="154" t="s">
        <v>1006</v>
      </c>
      <c r="C237" s="154"/>
      <c r="D237" s="158"/>
      <c r="E237" s="785"/>
      <c r="F237" s="676"/>
      <c r="G237" s="676"/>
      <c r="H237" s="676"/>
      <c r="I237" s="676"/>
      <c r="J237" s="677"/>
      <c r="K237" s="676"/>
      <c r="L237" s="676"/>
      <c r="M237" s="677"/>
      <c r="N237" s="94"/>
    </row>
    <row r="238" spans="1:14" s="73" customFormat="1" ht="11.25" customHeight="1" thickBot="1">
      <c r="A238" s="350"/>
      <c r="C238" s="154"/>
      <c r="D238" s="158"/>
      <c r="E238" s="785"/>
      <c r="F238" s="676"/>
      <c r="G238" s="676"/>
      <c r="H238" s="676"/>
      <c r="I238" s="676"/>
      <c r="J238" s="677"/>
      <c r="K238" s="676"/>
      <c r="L238" s="676"/>
      <c r="M238" s="677"/>
      <c r="N238" s="94"/>
    </row>
    <row r="239" spans="1:13" s="102" customFormat="1" ht="9.75" customHeight="1">
      <c r="A239" s="188"/>
      <c r="B239" s="78"/>
      <c r="C239" s="78"/>
      <c r="D239" s="79"/>
      <c r="E239" s="95"/>
      <c r="F239" s="95"/>
      <c r="G239" s="95"/>
      <c r="H239" s="95"/>
      <c r="I239" s="95"/>
      <c r="J239" s="95"/>
      <c r="K239" s="95"/>
      <c r="L239" s="95"/>
      <c r="M239" s="95"/>
    </row>
    <row r="240" spans="1:13" s="102" customFormat="1" ht="10.5" customHeight="1">
      <c r="A240" s="352">
        <v>927</v>
      </c>
      <c r="B240" s="102" t="s">
        <v>345</v>
      </c>
      <c r="D240" s="103" t="s">
        <v>863</v>
      </c>
      <c r="E240" s="394">
        <v>8</v>
      </c>
      <c r="F240" s="394">
        <v>5</v>
      </c>
      <c r="G240" s="367" t="s">
        <v>864</v>
      </c>
      <c r="H240" s="394">
        <v>3</v>
      </c>
      <c r="I240" s="388">
        <v>1</v>
      </c>
      <c r="J240" s="334">
        <v>1</v>
      </c>
      <c r="K240" s="367" t="s">
        <v>864</v>
      </c>
      <c r="L240" s="185" t="s">
        <v>864</v>
      </c>
      <c r="M240" s="185" t="s">
        <v>864</v>
      </c>
    </row>
    <row r="241" spans="1:13" s="102" customFormat="1" ht="10.5" customHeight="1">
      <c r="A241" s="352"/>
      <c r="D241" s="103" t="s">
        <v>865</v>
      </c>
      <c r="E241" s="394">
        <v>3</v>
      </c>
      <c r="F241" s="394">
        <v>1</v>
      </c>
      <c r="G241" s="367" t="s">
        <v>864</v>
      </c>
      <c r="H241" s="394">
        <v>2</v>
      </c>
      <c r="I241" s="388">
        <v>1</v>
      </c>
      <c r="J241" s="334">
        <v>1</v>
      </c>
      <c r="K241" s="367" t="s">
        <v>864</v>
      </c>
      <c r="L241" s="185" t="s">
        <v>864</v>
      </c>
      <c r="M241" s="185" t="s">
        <v>864</v>
      </c>
    </row>
    <row r="242" spans="1:13" s="102" customFormat="1" ht="10.5" customHeight="1">
      <c r="A242" s="352">
        <v>931</v>
      </c>
      <c r="B242" s="102" t="s">
        <v>346</v>
      </c>
      <c r="D242" s="103" t="s">
        <v>863</v>
      </c>
      <c r="E242" s="394">
        <v>224</v>
      </c>
      <c r="F242" s="394">
        <v>86</v>
      </c>
      <c r="G242" s="367" t="s">
        <v>864</v>
      </c>
      <c r="H242" s="394">
        <v>121</v>
      </c>
      <c r="I242" s="388">
        <v>5</v>
      </c>
      <c r="J242" s="235" t="s">
        <v>864</v>
      </c>
      <c r="K242" s="394">
        <v>17</v>
      </c>
      <c r="L242" s="185" t="s">
        <v>864</v>
      </c>
      <c r="M242" s="185" t="s">
        <v>864</v>
      </c>
    </row>
    <row r="243" spans="1:13" s="102" customFormat="1" ht="10.5" customHeight="1">
      <c r="A243" s="352"/>
      <c r="C243" s="102" t="s">
        <v>347</v>
      </c>
      <c r="D243" s="103" t="s">
        <v>865</v>
      </c>
      <c r="E243" s="394">
        <v>100</v>
      </c>
      <c r="F243" s="394">
        <v>29</v>
      </c>
      <c r="G243" s="367" t="s">
        <v>864</v>
      </c>
      <c r="H243" s="394">
        <v>70</v>
      </c>
      <c r="I243" s="388">
        <v>3</v>
      </c>
      <c r="J243" s="235" t="s">
        <v>864</v>
      </c>
      <c r="K243" s="394">
        <v>1</v>
      </c>
      <c r="L243" s="185" t="s">
        <v>864</v>
      </c>
      <c r="M243" s="185" t="s">
        <v>864</v>
      </c>
    </row>
    <row r="244" spans="1:13" s="102" customFormat="1" ht="10.5" customHeight="1">
      <c r="A244" s="352">
        <v>933</v>
      </c>
      <c r="B244" s="102" t="s">
        <v>348</v>
      </c>
      <c r="D244" s="103" t="s">
        <v>863</v>
      </c>
      <c r="E244" s="394">
        <v>54</v>
      </c>
      <c r="F244" s="394">
        <v>34</v>
      </c>
      <c r="G244" s="367" t="s">
        <v>864</v>
      </c>
      <c r="H244" s="394">
        <v>20</v>
      </c>
      <c r="I244" s="339" t="s">
        <v>864</v>
      </c>
      <c r="J244" s="334">
        <v>1</v>
      </c>
      <c r="K244" s="367" t="s">
        <v>864</v>
      </c>
      <c r="L244" s="185" t="s">
        <v>864</v>
      </c>
      <c r="M244" s="185" t="s">
        <v>864</v>
      </c>
    </row>
    <row r="245" spans="1:13" s="102" customFormat="1" ht="10.5" customHeight="1">
      <c r="A245" s="369"/>
      <c r="D245" s="103" t="s">
        <v>865</v>
      </c>
      <c r="E245" s="394">
        <v>19</v>
      </c>
      <c r="F245" s="394">
        <v>6</v>
      </c>
      <c r="G245" s="367" t="s">
        <v>864</v>
      </c>
      <c r="H245" s="394">
        <v>13</v>
      </c>
      <c r="I245" s="339" t="s">
        <v>864</v>
      </c>
      <c r="J245" s="235" t="s">
        <v>864</v>
      </c>
      <c r="K245" s="367" t="s">
        <v>864</v>
      </c>
      <c r="L245" s="185" t="s">
        <v>864</v>
      </c>
      <c r="M245" s="185" t="s">
        <v>864</v>
      </c>
    </row>
    <row r="246" spans="1:13" s="102" customFormat="1" ht="10.5" customHeight="1">
      <c r="A246" s="352">
        <v>934</v>
      </c>
      <c r="B246" s="102" t="s">
        <v>349</v>
      </c>
      <c r="D246" s="103" t="s">
        <v>863</v>
      </c>
      <c r="E246" s="394">
        <v>419</v>
      </c>
      <c r="F246" s="394">
        <v>159</v>
      </c>
      <c r="G246" s="367" t="s">
        <v>864</v>
      </c>
      <c r="H246" s="394">
        <v>192</v>
      </c>
      <c r="I246" s="370">
        <v>16</v>
      </c>
      <c r="J246" s="334">
        <v>3</v>
      </c>
      <c r="K246" s="394">
        <v>68</v>
      </c>
      <c r="L246" s="185" t="s">
        <v>864</v>
      </c>
      <c r="M246" s="385">
        <v>2</v>
      </c>
    </row>
    <row r="247" spans="1:13" s="102" customFormat="1" ht="10.5" customHeight="1">
      <c r="A247" s="352"/>
      <c r="D247" s="103" t="s">
        <v>865</v>
      </c>
      <c r="E247" s="394">
        <v>191</v>
      </c>
      <c r="F247" s="394">
        <v>83</v>
      </c>
      <c r="G247" s="367" t="s">
        <v>864</v>
      </c>
      <c r="H247" s="394">
        <v>106</v>
      </c>
      <c r="I247" s="370">
        <v>13</v>
      </c>
      <c r="J247" s="334">
        <v>1</v>
      </c>
      <c r="K247" s="394">
        <v>2</v>
      </c>
      <c r="L247" s="185" t="s">
        <v>864</v>
      </c>
      <c r="M247" s="185" t="s">
        <v>864</v>
      </c>
    </row>
    <row r="248" spans="1:13" s="102" customFormat="1" ht="10.5" customHeight="1">
      <c r="A248" s="352">
        <v>935</v>
      </c>
      <c r="B248" s="102" t="s">
        <v>350</v>
      </c>
      <c r="D248" s="103" t="s">
        <v>863</v>
      </c>
      <c r="E248" s="394">
        <v>36</v>
      </c>
      <c r="F248" s="394">
        <v>6</v>
      </c>
      <c r="G248" s="367" t="s">
        <v>864</v>
      </c>
      <c r="H248" s="394">
        <v>22</v>
      </c>
      <c r="I248" s="339" t="s">
        <v>864</v>
      </c>
      <c r="J248" s="235" t="s">
        <v>864</v>
      </c>
      <c r="K248" s="394">
        <v>8</v>
      </c>
      <c r="L248" s="185" t="s">
        <v>864</v>
      </c>
      <c r="M248" s="185" t="s">
        <v>864</v>
      </c>
    </row>
    <row r="249" spans="1:13" s="102" customFormat="1" ht="10.5" customHeight="1">
      <c r="A249" s="352"/>
      <c r="D249" s="103" t="s">
        <v>865</v>
      </c>
      <c r="E249" s="394">
        <v>14</v>
      </c>
      <c r="F249" s="394">
        <v>3</v>
      </c>
      <c r="G249" s="367" t="s">
        <v>864</v>
      </c>
      <c r="H249" s="394">
        <v>11</v>
      </c>
      <c r="I249" s="339" t="s">
        <v>864</v>
      </c>
      <c r="J249" s="235" t="s">
        <v>864</v>
      </c>
      <c r="K249" s="367" t="s">
        <v>864</v>
      </c>
      <c r="L249" s="185" t="s">
        <v>864</v>
      </c>
      <c r="M249" s="185" t="s">
        <v>864</v>
      </c>
    </row>
    <row r="250" spans="1:13" s="111" customFormat="1" ht="10.5" customHeight="1">
      <c r="A250" s="375"/>
      <c r="B250" s="111" t="s">
        <v>351</v>
      </c>
      <c r="D250" s="112" t="s">
        <v>863</v>
      </c>
      <c r="E250" s="395">
        <v>3929</v>
      </c>
      <c r="F250" s="395">
        <v>1487</v>
      </c>
      <c r="G250" s="395">
        <v>73</v>
      </c>
      <c r="H250" s="395">
        <v>1217</v>
      </c>
      <c r="I250" s="371">
        <v>59</v>
      </c>
      <c r="J250" s="337">
        <v>36</v>
      </c>
      <c r="K250" s="395">
        <v>1225</v>
      </c>
      <c r="L250" s="387">
        <v>124</v>
      </c>
      <c r="M250" s="387">
        <v>29</v>
      </c>
    </row>
    <row r="251" spans="1:13" s="111" customFormat="1" ht="10.5" customHeight="1">
      <c r="A251" s="375"/>
      <c r="C251" s="80"/>
      <c r="D251" s="112" t="s">
        <v>865</v>
      </c>
      <c r="E251" s="395">
        <v>1266</v>
      </c>
      <c r="F251" s="395">
        <v>500</v>
      </c>
      <c r="G251" s="395">
        <v>22</v>
      </c>
      <c r="H251" s="395">
        <v>687</v>
      </c>
      <c r="I251" s="371">
        <v>38</v>
      </c>
      <c r="J251" s="337">
        <v>12</v>
      </c>
      <c r="K251" s="395">
        <v>79</v>
      </c>
      <c r="L251" s="387">
        <v>8</v>
      </c>
      <c r="M251" s="387">
        <v>18</v>
      </c>
    </row>
    <row r="252" spans="1:8" s="111" customFormat="1" ht="9" customHeight="1">
      <c r="A252" s="375"/>
      <c r="D252" s="112"/>
      <c r="F252" s="394"/>
      <c r="H252" s="394"/>
    </row>
    <row r="253" spans="1:13" s="102" customFormat="1" ht="10.5" customHeight="1">
      <c r="A253" s="352">
        <v>1101</v>
      </c>
      <c r="B253" s="102" t="s">
        <v>352</v>
      </c>
      <c r="D253" s="103" t="s">
        <v>863</v>
      </c>
      <c r="E253" s="394">
        <v>104</v>
      </c>
      <c r="F253" s="394">
        <v>83</v>
      </c>
      <c r="G253" s="367" t="s">
        <v>864</v>
      </c>
      <c r="H253" s="394">
        <v>18</v>
      </c>
      <c r="I253" s="339" t="s">
        <v>864</v>
      </c>
      <c r="J253" s="235" t="s">
        <v>864</v>
      </c>
      <c r="K253" s="394">
        <v>3</v>
      </c>
      <c r="L253" s="185" t="s">
        <v>864</v>
      </c>
      <c r="M253" s="185" t="s">
        <v>864</v>
      </c>
    </row>
    <row r="254" spans="1:13" s="102" customFormat="1" ht="10.5" customHeight="1">
      <c r="A254" s="352"/>
      <c r="D254" s="103" t="s">
        <v>865</v>
      </c>
      <c r="E254" s="394">
        <v>61</v>
      </c>
      <c r="F254" s="394">
        <v>50</v>
      </c>
      <c r="G254" s="367" t="s">
        <v>864</v>
      </c>
      <c r="H254" s="394">
        <v>11</v>
      </c>
      <c r="I254" s="235" t="s">
        <v>864</v>
      </c>
      <c r="J254" s="235" t="s">
        <v>864</v>
      </c>
      <c r="K254" s="367" t="s">
        <v>864</v>
      </c>
      <c r="L254" s="185" t="s">
        <v>864</v>
      </c>
      <c r="M254" s="185" t="s">
        <v>864</v>
      </c>
    </row>
    <row r="255" spans="1:13" s="102" customFormat="1" ht="10.5" customHeight="1">
      <c r="A255" s="352">
        <v>1102</v>
      </c>
      <c r="B255" s="102" t="s">
        <v>353</v>
      </c>
      <c r="D255" s="103" t="s">
        <v>863</v>
      </c>
      <c r="E255" s="394">
        <v>52</v>
      </c>
      <c r="F255" s="394">
        <v>43</v>
      </c>
      <c r="G255" s="367" t="s">
        <v>864</v>
      </c>
      <c r="H255" s="394">
        <v>9</v>
      </c>
      <c r="I255" s="235" t="s">
        <v>864</v>
      </c>
      <c r="J255" s="235" t="s">
        <v>864</v>
      </c>
      <c r="K255" s="367" t="s">
        <v>864</v>
      </c>
      <c r="L255" s="185" t="s">
        <v>864</v>
      </c>
      <c r="M255" s="185" t="s">
        <v>864</v>
      </c>
    </row>
    <row r="256" spans="1:13" s="102" customFormat="1" ht="10.5" customHeight="1">
      <c r="A256" s="352"/>
      <c r="D256" s="103" t="s">
        <v>865</v>
      </c>
      <c r="E256" s="394">
        <v>45</v>
      </c>
      <c r="F256" s="394">
        <v>38</v>
      </c>
      <c r="G256" s="367" t="s">
        <v>864</v>
      </c>
      <c r="H256" s="394">
        <v>7</v>
      </c>
      <c r="I256" s="235" t="s">
        <v>864</v>
      </c>
      <c r="J256" s="235" t="s">
        <v>864</v>
      </c>
      <c r="K256" s="367" t="s">
        <v>864</v>
      </c>
      <c r="L256" s="185" t="s">
        <v>864</v>
      </c>
      <c r="M256" s="185" t="s">
        <v>864</v>
      </c>
    </row>
    <row r="257" spans="1:13" s="111" customFormat="1" ht="10.5" customHeight="1">
      <c r="A257" s="375"/>
      <c r="B257" s="111" t="s">
        <v>354</v>
      </c>
      <c r="D257" s="112" t="s">
        <v>863</v>
      </c>
      <c r="E257" s="395">
        <v>156</v>
      </c>
      <c r="F257" s="395">
        <v>126</v>
      </c>
      <c r="G257" s="391" t="s">
        <v>864</v>
      </c>
      <c r="H257" s="395">
        <v>27</v>
      </c>
      <c r="I257" s="338" t="s">
        <v>864</v>
      </c>
      <c r="J257" s="338" t="s">
        <v>864</v>
      </c>
      <c r="K257" s="395">
        <v>3</v>
      </c>
      <c r="L257" s="363" t="s">
        <v>864</v>
      </c>
      <c r="M257" s="363" t="s">
        <v>864</v>
      </c>
    </row>
    <row r="258" spans="1:13" s="111" customFormat="1" ht="10.5" customHeight="1">
      <c r="A258" s="375"/>
      <c r="C258" s="80"/>
      <c r="D258" s="112" t="s">
        <v>865</v>
      </c>
      <c r="E258" s="395">
        <v>106</v>
      </c>
      <c r="F258" s="395">
        <v>88</v>
      </c>
      <c r="G258" s="391" t="s">
        <v>864</v>
      </c>
      <c r="H258" s="395">
        <v>18</v>
      </c>
      <c r="I258" s="338" t="s">
        <v>864</v>
      </c>
      <c r="J258" s="338" t="s">
        <v>864</v>
      </c>
      <c r="K258" s="391" t="s">
        <v>864</v>
      </c>
      <c r="L258" s="363" t="s">
        <v>864</v>
      </c>
      <c r="M258" s="363" t="s">
        <v>864</v>
      </c>
    </row>
    <row r="259" spans="1:13" s="111" customFormat="1" ht="9" customHeight="1">
      <c r="A259" s="375"/>
      <c r="D259" s="112"/>
      <c r="F259" s="394"/>
      <c r="G259" s="367"/>
      <c r="H259" s="394"/>
      <c r="M259" s="185"/>
    </row>
    <row r="260" spans="1:13" s="102" customFormat="1" ht="10.5" customHeight="1">
      <c r="A260" s="352">
        <v>1501</v>
      </c>
      <c r="B260" s="102" t="s">
        <v>355</v>
      </c>
      <c r="D260" s="103" t="s">
        <v>863</v>
      </c>
      <c r="E260" s="394">
        <v>148</v>
      </c>
      <c r="F260" s="394">
        <v>89</v>
      </c>
      <c r="G260" s="367" t="s">
        <v>864</v>
      </c>
      <c r="H260" s="394">
        <v>54</v>
      </c>
      <c r="I260" s="370">
        <v>2</v>
      </c>
      <c r="J260" s="334">
        <v>3</v>
      </c>
      <c r="K260" s="394">
        <v>5</v>
      </c>
      <c r="L260" s="363" t="s">
        <v>864</v>
      </c>
      <c r="M260" s="185" t="s">
        <v>864</v>
      </c>
    </row>
    <row r="261" spans="1:13" s="102" customFormat="1" ht="10.5" customHeight="1">
      <c r="A261" s="352"/>
      <c r="C261" s="102" t="s">
        <v>356</v>
      </c>
      <c r="D261" s="103" t="s">
        <v>865</v>
      </c>
      <c r="E261" s="394">
        <v>92</v>
      </c>
      <c r="F261" s="394">
        <v>40</v>
      </c>
      <c r="G261" s="367" t="s">
        <v>864</v>
      </c>
      <c r="H261" s="394">
        <v>51</v>
      </c>
      <c r="I261" s="370">
        <v>2</v>
      </c>
      <c r="J261" s="334">
        <v>2</v>
      </c>
      <c r="K261" s="394">
        <v>1</v>
      </c>
      <c r="L261" s="363" t="s">
        <v>864</v>
      </c>
      <c r="M261" s="185" t="s">
        <v>864</v>
      </c>
    </row>
    <row r="262" spans="1:13" s="102" customFormat="1" ht="10.5" customHeight="1">
      <c r="A262" s="352">
        <v>1504</v>
      </c>
      <c r="B262" s="102" t="s">
        <v>357</v>
      </c>
      <c r="D262" s="103" t="s">
        <v>863</v>
      </c>
      <c r="E262" s="394">
        <v>437</v>
      </c>
      <c r="F262" s="394">
        <v>141</v>
      </c>
      <c r="G262" s="367" t="s">
        <v>864</v>
      </c>
      <c r="H262" s="394">
        <v>280</v>
      </c>
      <c r="I262" s="370">
        <v>9</v>
      </c>
      <c r="J262" s="334">
        <v>15</v>
      </c>
      <c r="K262" s="394">
        <v>16</v>
      </c>
      <c r="L262" s="185" t="s">
        <v>864</v>
      </c>
      <c r="M262" s="185" t="s">
        <v>864</v>
      </c>
    </row>
    <row r="263" spans="1:13" s="102" customFormat="1" ht="10.5" customHeight="1">
      <c r="A263" s="352"/>
      <c r="D263" s="103" t="s">
        <v>865</v>
      </c>
      <c r="E263" s="394">
        <v>226</v>
      </c>
      <c r="F263" s="394">
        <v>44</v>
      </c>
      <c r="G263" s="367" t="s">
        <v>864</v>
      </c>
      <c r="H263" s="394">
        <v>181</v>
      </c>
      <c r="I263" s="370">
        <v>6</v>
      </c>
      <c r="J263" s="334">
        <v>9</v>
      </c>
      <c r="K263" s="394">
        <v>1</v>
      </c>
      <c r="L263" s="185" t="s">
        <v>864</v>
      </c>
      <c r="M263" s="185" t="s">
        <v>864</v>
      </c>
    </row>
    <row r="264" spans="1:13" s="102" customFormat="1" ht="10.5" customHeight="1">
      <c r="A264" s="352">
        <v>1505</v>
      </c>
      <c r="B264" s="102" t="s">
        <v>358</v>
      </c>
      <c r="D264" s="103" t="s">
        <v>863</v>
      </c>
      <c r="E264" s="394">
        <v>1607</v>
      </c>
      <c r="F264" s="394">
        <v>375</v>
      </c>
      <c r="G264" s="367" t="s">
        <v>864</v>
      </c>
      <c r="H264" s="394">
        <v>1052</v>
      </c>
      <c r="I264" s="370">
        <v>37</v>
      </c>
      <c r="J264" s="334">
        <v>149</v>
      </c>
      <c r="K264" s="394">
        <v>180</v>
      </c>
      <c r="L264" s="385">
        <v>26</v>
      </c>
      <c r="M264" s="385">
        <v>9</v>
      </c>
    </row>
    <row r="265" spans="1:13" s="102" customFormat="1" ht="10.5" customHeight="1">
      <c r="A265" s="352"/>
      <c r="D265" s="103" t="s">
        <v>865</v>
      </c>
      <c r="E265" s="394">
        <v>631</v>
      </c>
      <c r="F265" s="394">
        <v>69</v>
      </c>
      <c r="G265" s="367" t="s">
        <v>864</v>
      </c>
      <c r="H265" s="394">
        <v>530</v>
      </c>
      <c r="I265" s="370">
        <v>31</v>
      </c>
      <c r="J265" s="334">
        <v>40</v>
      </c>
      <c r="K265" s="394">
        <v>32</v>
      </c>
      <c r="L265" s="385">
        <v>4</v>
      </c>
      <c r="M265" s="385">
        <v>5</v>
      </c>
    </row>
    <row r="266" spans="1:13" s="102" customFormat="1" ht="10.5" customHeight="1">
      <c r="A266" s="352">
        <v>1510</v>
      </c>
      <c r="B266" s="102" t="s">
        <v>359</v>
      </c>
      <c r="D266" s="103" t="s">
        <v>863</v>
      </c>
      <c r="E266" s="394">
        <v>997</v>
      </c>
      <c r="F266" s="394">
        <v>135</v>
      </c>
      <c r="G266" s="367" t="s">
        <v>864</v>
      </c>
      <c r="H266" s="394">
        <v>794</v>
      </c>
      <c r="I266" s="370">
        <v>49</v>
      </c>
      <c r="J266" s="334">
        <v>105</v>
      </c>
      <c r="K266" s="394">
        <v>68</v>
      </c>
      <c r="L266" s="185" t="s">
        <v>864</v>
      </c>
      <c r="M266" s="385">
        <v>3</v>
      </c>
    </row>
    <row r="267" spans="1:13" s="102" customFormat="1" ht="10.5" customHeight="1">
      <c r="A267" s="352"/>
      <c r="D267" s="103" t="s">
        <v>865</v>
      </c>
      <c r="E267" s="394">
        <v>320</v>
      </c>
      <c r="F267" s="394">
        <v>13</v>
      </c>
      <c r="G267" s="367" t="s">
        <v>864</v>
      </c>
      <c r="H267" s="394">
        <v>302</v>
      </c>
      <c r="I267" s="370">
        <v>21</v>
      </c>
      <c r="J267" s="334">
        <v>21</v>
      </c>
      <c r="K267" s="394">
        <v>5</v>
      </c>
      <c r="L267" s="185" t="s">
        <v>864</v>
      </c>
      <c r="M267" s="185" t="s">
        <v>864</v>
      </c>
    </row>
    <row r="268" spans="1:13" s="102" customFormat="1" ht="10.5" customHeight="1">
      <c r="A268" s="396">
        <v>1512</v>
      </c>
      <c r="B268" s="102" t="s">
        <v>360</v>
      </c>
      <c r="D268" s="103" t="s">
        <v>863</v>
      </c>
      <c r="E268" s="394">
        <v>530</v>
      </c>
      <c r="F268" s="394">
        <v>111</v>
      </c>
      <c r="G268" s="367" t="s">
        <v>864</v>
      </c>
      <c r="H268" s="394">
        <v>368</v>
      </c>
      <c r="I268" s="370">
        <v>11</v>
      </c>
      <c r="J268" s="334">
        <v>4</v>
      </c>
      <c r="K268" s="394">
        <v>51</v>
      </c>
      <c r="L268" s="385">
        <v>4</v>
      </c>
      <c r="M268" s="185" t="s">
        <v>864</v>
      </c>
    </row>
    <row r="269" spans="1:13" s="102" customFormat="1" ht="10.5" customHeight="1">
      <c r="A269" s="396"/>
      <c r="C269" s="102" t="s">
        <v>361</v>
      </c>
      <c r="D269" s="103" t="s">
        <v>865</v>
      </c>
      <c r="E269" s="394">
        <v>207</v>
      </c>
      <c r="F269" s="394">
        <v>24</v>
      </c>
      <c r="G269" s="367" t="s">
        <v>864</v>
      </c>
      <c r="H269" s="394">
        <v>177</v>
      </c>
      <c r="I269" s="370">
        <v>8</v>
      </c>
      <c r="J269" s="334">
        <v>2</v>
      </c>
      <c r="K269" s="394">
        <v>6</v>
      </c>
      <c r="L269" s="385">
        <v>1</v>
      </c>
      <c r="M269" s="185" t="s">
        <v>864</v>
      </c>
    </row>
    <row r="270" spans="1:13" s="102" customFormat="1" ht="10.5" customHeight="1">
      <c r="A270" s="396">
        <v>1513</v>
      </c>
      <c r="B270" s="102" t="s">
        <v>362</v>
      </c>
      <c r="D270" s="103" t="s">
        <v>863</v>
      </c>
      <c r="E270" s="394">
        <v>130</v>
      </c>
      <c r="F270" s="394">
        <v>67</v>
      </c>
      <c r="G270" s="367" t="s">
        <v>864</v>
      </c>
      <c r="H270" s="394">
        <v>56</v>
      </c>
      <c r="I270" s="370">
        <v>1</v>
      </c>
      <c r="J270" s="334">
        <v>6</v>
      </c>
      <c r="K270" s="394">
        <v>7</v>
      </c>
      <c r="L270" s="185" t="s">
        <v>864</v>
      </c>
      <c r="M270" s="385">
        <v>1</v>
      </c>
    </row>
    <row r="271" spans="1:13" s="102" customFormat="1" ht="10.5" customHeight="1">
      <c r="A271" s="396"/>
      <c r="C271" s="102" t="s">
        <v>363</v>
      </c>
      <c r="D271" s="103" t="s">
        <v>865</v>
      </c>
      <c r="E271" s="394">
        <v>52</v>
      </c>
      <c r="F271" s="394">
        <v>19</v>
      </c>
      <c r="G271" s="367" t="s">
        <v>864</v>
      </c>
      <c r="H271" s="394">
        <v>32</v>
      </c>
      <c r="I271" s="370">
        <v>1</v>
      </c>
      <c r="J271" s="334">
        <v>2</v>
      </c>
      <c r="K271" s="394">
        <v>1</v>
      </c>
      <c r="L271" s="185" t="s">
        <v>864</v>
      </c>
      <c r="M271" s="185" t="s">
        <v>864</v>
      </c>
    </row>
    <row r="272" spans="1:13" s="102" customFormat="1" ht="10.5" customHeight="1">
      <c r="A272" s="396">
        <v>1514</v>
      </c>
      <c r="B272" s="102" t="s">
        <v>364</v>
      </c>
      <c r="D272" s="103" t="s">
        <v>863</v>
      </c>
      <c r="E272" s="394">
        <v>285</v>
      </c>
      <c r="F272" s="394">
        <v>119</v>
      </c>
      <c r="G272" s="367" t="s">
        <v>864</v>
      </c>
      <c r="H272" s="394">
        <v>128</v>
      </c>
      <c r="I272" s="370">
        <v>4</v>
      </c>
      <c r="J272" s="334">
        <v>20</v>
      </c>
      <c r="K272" s="394">
        <v>38</v>
      </c>
      <c r="L272" s="385">
        <v>4</v>
      </c>
      <c r="M272" s="385">
        <v>1</v>
      </c>
    </row>
    <row r="273" spans="1:13" s="102" customFormat="1" ht="10.5" customHeight="1">
      <c r="A273" s="396"/>
      <c r="D273" s="103" t="s">
        <v>865</v>
      </c>
      <c r="E273" s="394">
        <v>101</v>
      </c>
      <c r="F273" s="394">
        <v>20</v>
      </c>
      <c r="G273" s="367" t="s">
        <v>864</v>
      </c>
      <c r="H273" s="394">
        <v>70</v>
      </c>
      <c r="I273" s="370">
        <v>4</v>
      </c>
      <c r="J273" s="334">
        <v>12</v>
      </c>
      <c r="K273" s="394">
        <v>11</v>
      </c>
      <c r="L273" s="185" t="s">
        <v>864</v>
      </c>
      <c r="M273" s="185" t="s">
        <v>864</v>
      </c>
    </row>
    <row r="274" spans="1:13" s="102" customFormat="1" ht="10.5" customHeight="1">
      <c r="A274" s="396">
        <v>1515</v>
      </c>
      <c r="B274" s="102" t="s">
        <v>365</v>
      </c>
      <c r="D274" s="103" t="s">
        <v>863</v>
      </c>
      <c r="E274" s="394">
        <v>274</v>
      </c>
      <c r="F274" s="394">
        <v>117</v>
      </c>
      <c r="G274" s="367" t="s">
        <v>864</v>
      </c>
      <c r="H274" s="394">
        <v>148</v>
      </c>
      <c r="I274" s="370">
        <v>11</v>
      </c>
      <c r="J274" s="334">
        <v>9</v>
      </c>
      <c r="K274" s="394">
        <v>9</v>
      </c>
      <c r="L274" s="185" t="s">
        <v>864</v>
      </c>
      <c r="M274" s="185" t="s">
        <v>864</v>
      </c>
    </row>
    <row r="275" spans="1:13" s="102" customFormat="1" ht="10.5" customHeight="1">
      <c r="A275" s="396"/>
      <c r="D275" s="103" t="s">
        <v>865</v>
      </c>
      <c r="E275" s="394">
        <v>85</v>
      </c>
      <c r="F275" s="394">
        <v>12</v>
      </c>
      <c r="G275" s="367" t="s">
        <v>864</v>
      </c>
      <c r="H275" s="394">
        <v>73</v>
      </c>
      <c r="I275" s="370">
        <v>7</v>
      </c>
      <c r="J275" s="334">
        <v>5</v>
      </c>
      <c r="K275" s="367" t="s">
        <v>864</v>
      </c>
      <c r="L275" s="185" t="s">
        <v>864</v>
      </c>
      <c r="M275" s="185" t="s">
        <v>864</v>
      </c>
    </row>
    <row r="276" spans="1:13" s="102" customFormat="1" ht="10.5" customHeight="1">
      <c r="A276" s="396">
        <v>1516</v>
      </c>
      <c r="B276" s="102" t="s">
        <v>366</v>
      </c>
      <c r="D276" s="103" t="s">
        <v>863</v>
      </c>
      <c r="E276" s="394">
        <v>163</v>
      </c>
      <c r="F276" s="394">
        <v>64</v>
      </c>
      <c r="G276" s="367" t="s">
        <v>864</v>
      </c>
      <c r="H276" s="394">
        <v>87</v>
      </c>
      <c r="I276" s="370">
        <v>1</v>
      </c>
      <c r="J276" s="334">
        <v>14</v>
      </c>
      <c r="K276" s="394">
        <v>12</v>
      </c>
      <c r="L276" s="385">
        <v>2</v>
      </c>
      <c r="M276" s="185" t="s">
        <v>864</v>
      </c>
    </row>
    <row r="277" spans="1:13" s="102" customFormat="1" ht="10.5" customHeight="1">
      <c r="A277" s="396"/>
      <c r="D277" s="103" t="s">
        <v>865</v>
      </c>
      <c r="E277" s="394">
        <v>51</v>
      </c>
      <c r="F277" s="394">
        <v>5</v>
      </c>
      <c r="G277" s="367" t="s">
        <v>864</v>
      </c>
      <c r="H277" s="394">
        <v>44</v>
      </c>
      <c r="I277" s="370">
        <v>1</v>
      </c>
      <c r="J277" s="334">
        <v>4</v>
      </c>
      <c r="K277" s="394">
        <v>2</v>
      </c>
      <c r="L277" s="185" t="s">
        <v>864</v>
      </c>
      <c r="M277" s="185" t="s">
        <v>864</v>
      </c>
    </row>
    <row r="278" spans="1:13" s="102" customFormat="1" ht="10.5" customHeight="1">
      <c r="A278" s="396">
        <v>1517</v>
      </c>
      <c r="B278" s="102" t="s">
        <v>367</v>
      </c>
      <c r="D278" s="103" t="s">
        <v>863</v>
      </c>
      <c r="E278" s="394">
        <v>109</v>
      </c>
      <c r="F278" s="394">
        <v>23</v>
      </c>
      <c r="G278" s="367" t="s">
        <v>864</v>
      </c>
      <c r="H278" s="394">
        <v>78</v>
      </c>
      <c r="I278" s="370">
        <v>1</v>
      </c>
      <c r="J278" s="235" t="s">
        <v>864</v>
      </c>
      <c r="K278" s="394">
        <v>8</v>
      </c>
      <c r="L278" s="185" t="s">
        <v>864</v>
      </c>
      <c r="M278" s="385">
        <v>2</v>
      </c>
    </row>
    <row r="279" spans="1:13" s="102" customFormat="1" ht="10.5" customHeight="1">
      <c r="A279" s="396"/>
      <c r="D279" s="103" t="s">
        <v>865</v>
      </c>
      <c r="E279" s="394">
        <v>44</v>
      </c>
      <c r="F279" s="394">
        <v>3</v>
      </c>
      <c r="G279" s="367" t="s">
        <v>864</v>
      </c>
      <c r="H279" s="394">
        <v>41</v>
      </c>
      <c r="I279" s="339" t="s">
        <v>864</v>
      </c>
      <c r="J279" s="235" t="s">
        <v>864</v>
      </c>
      <c r="K279" s="367" t="s">
        <v>864</v>
      </c>
      <c r="L279" s="185" t="s">
        <v>864</v>
      </c>
      <c r="M279" s="185" t="s">
        <v>864</v>
      </c>
    </row>
    <row r="280" spans="1:13" s="102" customFormat="1" ht="10.5" customHeight="1">
      <c r="A280" s="396">
        <v>1520</v>
      </c>
      <c r="B280" s="102" t="s">
        <v>368</v>
      </c>
      <c r="D280" s="103" t="s">
        <v>863</v>
      </c>
      <c r="E280" s="394">
        <v>74</v>
      </c>
      <c r="F280" s="394">
        <v>28</v>
      </c>
      <c r="G280" s="394">
        <v>1</v>
      </c>
      <c r="H280" s="394">
        <v>35</v>
      </c>
      <c r="I280" s="370">
        <v>1</v>
      </c>
      <c r="J280" s="235" t="s">
        <v>864</v>
      </c>
      <c r="K280" s="394">
        <v>11</v>
      </c>
      <c r="L280" s="185" t="s">
        <v>864</v>
      </c>
      <c r="M280" s="185" t="s">
        <v>864</v>
      </c>
    </row>
    <row r="281" spans="1:13" s="102" customFormat="1" ht="10.5" customHeight="1">
      <c r="A281" s="396"/>
      <c r="D281" s="103" t="s">
        <v>865</v>
      </c>
      <c r="E281" s="394">
        <v>43</v>
      </c>
      <c r="F281" s="394">
        <v>14</v>
      </c>
      <c r="G281" s="394">
        <v>1</v>
      </c>
      <c r="H281" s="394">
        <v>22</v>
      </c>
      <c r="I281" s="370">
        <v>1</v>
      </c>
      <c r="J281" s="235" t="s">
        <v>864</v>
      </c>
      <c r="K281" s="394">
        <v>7</v>
      </c>
      <c r="L281" s="185" t="s">
        <v>864</v>
      </c>
      <c r="M281" s="185" t="s">
        <v>864</v>
      </c>
    </row>
    <row r="282" spans="1:13" s="102" customFormat="1" ht="10.5" customHeight="1">
      <c r="A282" s="396">
        <v>1523</v>
      </c>
      <c r="B282" s="102" t="s">
        <v>369</v>
      </c>
      <c r="D282" s="103" t="s">
        <v>863</v>
      </c>
      <c r="E282" s="394">
        <v>22</v>
      </c>
      <c r="F282" s="367" t="s">
        <v>864</v>
      </c>
      <c r="G282" s="367" t="s">
        <v>864</v>
      </c>
      <c r="H282" s="394">
        <v>19</v>
      </c>
      <c r="I282" s="339" t="s">
        <v>864</v>
      </c>
      <c r="J282" s="235" t="s">
        <v>864</v>
      </c>
      <c r="K282" s="394">
        <v>3</v>
      </c>
      <c r="L282" s="185" t="s">
        <v>864</v>
      </c>
      <c r="M282" s="185" t="s">
        <v>864</v>
      </c>
    </row>
    <row r="283" spans="1:13" s="104" customFormat="1" ht="10.5" customHeight="1">
      <c r="A283" s="397"/>
      <c r="C283" s="104" t="s">
        <v>370</v>
      </c>
      <c r="D283" s="103" t="s">
        <v>865</v>
      </c>
      <c r="E283" s="394">
        <v>2</v>
      </c>
      <c r="F283" s="367" t="s">
        <v>864</v>
      </c>
      <c r="G283" s="367" t="s">
        <v>864</v>
      </c>
      <c r="H283" s="394">
        <v>1</v>
      </c>
      <c r="I283" s="339" t="s">
        <v>864</v>
      </c>
      <c r="J283" s="235" t="s">
        <v>864</v>
      </c>
      <c r="K283" s="394">
        <v>1</v>
      </c>
      <c r="L283" s="185" t="s">
        <v>864</v>
      </c>
      <c r="M283" s="185" t="s">
        <v>864</v>
      </c>
    </row>
    <row r="284" spans="1:13" s="104" customFormat="1" ht="10.5" customHeight="1">
      <c r="A284" s="397">
        <v>1524</v>
      </c>
      <c r="B284" s="104" t="s">
        <v>371</v>
      </c>
      <c r="D284" s="103" t="s">
        <v>863</v>
      </c>
      <c r="E284" s="394">
        <v>55</v>
      </c>
      <c r="F284" s="367" t="s">
        <v>864</v>
      </c>
      <c r="G284" s="367" t="s">
        <v>864</v>
      </c>
      <c r="H284" s="394">
        <v>55</v>
      </c>
      <c r="I284" s="339" t="s">
        <v>864</v>
      </c>
      <c r="J284" s="334">
        <v>31</v>
      </c>
      <c r="K284" s="367" t="s">
        <v>864</v>
      </c>
      <c r="L284" s="185" t="s">
        <v>864</v>
      </c>
      <c r="M284" s="185" t="s">
        <v>864</v>
      </c>
    </row>
    <row r="285" spans="1:13" s="104" customFormat="1" ht="10.5" customHeight="1">
      <c r="A285" s="397"/>
      <c r="D285" s="103" t="s">
        <v>865</v>
      </c>
      <c r="E285" s="394">
        <v>22</v>
      </c>
      <c r="F285" s="367" t="s">
        <v>864</v>
      </c>
      <c r="G285" s="367" t="s">
        <v>864</v>
      </c>
      <c r="H285" s="394">
        <v>22</v>
      </c>
      <c r="I285" s="339" t="s">
        <v>864</v>
      </c>
      <c r="J285" s="334">
        <v>10</v>
      </c>
      <c r="K285" s="367" t="s">
        <v>864</v>
      </c>
      <c r="L285" s="185" t="s">
        <v>864</v>
      </c>
      <c r="M285" s="185" t="s">
        <v>864</v>
      </c>
    </row>
    <row r="286" spans="1:13" s="104" customFormat="1" ht="10.5" customHeight="1">
      <c r="A286" s="397">
        <v>1525</v>
      </c>
      <c r="B286" s="104" t="s">
        <v>372</v>
      </c>
      <c r="D286" s="103" t="s">
        <v>863</v>
      </c>
      <c r="E286" s="394">
        <v>12</v>
      </c>
      <c r="F286" s="394">
        <v>11</v>
      </c>
      <c r="G286" s="367" t="s">
        <v>864</v>
      </c>
      <c r="H286" s="394">
        <v>1</v>
      </c>
      <c r="I286" s="339" t="s">
        <v>864</v>
      </c>
      <c r="J286" s="235" t="s">
        <v>864</v>
      </c>
      <c r="K286" s="367" t="s">
        <v>864</v>
      </c>
      <c r="L286" s="185" t="s">
        <v>864</v>
      </c>
      <c r="M286" s="185" t="s">
        <v>864</v>
      </c>
    </row>
    <row r="287" spans="1:13" s="104" customFormat="1" ht="10.5" customHeight="1">
      <c r="A287" s="397"/>
      <c r="C287" s="104" t="s">
        <v>373</v>
      </c>
      <c r="D287" s="103" t="s">
        <v>865</v>
      </c>
      <c r="E287" s="394">
        <v>1</v>
      </c>
      <c r="F287" s="394">
        <v>1</v>
      </c>
      <c r="G287" s="367" t="s">
        <v>864</v>
      </c>
      <c r="H287" s="367" t="s">
        <v>864</v>
      </c>
      <c r="I287" s="339" t="s">
        <v>864</v>
      </c>
      <c r="J287" s="235" t="s">
        <v>864</v>
      </c>
      <c r="K287" s="367" t="s">
        <v>864</v>
      </c>
      <c r="L287" s="185" t="s">
        <v>864</v>
      </c>
      <c r="M287" s="185" t="s">
        <v>864</v>
      </c>
    </row>
    <row r="288" spans="1:13" s="104" customFormat="1" ht="10.5" customHeight="1">
      <c r="A288" s="397">
        <v>1531</v>
      </c>
      <c r="B288" s="104" t="s">
        <v>374</v>
      </c>
      <c r="D288" s="103" t="s">
        <v>863</v>
      </c>
      <c r="E288" s="394">
        <v>46</v>
      </c>
      <c r="F288" s="394">
        <v>13</v>
      </c>
      <c r="G288" s="367" t="s">
        <v>864</v>
      </c>
      <c r="H288" s="394">
        <v>32</v>
      </c>
      <c r="I288" s="370">
        <v>2</v>
      </c>
      <c r="J288" s="334">
        <v>1</v>
      </c>
      <c r="K288" s="394">
        <v>1</v>
      </c>
      <c r="L288" s="185" t="s">
        <v>864</v>
      </c>
      <c r="M288" s="185" t="s">
        <v>864</v>
      </c>
    </row>
    <row r="289" spans="1:13" s="104" customFormat="1" ht="10.5" customHeight="1">
      <c r="A289" s="397"/>
      <c r="D289" s="103" t="s">
        <v>865</v>
      </c>
      <c r="E289" s="394">
        <v>24</v>
      </c>
      <c r="F289" s="394">
        <v>4</v>
      </c>
      <c r="G289" s="367" t="s">
        <v>864</v>
      </c>
      <c r="H289" s="394">
        <v>20</v>
      </c>
      <c r="I289" s="370">
        <v>2</v>
      </c>
      <c r="J289" s="235" t="s">
        <v>864</v>
      </c>
      <c r="K289" s="367" t="s">
        <v>864</v>
      </c>
      <c r="L289" s="185" t="s">
        <v>864</v>
      </c>
      <c r="M289" s="185" t="s">
        <v>864</v>
      </c>
    </row>
    <row r="290" spans="1:13" s="104" customFormat="1" ht="10.5" customHeight="1">
      <c r="A290" s="397">
        <v>1532</v>
      </c>
      <c r="B290" s="104" t="s">
        <v>375</v>
      </c>
      <c r="D290" s="103" t="s">
        <v>863</v>
      </c>
      <c r="E290" s="394">
        <v>69</v>
      </c>
      <c r="F290" s="367" t="s">
        <v>864</v>
      </c>
      <c r="G290" s="367" t="s">
        <v>864</v>
      </c>
      <c r="H290" s="394">
        <v>39</v>
      </c>
      <c r="I290" s="370">
        <v>2</v>
      </c>
      <c r="J290" s="334">
        <v>7</v>
      </c>
      <c r="K290" s="394">
        <v>30</v>
      </c>
      <c r="L290" s="185" t="s">
        <v>864</v>
      </c>
      <c r="M290" s="385">
        <v>19</v>
      </c>
    </row>
    <row r="291" spans="1:13" s="104" customFormat="1" ht="10.5" customHeight="1">
      <c r="A291" s="397"/>
      <c r="C291" s="104" t="s">
        <v>376</v>
      </c>
      <c r="D291" s="103" t="s">
        <v>865</v>
      </c>
      <c r="E291" s="394">
        <v>28</v>
      </c>
      <c r="F291" s="367" t="s">
        <v>864</v>
      </c>
      <c r="G291" s="367" t="s">
        <v>864</v>
      </c>
      <c r="H291" s="394">
        <v>17</v>
      </c>
      <c r="I291" s="370">
        <v>1</v>
      </c>
      <c r="J291" s="334">
        <v>3</v>
      </c>
      <c r="K291" s="394">
        <v>11</v>
      </c>
      <c r="L291" s="185" t="s">
        <v>864</v>
      </c>
      <c r="M291" s="385">
        <v>6</v>
      </c>
    </row>
    <row r="292" spans="1:13" s="104" customFormat="1" ht="11.25" customHeight="1">
      <c r="A292" s="397">
        <v>1550</v>
      </c>
      <c r="B292" s="104" t="s">
        <v>377</v>
      </c>
      <c r="D292" s="103" t="s">
        <v>863</v>
      </c>
      <c r="E292" s="394">
        <v>17</v>
      </c>
      <c r="F292" s="367" t="s">
        <v>864</v>
      </c>
      <c r="G292" s="367" t="s">
        <v>864</v>
      </c>
      <c r="H292" s="394">
        <v>12</v>
      </c>
      <c r="I292" s="339" t="s">
        <v>864</v>
      </c>
      <c r="J292" s="235" t="s">
        <v>864</v>
      </c>
      <c r="K292" s="394">
        <v>5</v>
      </c>
      <c r="L292" s="185" t="s">
        <v>864</v>
      </c>
      <c r="M292" s="185" t="s">
        <v>864</v>
      </c>
    </row>
    <row r="293" spans="1:13" s="104" customFormat="1" ht="10.5" customHeight="1">
      <c r="A293" s="397"/>
      <c r="D293" s="103" t="s">
        <v>865</v>
      </c>
      <c r="E293" s="394">
        <v>8</v>
      </c>
      <c r="F293" s="367" t="s">
        <v>864</v>
      </c>
      <c r="G293" s="367" t="s">
        <v>864</v>
      </c>
      <c r="H293" s="394">
        <v>8</v>
      </c>
      <c r="I293" s="339" t="s">
        <v>864</v>
      </c>
      <c r="J293" s="235" t="s">
        <v>864</v>
      </c>
      <c r="K293" s="367" t="s">
        <v>864</v>
      </c>
      <c r="L293" s="185" t="s">
        <v>864</v>
      </c>
      <c r="M293" s="185" t="s">
        <v>864</v>
      </c>
    </row>
    <row r="294" spans="1:13" s="104" customFormat="1" ht="10.5" customHeight="1">
      <c r="A294" s="397">
        <v>1580</v>
      </c>
      <c r="B294" s="104" t="s">
        <v>378</v>
      </c>
      <c r="D294" s="103" t="s">
        <v>863</v>
      </c>
      <c r="E294" s="394">
        <v>3</v>
      </c>
      <c r="F294" s="367" t="s">
        <v>864</v>
      </c>
      <c r="G294" s="367" t="s">
        <v>864</v>
      </c>
      <c r="H294" s="394">
        <v>3</v>
      </c>
      <c r="I294" s="370">
        <v>3</v>
      </c>
      <c r="J294" s="235" t="s">
        <v>864</v>
      </c>
      <c r="K294" s="367" t="s">
        <v>864</v>
      </c>
      <c r="L294" s="185" t="s">
        <v>864</v>
      </c>
      <c r="M294" s="185" t="s">
        <v>864</v>
      </c>
    </row>
    <row r="295" spans="1:13" s="104" customFormat="1" ht="10.5" customHeight="1">
      <c r="A295" s="397"/>
      <c r="C295" s="104" t="str">
        <f>"- Ausbildung -"</f>
        <v>- Ausbildung -</v>
      </c>
      <c r="D295" s="103" t="s">
        <v>865</v>
      </c>
      <c r="E295" s="394">
        <v>2</v>
      </c>
      <c r="F295" s="367" t="s">
        <v>864</v>
      </c>
      <c r="G295" s="367" t="s">
        <v>864</v>
      </c>
      <c r="H295" s="394">
        <v>2</v>
      </c>
      <c r="I295" s="370">
        <v>2</v>
      </c>
      <c r="J295" s="235" t="s">
        <v>864</v>
      </c>
      <c r="K295" s="367" t="s">
        <v>864</v>
      </c>
      <c r="L295" s="185" t="s">
        <v>864</v>
      </c>
      <c r="M295" s="185" t="s">
        <v>864</v>
      </c>
    </row>
    <row r="296" spans="1:12" s="104" customFormat="1" ht="10.5" customHeight="1">
      <c r="A296" s="397"/>
      <c r="D296" s="103"/>
      <c r="E296" s="384"/>
      <c r="F296" s="339"/>
      <c r="G296" s="394"/>
      <c r="H296" s="394"/>
      <c r="I296" s="339"/>
      <c r="J296" s="339"/>
      <c r="K296" s="395"/>
      <c r="L296" s="185"/>
    </row>
    <row r="297" spans="1:13" s="104" customFormat="1" ht="10.5" customHeight="1">
      <c r="A297" s="397"/>
      <c r="B297" s="111" t="s">
        <v>379</v>
      </c>
      <c r="C297" s="111"/>
      <c r="D297" s="112" t="s">
        <v>863</v>
      </c>
      <c r="E297" s="395">
        <v>4978</v>
      </c>
      <c r="F297" s="395">
        <v>1293</v>
      </c>
      <c r="G297" s="395">
        <v>1</v>
      </c>
      <c r="H297" s="395">
        <v>3241</v>
      </c>
      <c r="I297" s="371">
        <v>134</v>
      </c>
      <c r="J297" s="337">
        <v>364</v>
      </c>
      <c r="K297" s="395">
        <v>444</v>
      </c>
      <c r="L297" s="387">
        <v>36</v>
      </c>
      <c r="M297" s="387">
        <v>35</v>
      </c>
    </row>
    <row r="298" spans="1:13" s="104" customFormat="1" ht="10.5" customHeight="1">
      <c r="A298" s="397"/>
      <c r="B298" s="111"/>
      <c r="C298" s="80"/>
      <c r="D298" s="112" t="s">
        <v>865</v>
      </c>
      <c r="E298" s="395">
        <v>1939</v>
      </c>
      <c r="F298" s="395">
        <v>268</v>
      </c>
      <c r="G298" s="395">
        <v>1</v>
      </c>
      <c r="H298" s="395">
        <v>1593</v>
      </c>
      <c r="I298" s="371">
        <v>87</v>
      </c>
      <c r="J298" s="337">
        <v>110</v>
      </c>
      <c r="K298" s="395">
        <v>78</v>
      </c>
      <c r="L298" s="387">
        <v>5</v>
      </c>
      <c r="M298" s="387">
        <v>11</v>
      </c>
    </row>
    <row r="299" spans="1:13" s="104" customFormat="1" ht="10.5" customHeight="1">
      <c r="A299" s="398"/>
      <c r="B299" s="399"/>
      <c r="C299" s="399"/>
      <c r="D299" s="374"/>
      <c r="E299" s="400"/>
      <c r="F299" s="395"/>
      <c r="G299" s="338"/>
      <c r="H299" s="395"/>
      <c r="I299" s="371"/>
      <c r="J299" s="371"/>
      <c r="K299" s="337"/>
      <c r="L299" s="371"/>
      <c r="M299" s="387"/>
    </row>
    <row r="300" spans="1:13" s="104" customFormat="1" ht="9.75" customHeight="1">
      <c r="A300" s="71" t="str">
        <f>"- 28 -"</f>
        <v>- 28 -</v>
      </c>
      <c r="B300" s="71"/>
      <c r="C300" s="71"/>
      <c r="D300" s="71"/>
      <c r="E300" s="71"/>
      <c r="F300" s="71"/>
      <c r="G300" s="71"/>
      <c r="H300" s="71"/>
      <c r="I300" s="71"/>
      <c r="J300" s="71"/>
      <c r="K300" s="71"/>
      <c r="L300" s="71"/>
      <c r="M300" s="71"/>
    </row>
    <row r="301" spans="1:13" s="104" customFormat="1" ht="9.75" customHeight="1">
      <c r="A301" s="71"/>
      <c r="B301" s="71"/>
      <c r="C301" s="71"/>
      <c r="D301" s="71"/>
      <c r="E301" s="71"/>
      <c r="F301" s="71"/>
      <c r="G301" s="71"/>
      <c r="H301" s="71"/>
      <c r="I301" s="71"/>
      <c r="J301" s="71"/>
      <c r="K301" s="71"/>
      <c r="L301" s="71"/>
      <c r="M301" s="71"/>
    </row>
    <row r="302" spans="1:13" s="104" customFormat="1" ht="9.75" customHeight="1">
      <c r="A302" s="73"/>
      <c r="B302" s="73"/>
      <c r="C302" s="73"/>
      <c r="D302" s="73"/>
      <c r="E302" s="73"/>
      <c r="F302" s="73"/>
      <c r="G302" s="73"/>
      <c r="H302" s="73"/>
      <c r="I302" s="73"/>
      <c r="J302" s="73"/>
      <c r="K302" s="73"/>
      <c r="L302" s="73"/>
      <c r="M302" s="73"/>
    </row>
    <row r="303" spans="1:13" s="104" customFormat="1" ht="12" customHeight="1">
      <c r="A303" s="383" t="s">
        <v>267</v>
      </c>
      <c r="B303" s="74"/>
      <c r="C303" s="74"/>
      <c r="D303" s="74"/>
      <c r="E303" s="74"/>
      <c r="F303" s="74"/>
      <c r="G303" s="74"/>
      <c r="H303" s="74"/>
      <c r="I303" s="74"/>
      <c r="J303" s="74"/>
      <c r="K303" s="74"/>
      <c r="L303" s="74"/>
      <c r="M303" s="74"/>
    </row>
    <row r="304" spans="1:13" s="104" customFormat="1" ht="12" customHeight="1">
      <c r="A304" s="383" t="s">
        <v>268</v>
      </c>
      <c r="B304" s="74"/>
      <c r="C304" s="74"/>
      <c r="D304" s="74"/>
      <c r="E304" s="74"/>
      <c r="F304" s="74"/>
      <c r="G304" s="74"/>
      <c r="H304" s="74"/>
      <c r="I304" s="74"/>
      <c r="J304" s="74"/>
      <c r="K304" s="74"/>
      <c r="L304" s="74"/>
      <c r="M304" s="74"/>
    </row>
    <row r="305" spans="1:13" s="104" customFormat="1" ht="9.75" customHeight="1">
      <c r="A305" s="73"/>
      <c r="B305" s="73"/>
      <c r="C305" s="73"/>
      <c r="D305" s="73"/>
      <c r="E305" s="73"/>
      <c r="F305" s="73"/>
      <c r="G305" s="73"/>
      <c r="H305" s="73"/>
      <c r="I305" s="73"/>
      <c r="J305" s="73"/>
      <c r="K305" s="73"/>
      <c r="L305" s="73"/>
      <c r="M305" s="73"/>
    </row>
    <row r="306" spans="1:13" s="104" customFormat="1" ht="9.75" customHeight="1" thickBot="1">
      <c r="A306" s="75"/>
      <c r="B306" s="75"/>
      <c r="C306" s="75"/>
      <c r="D306" s="75"/>
      <c r="E306" s="75"/>
      <c r="F306" s="75"/>
      <c r="G306" s="75"/>
      <c r="H306" s="75"/>
      <c r="I306" s="75"/>
      <c r="J306" s="75"/>
      <c r="K306" s="75"/>
      <c r="L306" s="75"/>
      <c r="M306" s="75"/>
    </row>
    <row r="307" spans="1:14" s="73" customFormat="1" ht="9.75" customHeight="1">
      <c r="A307" s="341"/>
      <c r="B307" s="342"/>
      <c r="C307" s="342"/>
      <c r="D307" s="343"/>
      <c r="E307" s="784" t="s">
        <v>221</v>
      </c>
      <c r="F307" s="154" t="s">
        <v>222</v>
      </c>
      <c r="G307" s="344"/>
      <c r="H307" s="708" t="s">
        <v>988</v>
      </c>
      <c r="I307" s="686"/>
      <c r="J307" s="711"/>
      <c r="K307" s="708" t="s">
        <v>989</v>
      </c>
      <c r="L307" s="686"/>
      <c r="M307" s="686"/>
      <c r="N307" s="86"/>
    </row>
    <row r="308" spans="1:14" s="73" customFormat="1" ht="11.25">
      <c r="A308" s="663" t="s">
        <v>223</v>
      </c>
      <c r="B308" s="776" t="s">
        <v>224</v>
      </c>
      <c r="C308" s="777"/>
      <c r="D308" s="778"/>
      <c r="E308" s="785"/>
      <c r="F308" s="345" t="s">
        <v>987</v>
      </c>
      <c r="G308" s="346"/>
      <c r="H308" s="709"/>
      <c r="I308" s="710"/>
      <c r="J308" s="713"/>
      <c r="K308" s="709"/>
      <c r="L308" s="710"/>
      <c r="M308" s="710"/>
      <c r="N308" s="86"/>
    </row>
    <row r="309" spans="1:14" s="73" customFormat="1" ht="11.25">
      <c r="A309" s="782"/>
      <c r="C309" s="154"/>
      <c r="D309" s="158"/>
      <c r="E309" s="785"/>
      <c r="F309" s="768" t="s">
        <v>225</v>
      </c>
      <c r="G309" s="768" t="s">
        <v>226</v>
      </c>
      <c r="H309" s="768" t="s">
        <v>225</v>
      </c>
      <c r="I309" s="347" t="s">
        <v>964</v>
      </c>
      <c r="J309" s="348"/>
      <c r="K309" s="768" t="s">
        <v>225</v>
      </c>
      <c r="L309" s="347" t="s">
        <v>964</v>
      </c>
      <c r="M309" s="349"/>
      <c r="N309" s="94"/>
    </row>
    <row r="310" spans="1:14" s="73" customFormat="1" ht="12.75" customHeight="1">
      <c r="A310" s="782"/>
      <c r="B310" s="779" t="s">
        <v>1002</v>
      </c>
      <c r="C310" s="780"/>
      <c r="D310" s="781"/>
      <c r="E310" s="785"/>
      <c r="F310" s="676"/>
      <c r="G310" s="676"/>
      <c r="H310" s="676"/>
      <c r="I310" s="768" t="s">
        <v>227</v>
      </c>
      <c r="J310" s="775" t="s">
        <v>228</v>
      </c>
      <c r="K310" s="676"/>
      <c r="L310" s="768" t="s">
        <v>227</v>
      </c>
      <c r="M310" s="775" t="s">
        <v>228</v>
      </c>
      <c r="N310" s="94"/>
    </row>
    <row r="311" spans="1:14" s="73" customFormat="1" ht="11.25" customHeight="1">
      <c r="A311" s="782"/>
      <c r="B311" s="154" t="s">
        <v>1006</v>
      </c>
      <c r="C311" s="154"/>
      <c r="D311" s="158"/>
      <c r="E311" s="785"/>
      <c r="F311" s="676"/>
      <c r="G311" s="676"/>
      <c r="H311" s="676"/>
      <c r="I311" s="676"/>
      <c r="J311" s="677"/>
      <c r="K311" s="676"/>
      <c r="L311" s="676"/>
      <c r="M311" s="677"/>
      <c r="N311" s="94"/>
    </row>
    <row r="312" spans="1:14" s="73" customFormat="1" ht="11.25" customHeight="1" thickBot="1">
      <c r="A312" s="350"/>
      <c r="C312" s="154"/>
      <c r="D312" s="158"/>
      <c r="E312" s="785"/>
      <c r="F312" s="676"/>
      <c r="G312" s="676"/>
      <c r="H312" s="676"/>
      <c r="I312" s="676"/>
      <c r="J312" s="677"/>
      <c r="K312" s="676"/>
      <c r="L312" s="676"/>
      <c r="M312" s="677"/>
      <c r="N312" s="94"/>
    </row>
    <row r="313" spans="1:13" ht="9.75" customHeight="1">
      <c r="A313" s="188"/>
      <c r="B313" s="78"/>
      <c r="C313" s="78"/>
      <c r="D313" s="79"/>
      <c r="E313" s="95"/>
      <c r="F313" s="95"/>
      <c r="G313" s="95"/>
      <c r="H313" s="95"/>
      <c r="I313" s="95"/>
      <c r="J313" s="95"/>
      <c r="K313" s="95"/>
      <c r="L313" s="95"/>
      <c r="M313" s="95"/>
    </row>
    <row r="314" spans="1:13" s="104" customFormat="1" ht="10.5" customHeight="1">
      <c r="A314" s="397">
        <v>1825</v>
      </c>
      <c r="B314" s="104" t="s">
        <v>380</v>
      </c>
      <c r="C314" s="80"/>
      <c r="D314" s="103" t="s">
        <v>863</v>
      </c>
      <c r="E314" s="394">
        <v>10</v>
      </c>
      <c r="F314" s="384" t="s">
        <v>864</v>
      </c>
      <c r="G314" s="384" t="s">
        <v>864</v>
      </c>
      <c r="H314" s="370">
        <v>10</v>
      </c>
      <c r="I314" s="384" t="s">
        <v>864</v>
      </c>
      <c r="J314" s="384" t="s">
        <v>864</v>
      </c>
      <c r="K314" s="384" t="s">
        <v>864</v>
      </c>
      <c r="L314" s="384" t="s">
        <v>864</v>
      </c>
      <c r="M314" s="384" t="s">
        <v>864</v>
      </c>
    </row>
    <row r="315" spans="1:13" s="104" customFormat="1" ht="10.5" customHeight="1">
      <c r="A315" s="397"/>
      <c r="B315" s="111"/>
      <c r="C315" s="111"/>
      <c r="D315" s="103" t="s">
        <v>865</v>
      </c>
      <c r="E315" s="394">
        <v>2</v>
      </c>
      <c r="F315" s="384" t="s">
        <v>864</v>
      </c>
      <c r="G315" s="384" t="s">
        <v>864</v>
      </c>
      <c r="H315" s="370">
        <v>2</v>
      </c>
      <c r="I315" s="384" t="s">
        <v>864</v>
      </c>
      <c r="J315" s="384" t="s">
        <v>864</v>
      </c>
      <c r="K315" s="384" t="s">
        <v>864</v>
      </c>
      <c r="L315" s="384" t="s">
        <v>864</v>
      </c>
      <c r="M315" s="384" t="s">
        <v>864</v>
      </c>
    </row>
    <row r="316" spans="1:13" s="104" customFormat="1" ht="10.5" customHeight="1">
      <c r="A316" s="397"/>
      <c r="B316" s="111" t="s">
        <v>381</v>
      </c>
      <c r="C316" s="111"/>
      <c r="D316" s="103" t="s">
        <v>863</v>
      </c>
      <c r="E316" s="395">
        <v>10</v>
      </c>
      <c r="F316" s="391" t="s">
        <v>864</v>
      </c>
      <c r="G316" s="391" t="s">
        <v>864</v>
      </c>
      <c r="H316" s="371">
        <v>10</v>
      </c>
      <c r="I316" s="391" t="s">
        <v>864</v>
      </c>
      <c r="J316" s="391" t="s">
        <v>864</v>
      </c>
      <c r="K316" s="391" t="s">
        <v>864</v>
      </c>
      <c r="L316" s="391" t="s">
        <v>864</v>
      </c>
      <c r="M316" s="391" t="s">
        <v>864</v>
      </c>
    </row>
    <row r="317" spans="1:13" s="104" customFormat="1" ht="10.5" customHeight="1">
      <c r="A317" s="397"/>
      <c r="D317" s="103" t="s">
        <v>865</v>
      </c>
      <c r="E317" s="395">
        <v>2</v>
      </c>
      <c r="F317" s="391" t="s">
        <v>864</v>
      </c>
      <c r="G317" s="391" t="s">
        <v>864</v>
      </c>
      <c r="H317" s="371">
        <v>2</v>
      </c>
      <c r="I317" s="391" t="s">
        <v>864</v>
      </c>
      <c r="J317" s="391" t="s">
        <v>864</v>
      </c>
      <c r="K317" s="391" t="s">
        <v>864</v>
      </c>
      <c r="L317" s="391" t="s">
        <v>864</v>
      </c>
      <c r="M317" s="391" t="s">
        <v>864</v>
      </c>
    </row>
    <row r="318" spans="1:13" s="104" customFormat="1" ht="10.5" customHeight="1">
      <c r="A318" s="397"/>
      <c r="D318" s="103"/>
      <c r="E318" s="395"/>
      <c r="F318" s="337"/>
      <c r="G318" s="395"/>
      <c r="H318" s="371"/>
      <c r="I318" s="395"/>
      <c r="J318" s="395"/>
      <c r="K318" s="395"/>
      <c r="L318" s="395"/>
      <c r="M318" s="395"/>
    </row>
    <row r="319" spans="1:13" s="104" customFormat="1" ht="10.5" customHeight="1">
      <c r="A319" s="397"/>
      <c r="B319" s="111" t="s">
        <v>382</v>
      </c>
      <c r="C319" s="111"/>
      <c r="D319" s="112" t="s">
        <v>863</v>
      </c>
      <c r="E319" s="395">
        <v>38717</v>
      </c>
      <c r="F319" s="395">
        <v>21731</v>
      </c>
      <c r="G319" s="395">
        <v>1316</v>
      </c>
      <c r="H319" s="395">
        <v>14329</v>
      </c>
      <c r="I319" s="395">
        <v>442</v>
      </c>
      <c r="J319" s="395">
        <v>486</v>
      </c>
      <c r="K319" s="395">
        <v>2657</v>
      </c>
      <c r="L319" s="395">
        <v>180</v>
      </c>
      <c r="M319" s="395">
        <v>73</v>
      </c>
    </row>
    <row r="320" spans="1:13" s="104" customFormat="1" ht="10.5" customHeight="1">
      <c r="A320" s="397"/>
      <c r="B320" s="111"/>
      <c r="C320" s="111"/>
      <c r="D320" s="112" t="s">
        <v>865</v>
      </c>
      <c r="E320" s="395">
        <v>18388</v>
      </c>
      <c r="F320" s="395">
        <v>9044</v>
      </c>
      <c r="G320" s="395">
        <v>746</v>
      </c>
      <c r="H320" s="395">
        <v>9031</v>
      </c>
      <c r="I320" s="395">
        <v>285</v>
      </c>
      <c r="J320" s="395">
        <v>173</v>
      </c>
      <c r="K320" s="395">
        <v>313</v>
      </c>
      <c r="L320" s="395">
        <v>13</v>
      </c>
      <c r="M320" s="395">
        <v>30</v>
      </c>
    </row>
    <row r="321" spans="1:13" s="104" customFormat="1" ht="10.5" customHeight="1">
      <c r="A321" s="397"/>
      <c r="B321" s="111"/>
      <c r="C321" s="111"/>
      <c r="D321" s="112"/>
      <c r="E321" s="394"/>
      <c r="F321" s="395"/>
      <c r="G321" s="337"/>
      <c r="H321" s="395"/>
      <c r="I321" s="371"/>
      <c r="J321" s="371"/>
      <c r="K321" s="337"/>
      <c r="L321" s="371"/>
      <c r="M321" s="387"/>
    </row>
    <row r="322" spans="1:13" s="104" customFormat="1" ht="9.75" customHeight="1">
      <c r="A322" s="352">
        <v>303</v>
      </c>
      <c r="B322" s="104" t="s">
        <v>383</v>
      </c>
      <c r="D322" s="103" t="s">
        <v>863</v>
      </c>
      <c r="E322" s="394">
        <v>81</v>
      </c>
      <c r="F322" s="394">
        <v>1</v>
      </c>
      <c r="G322" s="391" t="s">
        <v>864</v>
      </c>
      <c r="H322" s="389">
        <v>79</v>
      </c>
      <c r="I322" s="394">
        <v>6</v>
      </c>
      <c r="J322" s="367" t="s">
        <v>864</v>
      </c>
      <c r="K322" s="402">
        <v>1</v>
      </c>
      <c r="L322" s="367" t="s">
        <v>864</v>
      </c>
      <c r="M322" s="367" t="s">
        <v>864</v>
      </c>
    </row>
    <row r="323" spans="1:13" s="104" customFormat="1" ht="9.75" customHeight="1">
      <c r="A323" s="352"/>
      <c r="D323" s="103" t="s">
        <v>865</v>
      </c>
      <c r="E323" s="394">
        <v>32</v>
      </c>
      <c r="F323" s="391" t="s">
        <v>864</v>
      </c>
      <c r="G323" s="391" t="s">
        <v>864</v>
      </c>
      <c r="H323" s="389">
        <v>32</v>
      </c>
      <c r="I323" s="384" t="s">
        <v>864</v>
      </c>
      <c r="J323" s="367" t="s">
        <v>864</v>
      </c>
      <c r="K323" s="367" t="s">
        <v>864</v>
      </c>
      <c r="L323" s="367" t="s">
        <v>864</v>
      </c>
      <c r="M323" s="367" t="s">
        <v>864</v>
      </c>
    </row>
    <row r="324" spans="1:13" s="109" customFormat="1" ht="9.75" customHeight="1">
      <c r="A324" s="375"/>
      <c r="B324" s="109" t="s">
        <v>264</v>
      </c>
      <c r="D324" s="112" t="s">
        <v>863</v>
      </c>
      <c r="E324" s="395">
        <v>81</v>
      </c>
      <c r="F324" s="395">
        <v>1</v>
      </c>
      <c r="G324" s="391" t="s">
        <v>864</v>
      </c>
      <c r="H324" s="386">
        <v>79</v>
      </c>
      <c r="I324" s="395">
        <v>6</v>
      </c>
      <c r="J324" s="391" t="s">
        <v>864</v>
      </c>
      <c r="K324" s="395">
        <v>1</v>
      </c>
      <c r="L324" s="391" t="s">
        <v>864</v>
      </c>
      <c r="M324" s="391" t="s">
        <v>864</v>
      </c>
    </row>
    <row r="325" spans="1:13" s="109" customFormat="1" ht="9.75" customHeight="1">
      <c r="A325" s="375"/>
      <c r="C325" s="80"/>
      <c r="D325" s="112" t="s">
        <v>865</v>
      </c>
      <c r="E325" s="395">
        <v>32</v>
      </c>
      <c r="F325" s="391" t="s">
        <v>864</v>
      </c>
      <c r="G325" s="391" t="s">
        <v>864</v>
      </c>
      <c r="H325" s="386">
        <v>32</v>
      </c>
      <c r="I325" s="391" t="s">
        <v>864</v>
      </c>
      <c r="J325" s="391" t="s">
        <v>864</v>
      </c>
      <c r="K325" s="391" t="s">
        <v>864</v>
      </c>
      <c r="L325" s="391" t="s">
        <v>864</v>
      </c>
      <c r="M325" s="391" t="s">
        <v>864</v>
      </c>
    </row>
    <row r="326" spans="1:10" s="109" customFormat="1" ht="9.75" customHeight="1">
      <c r="A326" s="375"/>
      <c r="D326" s="112"/>
      <c r="F326" s="391"/>
      <c r="G326" s="395"/>
      <c r="J326" s="391"/>
    </row>
    <row r="327" spans="1:13" s="104" customFormat="1" ht="9.75" customHeight="1">
      <c r="A327" s="352">
        <v>606</v>
      </c>
      <c r="B327" s="104" t="s">
        <v>384</v>
      </c>
      <c r="D327" s="103" t="s">
        <v>863</v>
      </c>
      <c r="E327" s="394">
        <v>27</v>
      </c>
      <c r="F327" s="384" t="s">
        <v>864</v>
      </c>
      <c r="G327" s="384" t="s">
        <v>864</v>
      </c>
      <c r="H327" s="393">
        <v>4</v>
      </c>
      <c r="I327" s="384" t="s">
        <v>864</v>
      </c>
      <c r="J327" s="384" t="s">
        <v>864</v>
      </c>
      <c r="K327" s="394">
        <v>23</v>
      </c>
      <c r="L327" s="394">
        <v>4</v>
      </c>
      <c r="M327" s="384" t="s">
        <v>864</v>
      </c>
    </row>
    <row r="328" spans="1:13" s="104" customFormat="1" ht="9.75" customHeight="1">
      <c r="A328" s="352"/>
      <c r="C328" s="104" t="s">
        <v>385</v>
      </c>
      <c r="D328" s="103" t="s">
        <v>865</v>
      </c>
      <c r="E328" s="394">
        <v>18</v>
      </c>
      <c r="F328" s="384" t="s">
        <v>864</v>
      </c>
      <c r="G328" s="384" t="s">
        <v>864</v>
      </c>
      <c r="H328" s="393">
        <v>3</v>
      </c>
      <c r="I328" s="384" t="s">
        <v>864</v>
      </c>
      <c r="J328" s="384" t="s">
        <v>864</v>
      </c>
      <c r="K328" s="394">
        <v>15</v>
      </c>
      <c r="L328" s="394">
        <v>2</v>
      </c>
      <c r="M328" s="384" t="s">
        <v>864</v>
      </c>
    </row>
    <row r="329" spans="1:13" s="109" customFormat="1" ht="9.75" customHeight="1">
      <c r="A329" s="375"/>
      <c r="B329" s="109" t="s">
        <v>306</v>
      </c>
      <c r="D329" s="112" t="s">
        <v>863</v>
      </c>
      <c r="E329" s="395">
        <v>27</v>
      </c>
      <c r="F329" s="391" t="s">
        <v>864</v>
      </c>
      <c r="G329" s="391" t="s">
        <v>864</v>
      </c>
      <c r="H329" s="386">
        <v>4</v>
      </c>
      <c r="I329" s="391" t="s">
        <v>864</v>
      </c>
      <c r="J329" s="391" t="s">
        <v>864</v>
      </c>
      <c r="K329" s="395">
        <v>23</v>
      </c>
      <c r="L329" s="395">
        <v>4</v>
      </c>
      <c r="M329" s="391" t="s">
        <v>864</v>
      </c>
    </row>
    <row r="330" spans="1:13" s="109" customFormat="1" ht="9.75" customHeight="1">
      <c r="A330" s="375"/>
      <c r="C330" s="80"/>
      <c r="D330" s="112" t="s">
        <v>865</v>
      </c>
      <c r="E330" s="395">
        <v>18</v>
      </c>
      <c r="F330" s="391" t="s">
        <v>864</v>
      </c>
      <c r="G330" s="391" t="s">
        <v>864</v>
      </c>
      <c r="H330" s="386">
        <v>3</v>
      </c>
      <c r="I330" s="391" t="s">
        <v>864</v>
      </c>
      <c r="J330" s="391" t="s">
        <v>864</v>
      </c>
      <c r="K330" s="395">
        <v>15</v>
      </c>
      <c r="L330" s="395">
        <v>2</v>
      </c>
      <c r="M330" s="391" t="s">
        <v>864</v>
      </c>
    </row>
    <row r="331" spans="1:13" s="109" customFormat="1" ht="9.75" customHeight="1">
      <c r="A331" s="375"/>
      <c r="D331" s="110"/>
      <c r="E331" s="394"/>
      <c r="F331" s="384"/>
      <c r="G331" s="384"/>
      <c r="H331" s="393"/>
      <c r="I331" s="104"/>
      <c r="J331" s="104"/>
      <c r="K331" s="394"/>
      <c r="L331" s="104"/>
      <c r="M331" s="104"/>
    </row>
    <row r="332" spans="1:13" s="104" customFormat="1" ht="9.75" customHeight="1">
      <c r="A332" s="352">
        <v>1522</v>
      </c>
      <c r="B332" s="104" t="s">
        <v>386</v>
      </c>
      <c r="D332" s="108" t="s">
        <v>387</v>
      </c>
      <c r="E332" s="394">
        <v>68</v>
      </c>
      <c r="F332" s="384" t="s">
        <v>864</v>
      </c>
      <c r="G332" s="384" t="s">
        <v>864</v>
      </c>
      <c r="H332" s="393">
        <v>58</v>
      </c>
      <c r="I332" s="394">
        <v>1</v>
      </c>
      <c r="J332" s="394">
        <v>3</v>
      </c>
      <c r="K332" s="394">
        <v>10</v>
      </c>
      <c r="L332" s="384" t="s">
        <v>864</v>
      </c>
      <c r="M332" s="394">
        <v>3</v>
      </c>
    </row>
    <row r="333" spans="1:13" s="104" customFormat="1" ht="9.75" customHeight="1">
      <c r="A333" s="352"/>
      <c r="C333" s="104" t="s">
        <v>388</v>
      </c>
      <c r="D333" s="108" t="s">
        <v>865</v>
      </c>
      <c r="E333" s="394">
        <v>21</v>
      </c>
      <c r="F333" s="384" t="s">
        <v>864</v>
      </c>
      <c r="G333" s="384" t="s">
        <v>864</v>
      </c>
      <c r="H333" s="393">
        <v>21</v>
      </c>
      <c r="I333" s="384" t="s">
        <v>864</v>
      </c>
      <c r="J333" s="394">
        <v>1</v>
      </c>
      <c r="K333" s="384" t="s">
        <v>864</v>
      </c>
      <c r="L333" s="384" t="s">
        <v>864</v>
      </c>
      <c r="M333" s="384" t="s">
        <v>864</v>
      </c>
    </row>
    <row r="334" spans="1:13" s="109" customFormat="1" ht="9.75" customHeight="1">
      <c r="A334" s="375"/>
      <c r="B334" s="109" t="s">
        <v>379</v>
      </c>
      <c r="D334" s="110" t="s">
        <v>863</v>
      </c>
      <c r="E334" s="395">
        <v>68</v>
      </c>
      <c r="F334" s="391" t="s">
        <v>864</v>
      </c>
      <c r="G334" s="391" t="s">
        <v>864</v>
      </c>
      <c r="H334" s="386">
        <v>58</v>
      </c>
      <c r="I334" s="395">
        <v>1</v>
      </c>
      <c r="J334" s="395">
        <v>3</v>
      </c>
      <c r="K334" s="395">
        <v>10</v>
      </c>
      <c r="L334" s="391" t="s">
        <v>864</v>
      </c>
      <c r="M334" s="395">
        <v>3</v>
      </c>
    </row>
    <row r="335" spans="1:13" s="109" customFormat="1" ht="9.75" customHeight="1">
      <c r="A335" s="375"/>
      <c r="C335" s="80"/>
      <c r="D335" s="110" t="s">
        <v>865</v>
      </c>
      <c r="E335" s="395">
        <v>21</v>
      </c>
      <c r="F335" s="391" t="s">
        <v>864</v>
      </c>
      <c r="G335" s="391" t="s">
        <v>864</v>
      </c>
      <c r="H335" s="386">
        <v>21</v>
      </c>
      <c r="I335" s="391" t="s">
        <v>864</v>
      </c>
      <c r="J335" s="395">
        <v>1</v>
      </c>
      <c r="K335" s="391" t="s">
        <v>864</v>
      </c>
      <c r="L335" s="391" t="s">
        <v>864</v>
      </c>
      <c r="M335" s="391" t="s">
        <v>864</v>
      </c>
    </row>
    <row r="336" spans="1:13" s="109" customFormat="1" ht="9.75" customHeight="1">
      <c r="A336" s="375"/>
      <c r="C336" s="80"/>
      <c r="D336" s="110"/>
      <c r="E336" s="394"/>
      <c r="F336" s="394"/>
      <c r="G336" s="391"/>
      <c r="H336" s="386"/>
      <c r="I336" s="384"/>
      <c r="K336" s="394"/>
      <c r="L336" s="391"/>
      <c r="M336" s="384"/>
    </row>
    <row r="337" spans="1:13" s="109" customFormat="1" ht="9.75" customHeight="1">
      <c r="A337" s="352">
        <v>1704</v>
      </c>
      <c r="B337" s="104" t="s">
        <v>389</v>
      </c>
      <c r="C337" s="164"/>
      <c r="D337" s="108" t="s">
        <v>863</v>
      </c>
      <c r="E337" s="394">
        <v>54</v>
      </c>
      <c r="F337" s="394">
        <v>9</v>
      </c>
      <c r="G337" s="391" t="s">
        <v>864</v>
      </c>
      <c r="H337" s="393">
        <v>22</v>
      </c>
      <c r="I337" s="384" t="s">
        <v>864</v>
      </c>
      <c r="J337" s="391" t="s">
        <v>864</v>
      </c>
      <c r="K337" s="394">
        <v>23</v>
      </c>
      <c r="L337" s="391" t="s">
        <v>864</v>
      </c>
      <c r="M337" s="384" t="s">
        <v>864</v>
      </c>
    </row>
    <row r="338" spans="1:13" s="109" customFormat="1" ht="9.75" customHeight="1">
      <c r="A338" s="352"/>
      <c r="B338" s="104"/>
      <c r="C338" s="164" t="s">
        <v>390</v>
      </c>
      <c r="D338" s="108" t="s">
        <v>865</v>
      </c>
      <c r="E338" s="394">
        <v>20</v>
      </c>
      <c r="F338" s="394">
        <v>5</v>
      </c>
      <c r="G338" s="391" t="s">
        <v>864</v>
      </c>
      <c r="H338" s="393">
        <v>15</v>
      </c>
      <c r="I338" s="384" t="s">
        <v>864</v>
      </c>
      <c r="J338" s="391" t="s">
        <v>864</v>
      </c>
      <c r="K338" s="391" t="s">
        <v>864</v>
      </c>
      <c r="L338" s="391" t="s">
        <v>864</v>
      </c>
      <c r="M338" s="384" t="s">
        <v>864</v>
      </c>
    </row>
    <row r="339" spans="1:13" s="109" customFormat="1" ht="9.75" customHeight="1">
      <c r="A339" s="352"/>
      <c r="B339" s="109" t="s">
        <v>391</v>
      </c>
      <c r="D339" s="110" t="s">
        <v>863</v>
      </c>
      <c r="E339" s="395">
        <v>54</v>
      </c>
      <c r="F339" s="395">
        <v>9</v>
      </c>
      <c r="G339" s="391" t="s">
        <v>864</v>
      </c>
      <c r="H339" s="386">
        <v>22</v>
      </c>
      <c r="I339" s="391" t="s">
        <v>864</v>
      </c>
      <c r="J339" s="391" t="s">
        <v>864</v>
      </c>
      <c r="K339" s="395">
        <v>23</v>
      </c>
      <c r="L339" s="391" t="s">
        <v>864</v>
      </c>
      <c r="M339" s="391" t="s">
        <v>864</v>
      </c>
    </row>
    <row r="340" spans="1:13" s="109" customFormat="1" ht="9.75" customHeight="1">
      <c r="A340" s="352"/>
      <c r="C340" s="80"/>
      <c r="D340" s="110" t="s">
        <v>865</v>
      </c>
      <c r="E340" s="395">
        <v>20</v>
      </c>
      <c r="F340" s="395">
        <v>5</v>
      </c>
      <c r="G340" s="391" t="s">
        <v>864</v>
      </c>
      <c r="H340" s="386">
        <v>15</v>
      </c>
      <c r="I340" s="391" t="s">
        <v>864</v>
      </c>
      <c r="J340" s="391" t="s">
        <v>864</v>
      </c>
      <c r="K340" s="391" t="s">
        <v>864</v>
      </c>
      <c r="L340" s="391" t="s">
        <v>864</v>
      </c>
      <c r="M340" s="391" t="s">
        <v>864</v>
      </c>
    </row>
    <row r="341" spans="1:7" s="104" customFormat="1" ht="9.75" customHeight="1">
      <c r="A341" s="352"/>
      <c r="D341" s="108"/>
      <c r="E341" s="394"/>
      <c r="F341" s="394"/>
      <c r="G341" s="391"/>
    </row>
    <row r="342" spans="1:7" s="109" customFormat="1" ht="9.75" customHeight="1">
      <c r="A342" s="375"/>
      <c r="B342" s="109" t="s">
        <v>82</v>
      </c>
      <c r="D342" s="110"/>
      <c r="E342" s="394"/>
      <c r="F342" s="394"/>
      <c r="G342" s="391"/>
    </row>
    <row r="343" spans="1:13" s="109" customFormat="1" ht="9.75" customHeight="1">
      <c r="A343" s="375"/>
      <c r="C343" s="109" t="s">
        <v>392</v>
      </c>
      <c r="D343" s="110" t="s">
        <v>863</v>
      </c>
      <c r="E343" s="395">
        <v>230</v>
      </c>
      <c r="F343" s="395">
        <v>10</v>
      </c>
      <c r="G343" s="391" t="s">
        <v>864</v>
      </c>
      <c r="H343" s="386">
        <v>163</v>
      </c>
      <c r="I343" s="395">
        <v>7</v>
      </c>
      <c r="J343" s="395">
        <v>3</v>
      </c>
      <c r="K343" s="395">
        <v>57</v>
      </c>
      <c r="L343" s="395">
        <v>4</v>
      </c>
      <c r="M343" s="395">
        <v>3</v>
      </c>
    </row>
    <row r="344" spans="1:13" s="109" customFormat="1" ht="9.75" customHeight="1">
      <c r="A344" s="375"/>
      <c r="C344" s="109" t="s">
        <v>393</v>
      </c>
      <c r="D344" s="110" t="s">
        <v>865</v>
      </c>
      <c r="E344" s="395">
        <v>91</v>
      </c>
      <c r="F344" s="395">
        <v>5</v>
      </c>
      <c r="G344" s="391" t="s">
        <v>864</v>
      </c>
      <c r="H344" s="386">
        <v>71</v>
      </c>
      <c r="I344" s="391" t="s">
        <v>864</v>
      </c>
      <c r="J344" s="395">
        <v>1</v>
      </c>
      <c r="K344" s="395">
        <v>15</v>
      </c>
      <c r="L344" s="395">
        <v>2</v>
      </c>
      <c r="M344" s="391" t="s">
        <v>864</v>
      </c>
    </row>
    <row r="345" spans="1:14" s="104" customFormat="1" ht="9.75" customHeight="1">
      <c r="A345" s="352"/>
      <c r="D345" s="108"/>
      <c r="E345" s="394"/>
      <c r="F345" s="394"/>
      <c r="G345" s="391"/>
      <c r="H345" s="386"/>
      <c r="I345" s="109"/>
      <c r="J345" s="395"/>
      <c r="K345" s="394"/>
      <c r="L345" s="109"/>
      <c r="M345" s="109"/>
      <c r="N345" s="109"/>
    </row>
    <row r="346" spans="1:13" s="104" customFormat="1" ht="9.75" customHeight="1">
      <c r="A346" s="352">
        <v>1506</v>
      </c>
      <c r="B346" s="104" t="s">
        <v>394</v>
      </c>
      <c r="D346" s="103" t="s">
        <v>863</v>
      </c>
      <c r="E346" s="394">
        <v>3263</v>
      </c>
      <c r="F346" s="394">
        <v>104</v>
      </c>
      <c r="G346" s="384" t="s">
        <v>864</v>
      </c>
      <c r="H346" s="393">
        <v>2900</v>
      </c>
      <c r="I346" s="394">
        <v>204</v>
      </c>
      <c r="J346" s="394">
        <v>614</v>
      </c>
      <c r="K346" s="394">
        <v>259</v>
      </c>
      <c r="L346" s="384" t="s">
        <v>864</v>
      </c>
      <c r="M346" s="394">
        <v>9</v>
      </c>
    </row>
    <row r="347" spans="1:13" s="104" customFormat="1" ht="9.75" customHeight="1">
      <c r="A347" s="369"/>
      <c r="C347" s="104" t="s">
        <v>395</v>
      </c>
      <c r="D347" s="103" t="s">
        <v>865</v>
      </c>
      <c r="E347" s="394">
        <v>2215</v>
      </c>
      <c r="F347" s="394">
        <v>24</v>
      </c>
      <c r="G347" s="384" t="s">
        <v>864</v>
      </c>
      <c r="H347" s="393">
        <v>2081</v>
      </c>
      <c r="I347" s="394">
        <v>148</v>
      </c>
      <c r="J347" s="394">
        <v>284</v>
      </c>
      <c r="K347" s="394">
        <v>110</v>
      </c>
      <c r="L347" s="384" t="s">
        <v>864</v>
      </c>
      <c r="M347" s="394">
        <v>4</v>
      </c>
    </row>
    <row r="348" spans="1:13" s="109" customFormat="1" ht="9.75" customHeight="1">
      <c r="A348" s="401"/>
      <c r="B348" s="109" t="s">
        <v>379</v>
      </c>
      <c r="D348" s="110" t="s">
        <v>863</v>
      </c>
      <c r="E348" s="395">
        <v>3263</v>
      </c>
      <c r="F348" s="395">
        <v>104</v>
      </c>
      <c r="G348" s="391" t="s">
        <v>864</v>
      </c>
      <c r="H348" s="386">
        <v>2900</v>
      </c>
      <c r="I348" s="395">
        <v>204</v>
      </c>
      <c r="J348" s="395">
        <v>614</v>
      </c>
      <c r="K348" s="395">
        <v>259</v>
      </c>
      <c r="L348" s="391" t="s">
        <v>864</v>
      </c>
      <c r="M348" s="395">
        <v>9</v>
      </c>
    </row>
    <row r="349" spans="1:13" s="109" customFormat="1" ht="9.75" customHeight="1">
      <c r="A349" s="401"/>
      <c r="C349" s="80"/>
      <c r="D349" s="110" t="s">
        <v>865</v>
      </c>
      <c r="E349" s="395">
        <v>2215</v>
      </c>
      <c r="F349" s="395">
        <v>24</v>
      </c>
      <c r="G349" s="391" t="s">
        <v>864</v>
      </c>
      <c r="H349" s="386">
        <v>2081</v>
      </c>
      <c r="I349" s="395">
        <v>148</v>
      </c>
      <c r="J349" s="395">
        <v>284</v>
      </c>
      <c r="K349" s="395">
        <v>110</v>
      </c>
      <c r="L349" s="391" t="s">
        <v>864</v>
      </c>
      <c r="M349" s="395">
        <v>4</v>
      </c>
    </row>
    <row r="350" spans="1:13" s="104" customFormat="1" ht="9.75" customHeight="1">
      <c r="A350" s="369"/>
      <c r="D350" s="108"/>
      <c r="E350" s="394"/>
      <c r="F350" s="394"/>
      <c r="G350" s="391"/>
      <c r="H350" s="386"/>
      <c r="I350" s="394"/>
      <c r="J350" s="395"/>
      <c r="K350" s="394"/>
      <c r="L350" s="391"/>
      <c r="M350" s="394"/>
    </row>
    <row r="351" spans="1:13" s="109" customFormat="1" ht="9.75" customHeight="1">
      <c r="A351" s="401"/>
      <c r="B351" s="109" t="s">
        <v>396</v>
      </c>
      <c r="D351" s="110"/>
      <c r="E351" s="394"/>
      <c r="F351" s="394"/>
      <c r="G351" s="391"/>
      <c r="H351" s="386"/>
      <c r="I351" s="394"/>
      <c r="J351" s="395"/>
      <c r="K351" s="394"/>
      <c r="L351" s="391"/>
      <c r="M351" s="394"/>
    </row>
    <row r="352" spans="1:13" s="109" customFormat="1" ht="9.75" customHeight="1">
      <c r="A352" s="401"/>
      <c r="C352" s="109" t="s">
        <v>397</v>
      </c>
      <c r="D352" s="110" t="s">
        <v>863</v>
      </c>
      <c r="E352" s="395">
        <v>3263</v>
      </c>
      <c r="F352" s="395">
        <v>104</v>
      </c>
      <c r="G352" s="391" t="s">
        <v>864</v>
      </c>
      <c r="H352" s="386">
        <v>2900</v>
      </c>
      <c r="I352" s="395">
        <v>204</v>
      </c>
      <c r="J352" s="395">
        <v>614</v>
      </c>
      <c r="K352" s="395">
        <v>259</v>
      </c>
      <c r="L352" s="391" t="s">
        <v>864</v>
      </c>
      <c r="M352" s="395">
        <v>9</v>
      </c>
    </row>
    <row r="353" spans="1:13" s="104" customFormat="1" ht="9.75" customHeight="1">
      <c r="A353" s="369"/>
      <c r="C353" s="109" t="s">
        <v>993</v>
      </c>
      <c r="D353" s="110" t="s">
        <v>865</v>
      </c>
      <c r="E353" s="395">
        <v>2215</v>
      </c>
      <c r="F353" s="395">
        <v>24</v>
      </c>
      <c r="G353" s="391" t="s">
        <v>864</v>
      </c>
      <c r="H353" s="386">
        <v>2081</v>
      </c>
      <c r="I353" s="395">
        <v>148</v>
      </c>
      <c r="J353" s="395">
        <v>284</v>
      </c>
      <c r="K353" s="395">
        <v>110</v>
      </c>
      <c r="L353" s="391" t="s">
        <v>864</v>
      </c>
      <c r="M353" s="395">
        <v>4</v>
      </c>
    </row>
    <row r="354" spans="1:13" s="104" customFormat="1" ht="9.75" customHeight="1">
      <c r="A354" s="369"/>
      <c r="D354" s="108"/>
      <c r="E354" s="382"/>
      <c r="F354" s="402"/>
      <c r="G354" s="391"/>
      <c r="H354" s="386"/>
      <c r="I354" s="394"/>
      <c r="J354" s="395"/>
      <c r="K354" s="403"/>
      <c r="L354" s="391"/>
      <c r="M354" s="394"/>
    </row>
    <row r="355" spans="1:13" s="109" customFormat="1" ht="9.75" customHeight="1">
      <c r="A355" s="401"/>
      <c r="B355" s="109" t="s">
        <v>398</v>
      </c>
      <c r="D355" s="110" t="s">
        <v>863</v>
      </c>
      <c r="E355" s="395">
        <v>42210</v>
      </c>
      <c r="F355" s="395">
        <v>21845</v>
      </c>
      <c r="G355" s="391" t="s">
        <v>399</v>
      </c>
      <c r="H355" s="386">
        <v>17392</v>
      </c>
      <c r="I355" s="395">
        <v>653</v>
      </c>
      <c r="J355" s="395">
        <v>1103</v>
      </c>
      <c r="K355" s="337">
        <v>2973</v>
      </c>
      <c r="L355" s="391" t="s">
        <v>400</v>
      </c>
      <c r="M355" s="395">
        <v>85</v>
      </c>
    </row>
    <row r="356" spans="1:13" s="109" customFormat="1" ht="9.75" customHeight="1">
      <c r="A356" s="401"/>
      <c r="C356" s="109" t="s">
        <v>854</v>
      </c>
      <c r="D356" s="110" t="s">
        <v>865</v>
      </c>
      <c r="E356" s="395">
        <v>20694</v>
      </c>
      <c r="F356" s="395">
        <v>9073</v>
      </c>
      <c r="G356" s="395">
        <v>746</v>
      </c>
      <c r="H356" s="395">
        <v>11183</v>
      </c>
      <c r="I356" s="395">
        <v>433</v>
      </c>
      <c r="J356" s="395">
        <v>458</v>
      </c>
      <c r="K356" s="337">
        <v>438</v>
      </c>
      <c r="L356" s="391" t="s">
        <v>401</v>
      </c>
      <c r="M356" s="395">
        <v>34</v>
      </c>
    </row>
  </sheetData>
  <mergeCells count="72">
    <mergeCell ref="E307:E312"/>
    <mergeCell ref="F309:F312"/>
    <mergeCell ref="G309:G312"/>
    <mergeCell ref="G235:G238"/>
    <mergeCell ref="H235:H238"/>
    <mergeCell ref="H233:J234"/>
    <mergeCell ref="I310:I312"/>
    <mergeCell ref="J310:J312"/>
    <mergeCell ref="H309:H312"/>
    <mergeCell ref="H307:J308"/>
    <mergeCell ref="M163:M165"/>
    <mergeCell ref="K235:K238"/>
    <mergeCell ref="I236:I238"/>
    <mergeCell ref="J236:J238"/>
    <mergeCell ref="L236:L238"/>
    <mergeCell ref="M310:M312"/>
    <mergeCell ref="K309:K312"/>
    <mergeCell ref="L310:L312"/>
    <mergeCell ref="G162:G165"/>
    <mergeCell ref="H162:H165"/>
    <mergeCell ref="I163:I165"/>
    <mergeCell ref="J163:J165"/>
    <mergeCell ref="L163:L165"/>
    <mergeCell ref="K162:K165"/>
    <mergeCell ref="K233:M234"/>
    <mergeCell ref="K160:M161"/>
    <mergeCell ref="H160:J161"/>
    <mergeCell ref="L87:L89"/>
    <mergeCell ref="M87:M89"/>
    <mergeCell ref="H86:H89"/>
    <mergeCell ref="K86:K89"/>
    <mergeCell ref="I87:I89"/>
    <mergeCell ref="J87:J89"/>
    <mergeCell ref="G86:G89"/>
    <mergeCell ref="A80:M80"/>
    <mergeCell ref="A81:M81"/>
    <mergeCell ref="F10:F13"/>
    <mergeCell ref="G10:G13"/>
    <mergeCell ref="L11:L13"/>
    <mergeCell ref="M11:M13"/>
    <mergeCell ref="B11:D11"/>
    <mergeCell ref="E8:E13"/>
    <mergeCell ref="E84:E89"/>
    <mergeCell ref="F86:F89"/>
    <mergeCell ref="B234:D234"/>
    <mergeCell ref="B236:D236"/>
    <mergeCell ref="B161:D161"/>
    <mergeCell ref="B163:D163"/>
    <mergeCell ref="E160:E165"/>
    <mergeCell ref="F162:F165"/>
    <mergeCell ref="E233:E238"/>
    <mergeCell ref="F235:F238"/>
    <mergeCell ref="B308:D308"/>
    <mergeCell ref="B310:D310"/>
    <mergeCell ref="A308:A311"/>
    <mergeCell ref="A9:A12"/>
    <mergeCell ref="A85:A88"/>
    <mergeCell ref="A161:A164"/>
    <mergeCell ref="A234:A237"/>
    <mergeCell ref="B85:D85"/>
    <mergeCell ref="B87:D87"/>
    <mergeCell ref="B9:D9"/>
    <mergeCell ref="K307:M308"/>
    <mergeCell ref="M236:M238"/>
    <mergeCell ref="H8:J9"/>
    <mergeCell ref="K8:M9"/>
    <mergeCell ref="H84:J85"/>
    <mergeCell ref="K84:M85"/>
    <mergeCell ref="H10:H13"/>
    <mergeCell ref="I11:I13"/>
    <mergeCell ref="J11:J13"/>
    <mergeCell ref="K10:K13"/>
  </mergeCells>
  <printOptions/>
  <pageMargins left="0.5905511811023623" right="0.5905511811023623" top="0.3937007874015748" bottom="0.7874015748031497" header="0.31496062992125984" footer="0.5118110236220472"/>
  <pageSetup horizontalDpi="600" verticalDpi="600" orientation="portrait" paperSize="9" r:id="rId2"/>
  <rowBreaks count="4" manualBreakCount="4">
    <brk id="76" max="255" man="1"/>
    <brk id="152" max="255" man="1"/>
    <brk id="227" max="255" man="1"/>
    <brk id="299" max="255" man="1"/>
  </rowBreaks>
  <drawing r:id="rId1"/>
</worksheet>
</file>

<file path=xl/worksheets/sheet16.xml><?xml version="1.0" encoding="utf-8"?>
<worksheet xmlns="http://schemas.openxmlformats.org/spreadsheetml/2006/main" xmlns:r="http://schemas.openxmlformats.org/officeDocument/2006/relationships">
  <dimension ref="A1:P352"/>
  <sheetViews>
    <sheetView workbookViewId="0" topLeftCell="A1">
      <selection activeCell="J34" sqref="J34"/>
    </sheetView>
  </sheetViews>
  <sheetFormatPr defaultColWidth="11.421875" defaultRowHeight="12.75"/>
  <cols>
    <col min="1" max="1" width="4.140625" style="0" customWidth="1"/>
    <col min="2" max="2" width="1.1484375" style="0" customWidth="1"/>
    <col min="3" max="3" width="25.7109375" style="0" customWidth="1"/>
    <col min="4" max="4" width="2.140625" style="0" customWidth="1"/>
    <col min="5" max="5" width="10.00390625" style="0" customWidth="1"/>
    <col min="6" max="10" width="8.7109375" style="0" customWidth="1"/>
  </cols>
  <sheetData>
    <row r="1" spans="1:10" s="73" customFormat="1" ht="10.5" customHeight="1">
      <c r="A1" s="71" t="str">
        <f>"- 29 -"</f>
        <v>- 29 -</v>
      </c>
      <c r="B1" s="71"/>
      <c r="C1" s="71"/>
      <c r="D1" s="71"/>
      <c r="E1" s="71"/>
      <c r="F1" s="71"/>
      <c r="G1" s="71"/>
      <c r="H1" s="71"/>
      <c r="I1" s="71"/>
      <c r="J1" s="71"/>
    </row>
    <row r="2" s="73" customFormat="1" ht="9.75" customHeight="1"/>
    <row r="3" s="73" customFormat="1" ht="9.75" customHeight="1"/>
    <row r="4" spans="1:13" s="143" customFormat="1" ht="12" customHeight="1">
      <c r="A4" s="88" t="s">
        <v>402</v>
      </c>
      <c r="B4" s="88"/>
      <c r="C4" s="88"/>
      <c r="D4" s="88"/>
      <c r="E4" s="88"/>
      <c r="F4" s="88"/>
      <c r="G4" s="88"/>
      <c r="H4" s="88"/>
      <c r="I4" s="88"/>
      <c r="J4" s="88"/>
      <c r="K4" s="404"/>
      <c r="L4" s="88"/>
      <c r="M4" s="88"/>
    </row>
    <row r="5" spans="1:13" s="143" customFormat="1" ht="12" customHeight="1">
      <c r="A5" s="88" t="s">
        <v>738</v>
      </c>
      <c r="B5" s="88"/>
      <c r="C5" s="88"/>
      <c r="D5" s="88"/>
      <c r="E5" s="88"/>
      <c r="F5" s="88"/>
      <c r="G5" s="88"/>
      <c r="H5" s="88"/>
      <c r="I5" s="88"/>
      <c r="J5" s="88"/>
      <c r="K5" s="404"/>
      <c r="L5" s="88"/>
      <c r="M5" s="88"/>
    </row>
    <row r="6" spans="1:13" s="143" customFormat="1" ht="12" customHeight="1" thickBot="1">
      <c r="A6" s="405"/>
      <c r="B6" s="405"/>
      <c r="C6" s="405"/>
      <c r="D6" s="405"/>
      <c r="E6" s="405"/>
      <c r="F6" s="405"/>
      <c r="G6" s="405"/>
      <c r="H6" s="405"/>
      <c r="I6" s="405"/>
      <c r="J6" s="405"/>
      <c r="K6" s="404"/>
      <c r="L6" s="88"/>
      <c r="M6" s="88"/>
    </row>
    <row r="7" spans="1:13" s="73" customFormat="1" ht="9.75" customHeight="1">
      <c r="A7" s="672" t="s">
        <v>223</v>
      </c>
      <c r="B7" s="669" t="s">
        <v>403</v>
      </c>
      <c r="C7" s="687"/>
      <c r="D7" s="688"/>
      <c r="E7" s="762" t="s">
        <v>998</v>
      </c>
      <c r="F7" s="787" t="s">
        <v>404</v>
      </c>
      <c r="G7" s="708" t="s">
        <v>988</v>
      </c>
      <c r="H7" s="711"/>
      <c r="I7" s="708" t="s">
        <v>989</v>
      </c>
      <c r="J7" s="686"/>
      <c r="K7" s="169"/>
      <c r="L7" s="89"/>
      <c r="M7" s="89"/>
    </row>
    <row r="8" spans="1:13" s="73" customFormat="1" ht="8.25" customHeight="1">
      <c r="A8" s="673"/>
      <c r="B8" s="677"/>
      <c r="C8" s="689"/>
      <c r="D8" s="690"/>
      <c r="E8" s="785"/>
      <c r="F8" s="676"/>
      <c r="G8" s="709"/>
      <c r="H8" s="713"/>
      <c r="I8" s="709"/>
      <c r="J8" s="710"/>
      <c r="K8" s="86"/>
      <c r="L8" s="86"/>
      <c r="M8" s="86"/>
    </row>
    <row r="9" spans="1:13" s="73" customFormat="1" ht="9.75" customHeight="1">
      <c r="A9" s="673"/>
      <c r="B9" s="677"/>
      <c r="C9" s="689"/>
      <c r="D9" s="690"/>
      <c r="E9" s="785"/>
      <c r="F9" s="676"/>
      <c r="G9" s="77"/>
      <c r="H9" s="160" t="s">
        <v>964</v>
      </c>
      <c r="I9" s="406"/>
      <c r="J9" s="161" t="s">
        <v>964</v>
      </c>
      <c r="K9" s="94"/>
      <c r="L9" s="89"/>
      <c r="M9" s="89"/>
    </row>
    <row r="10" spans="1:13" s="73" customFormat="1" ht="9.75" customHeight="1">
      <c r="A10" s="673"/>
      <c r="B10" s="677"/>
      <c r="C10" s="689"/>
      <c r="D10" s="690"/>
      <c r="E10" s="785"/>
      <c r="F10" s="676"/>
      <c r="G10" s="244" t="s">
        <v>405</v>
      </c>
      <c r="H10" s="115" t="s">
        <v>406</v>
      </c>
      <c r="I10" s="244" t="s">
        <v>405</v>
      </c>
      <c r="J10" s="162" t="s">
        <v>406</v>
      </c>
      <c r="K10" s="94"/>
      <c r="L10" s="94"/>
      <c r="M10" s="94"/>
    </row>
    <row r="11" spans="1:13" s="73" customFormat="1" ht="9.75" customHeight="1">
      <c r="A11" s="673"/>
      <c r="B11" s="677"/>
      <c r="C11" s="689"/>
      <c r="D11" s="690"/>
      <c r="E11" s="785"/>
      <c r="F11" s="676"/>
      <c r="G11" s="244" t="s">
        <v>407</v>
      </c>
      <c r="H11" s="115" t="s">
        <v>408</v>
      </c>
      <c r="I11" s="244" t="s">
        <v>407</v>
      </c>
      <c r="J11" s="162" t="s">
        <v>408</v>
      </c>
      <c r="K11" s="94"/>
      <c r="L11" s="94"/>
      <c r="M11" s="94"/>
    </row>
    <row r="12" spans="1:13" s="73" customFormat="1" ht="12" thickBot="1">
      <c r="A12" s="674"/>
      <c r="B12" s="701"/>
      <c r="C12" s="691"/>
      <c r="D12" s="692"/>
      <c r="E12" s="707"/>
      <c r="F12" s="699"/>
      <c r="G12" s="148"/>
      <c r="H12" s="122" t="s">
        <v>409</v>
      </c>
      <c r="I12" s="148"/>
      <c r="J12" s="162" t="s">
        <v>409</v>
      </c>
      <c r="K12" s="94"/>
      <c r="L12" s="94"/>
      <c r="M12" s="94"/>
    </row>
    <row r="13" spans="1:13" s="73" customFormat="1" ht="9.75" customHeight="1">
      <c r="A13" s="188"/>
      <c r="B13" s="78"/>
      <c r="C13" s="78"/>
      <c r="D13" s="79"/>
      <c r="E13" s="95"/>
      <c r="F13" s="95"/>
      <c r="G13" s="95"/>
      <c r="H13" s="407"/>
      <c r="I13" s="95"/>
      <c r="J13" s="407"/>
      <c r="K13" s="94"/>
      <c r="L13" s="94"/>
      <c r="M13" s="94"/>
    </row>
    <row r="14" spans="1:10" s="73" customFormat="1" ht="10.5" customHeight="1">
      <c r="A14" s="352" t="str">
        <f>"0101"</f>
        <v>0101</v>
      </c>
      <c r="B14" s="73" t="s">
        <v>229</v>
      </c>
      <c r="C14"/>
      <c r="D14" s="254" t="s">
        <v>863</v>
      </c>
      <c r="E14" s="408">
        <v>8</v>
      </c>
      <c r="F14" s="409">
        <v>2</v>
      </c>
      <c r="G14" s="410">
        <v>5</v>
      </c>
      <c r="H14" s="185" t="s">
        <v>864</v>
      </c>
      <c r="I14" s="411">
        <v>1</v>
      </c>
      <c r="J14" s="106" t="s">
        <v>864</v>
      </c>
    </row>
    <row r="15" spans="1:10" s="73" customFormat="1" ht="10.5" customHeight="1">
      <c r="A15" s="131"/>
      <c r="D15" s="84" t="s">
        <v>865</v>
      </c>
      <c r="E15" s="408">
        <v>7</v>
      </c>
      <c r="F15" s="409">
        <v>2</v>
      </c>
      <c r="G15" s="408">
        <v>5</v>
      </c>
      <c r="H15" s="185" t="s">
        <v>864</v>
      </c>
      <c r="I15" s="106" t="s">
        <v>864</v>
      </c>
      <c r="J15" s="106" t="s">
        <v>864</v>
      </c>
    </row>
    <row r="16" spans="1:10" s="73" customFormat="1" ht="10.5" customHeight="1">
      <c r="A16" s="352">
        <v>105</v>
      </c>
      <c r="B16" s="357" t="s">
        <v>232</v>
      </c>
      <c r="D16" s="254"/>
      <c r="E16" s="408"/>
      <c r="F16" s="408"/>
      <c r="G16" s="408"/>
      <c r="H16" s="242"/>
      <c r="I16" s="106"/>
      <c r="J16" s="106"/>
    </row>
    <row r="17" spans="1:10" s="73" customFormat="1" ht="10.5" customHeight="1">
      <c r="A17" s="352"/>
      <c r="B17" s="357"/>
      <c r="C17" s="73" t="s">
        <v>233</v>
      </c>
      <c r="D17" s="84" t="s">
        <v>863</v>
      </c>
      <c r="E17" s="408">
        <v>1</v>
      </c>
      <c r="F17" s="185" t="s">
        <v>864</v>
      </c>
      <c r="G17" s="408">
        <v>1</v>
      </c>
      <c r="H17" s="185" t="s">
        <v>864</v>
      </c>
      <c r="I17" s="106" t="s">
        <v>864</v>
      </c>
      <c r="J17" s="106" t="s">
        <v>864</v>
      </c>
    </row>
    <row r="18" spans="1:10" s="73" customFormat="1" ht="10.5" customHeight="1">
      <c r="A18" s="352"/>
      <c r="B18" s="357"/>
      <c r="C18" s="73" t="s">
        <v>234</v>
      </c>
      <c r="D18" s="84" t="s">
        <v>865</v>
      </c>
      <c r="E18" s="408">
        <v>1</v>
      </c>
      <c r="F18" s="185" t="s">
        <v>864</v>
      </c>
      <c r="G18" s="408">
        <v>1</v>
      </c>
      <c r="H18" s="185" t="s">
        <v>864</v>
      </c>
      <c r="I18" s="106" t="s">
        <v>864</v>
      </c>
      <c r="J18" s="106" t="s">
        <v>864</v>
      </c>
    </row>
    <row r="19" spans="1:10" s="73" customFormat="1" ht="10.5" customHeight="1">
      <c r="A19" s="352">
        <v>106</v>
      </c>
      <c r="B19" s="357" t="s">
        <v>235</v>
      </c>
      <c r="D19" s="84" t="s">
        <v>863</v>
      </c>
      <c r="E19" s="408">
        <v>2</v>
      </c>
      <c r="F19" s="185" t="s">
        <v>864</v>
      </c>
      <c r="G19" s="408">
        <v>2</v>
      </c>
      <c r="H19" s="185" t="s">
        <v>864</v>
      </c>
      <c r="I19" s="106" t="s">
        <v>864</v>
      </c>
      <c r="J19" s="106" t="s">
        <v>864</v>
      </c>
    </row>
    <row r="20" spans="1:10" s="73" customFormat="1" ht="10.5" customHeight="1">
      <c r="A20" s="352"/>
      <c r="B20" s="357"/>
      <c r="D20" s="84" t="s">
        <v>865</v>
      </c>
      <c r="E20" s="408">
        <v>2</v>
      </c>
      <c r="F20" s="185" t="s">
        <v>864</v>
      </c>
      <c r="G20" s="408">
        <v>2</v>
      </c>
      <c r="H20" s="185" t="s">
        <v>864</v>
      </c>
      <c r="I20" s="106" t="s">
        <v>864</v>
      </c>
      <c r="J20" s="106" t="s">
        <v>864</v>
      </c>
    </row>
    <row r="21" spans="1:10" s="73" customFormat="1" ht="10.5" customHeight="1">
      <c r="A21" s="358"/>
      <c r="B21" s="359" t="s">
        <v>236</v>
      </c>
      <c r="C21" s="80"/>
      <c r="D21" s="81" t="s">
        <v>863</v>
      </c>
      <c r="E21" s="412">
        <v>11</v>
      </c>
      <c r="F21" s="412">
        <v>2</v>
      </c>
      <c r="G21" s="412">
        <v>8</v>
      </c>
      <c r="H21" s="363" t="s">
        <v>864</v>
      </c>
      <c r="I21" s="413">
        <v>1</v>
      </c>
      <c r="J21" s="414" t="s">
        <v>864</v>
      </c>
    </row>
    <row r="22" spans="1:10" s="73" customFormat="1" ht="10.5" customHeight="1">
      <c r="A22" s="358"/>
      <c r="B22" s="359"/>
      <c r="C22" s="80"/>
      <c r="D22" s="81" t="s">
        <v>865</v>
      </c>
      <c r="E22" s="412">
        <v>10</v>
      </c>
      <c r="F22" s="412">
        <v>2</v>
      </c>
      <c r="G22" s="412">
        <v>8</v>
      </c>
      <c r="H22" s="363" t="s">
        <v>864</v>
      </c>
      <c r="I22" s="414" t="s">
        <v>864</v>
      </c>
      <c r="J22" s="414" t="s">
        <v>864</v>
      </c>
    </row>
    <row r="23" spans="1:10" s="73" customFormat="1" ht="9" customHeight="1">
      <c r="A23" s="358"/>
      <c r="B23" s="359"/>
      <c r="C23" s="80"/>
      <c r="D23" s="81"/>
      <c r="E23" s="412"/>
      <c r="F23" s="412"/>
      <c r="G23" s="412"/>
      <c r="H23" s="242"/>
      <c r="I23" s="106"/>
      <c r="J23" s="414"/>
    </row>
    <row r="24" spans="1:10" s="73" customFormat="1" ht="10.5" customHeight="1">
      <c r="A24" s="352">
        <v>201</v>
      </c>
      <c r="B24" s="357" t="s">
        <v>237</v>
      </c>
      <c r="D24" s="84" t="s">
        <v>863</v>
      </c>
      <c r="E24" s="408">
        <v>26</v>
      </c>
      <c r="F24" s="408">
        <v>13</v>
      </c>
      <c r="G24" s="408">
        <v>12</v>
      </c>
      <c r="H24" s="185" t="s">
        <v>864</v>
      </c>
      <c r="I24" s="411">
        <v>1</v>
      </c>
      <c r="J24" s="106" t="s">
        <v>864</v>
      </c>
    </row>
    <row r="25" spans="1:10" s="73" customFormat="1" ht="10.5" customHeight="1">
      <c r="A25" s="352"/>
      <c r="B25" s="357"/>
      <c r="C25" s="73" t="s">
        <v>238</v>
      </c>
      <c r="D25" s="84" t="s">
        <v>865</v>
      </c>
      <c r="E25" s="408">
        <v>21</v>
      </c>
      <c r="F25" s="408">
        <v>11</v>
      </c>
      <c r="G25" s="408">
        <v>10</v>
      </c>
      <c r="H25" s="185" t="s">
        <v>864</v>
      </c>
      <c r="I25" s="106" t="s">
        <v>864</v>
      </c>
      <c r="J25" s="106" t="s">
        <v>864</v>
      </c>
    </row>
    <row r="26" spans="1:10" s="73" customFormat="1" ht="10.5" customHeight="1">
      <c r="A26" s="352">
        <v>203</v>
      </c>
      <c r="B26" s="357" t="s">
        <v>239</v>
      </c>
      <c r="D26" s="84" t="s">
        <v>863</v>
      </c>
      <c r="E26" s="408">
        <v>9</v>
      </c>
      <c r="F26" s="408">
        <v>4</v>
      </c>
      <c r="G26" s="408">
        <v>5</v>
      </c>
      <c r="H26" s="185" t="s">
        <v>864</v>
      </c>
      <c r="I26" s="106" t="s">
        <v>864</v>
      </c>
      <c r="J26" s="106" t="s">
        <v>864</v>
      </c>
    </row>
    <row r="27" spans="1:10" s="73" customFormat="1" ht="10.5" customHeight="1">
      <c r="A27" s="352"/>
      <c r="B27" s="357"/>
      <c r="C27" s="73" t="s">
        <v>240</v>
      </c>
      <c r="D27" s="84" t="s">
        <v>865</v>
      </c>
      <c r="E27" s="408">
        <v>8</v>
      </c>
      <c r="F27" s="408">
        <v>3</v>
      </c>
      <c r="G27" s="408">
        <v>5</v>
      </c>
      <c r="H27" s="185" t="s">
        <v>864</v>
      </c>
      <c r="I27" s="106" t="s">
        <v>864</v>
      </c>
      <c r="J27" s="106" t="s">
        <v>864</v>
      </c>
    </row>
    <row r="28" spans="1:10" s="73" customFormat="1" ht="10.5" customHeight="1">
      <c r="A28" s="352">
        <v>204</v>
      </c>
      <c r="B28" s="357" t="s">
        <v>241</v>
      </c>
      <c r="D28" s="84" t="s">
        <v>863</v>
      </c>
      <c r="E28" s="408">
        <v>2</v>
      </c>
      <c r="F28" s="408">
        <v>1</v>
      </c>
      <c r="G28" s="408">
        <v>1</v>
      </c>
      <c r="H28" s="185" t="s">
        <v>864</v>
      </c>
      <c r="I28" s="106" t="s">
        <v>864</v>
      </c>
      <c r="J28" s="106" t="s">
        <v>864</v>
      </c>
    </row>
    <row r="29" spans="1:10" s="73" customFormat="1" ht="10.5" customHeight="1">
      <c r="A29" s="352"/>
      <c r="B29" s="357"/>
      <c r="C29" s="73" t="s">
        <v>242</v>
      </c>
      <c r="D29" s="84" t="s">
        <v>865</v>
      </c>
      <c r="E29" s="408">
        <v>2</v>
      </c>
      <c r="F29" s="408">
        <v>1</v>
      </c>
      <c r="G29" s="408">
        <v>1</v>
      </c>
      <c r="H29" s="185" t="s">
        <v>864</v>
      </c>
      <c r="I29" s="106" t="s">
        <v>864</v>
      </c>
      <c r="J29" s="106" t="s">
        <v>864</v>
      </c>
    </row>
    <row r="30" spans="1:10" s="73" customFormat="1" ht="10.5" customHeight="1">
      <c r="A30" s="352">
        <v>205</v>
      </c>
      <c r="B30" s="357" t="s">
        <v>410</v>
      </c>
      <c r="D30" s="84" t="s">
        <v>863</v>
      </c>
      <c r="E30" s="408">
        <v>1</v>
      </c>
      <c r="F30" s="185" t="s">
        <v>864</v>
      </c>
      <c r="G30" s="408">
        <v>1</v>
      </c>
      <c r="H30" s="185" t="s">
        <v>864</v>
      </c>
      <c r="I30" s="106" t="s">
        <v>864</v>
      </c>
      <c r="J30" s="106" t="s">
        <v>864</v>
      </c>
    </row>
    <row r="31" spans="1:10" s="73" customFormat="1" ht="10.5" customHeight="1">
      <c r="A31" s="352"/>
      <c r="B31" s="357"/>
      <c r="C31" s="73" t="s">
        <v>244</v>
      </c>
      <c r="D31" s="84" t="s">
        <v>865</v>
      </c>
      <c r="E31" s="185" t="s">
        <v>864</v>
      </c>
      <c r="F31" s="185" t="s">
        <v>864</v>
      </c>
      <c r="G31" s="185" t="s">
        <v>864</v>
      </c>
      <c r="H31" s="185" t="s">
        <v>864</v>
      </c>
      <c r="I31" s="106" t="s">
        <v>864</v>
      </c>
      <c r="J31" s="106" t="s">
        <v>864</v>
      </c>
    </row>
    <row r="32" spans="1:13" s="73" customFormat="1" ht="9.75" customHeight="1">
      <c r="A32" s="352">
        <v>207</v>
      </c>
      <c r="B32" s="357" t="s">
        <v>245</v>
      </c>
      <c r="D32" s="84" t="s">
        <v>863</v>
      </c>
      <c r="E32" s="185" t="s">
        <v>864</v>
      </c>
      <c r="F32" s="185" t="s">
        <v>864</v>
      </c>
      <c r="G32" s="185" t="s">
        <v>864</v>
      </c>
      <c r="H32" s="185" t="s">
        <v>864</v>
      </c>
      <c r="I32" s="106" t="s">
        <v>864</v>
      </c>
      <c r="J32" s="106" t="s">
        <v>864</v>
      </c>
      <c r="K32" s="185"/>
      <c r="L32" s="185"/>
      <c r="M32" s="185"/>
    </row>
    <row r="33" spans="1:13" s="73" customFormat="1" ht="9.75" customHeight="1">
      <c r="A33" s="352"/>
      <c r="B33" s="357"/>
      <c r="C33" s="73" t="s">
        <v>246</v>
      </c>
      <c r="D33" s="84" t="s">
        <v>865</v>
      </c>
      <c r="E33" s="185" t="s">
        <v>864</v>
      </c>
      <c r="F33" s="185" t="s">
        <v>864</v>
      </c>
      <c r="G33" s="185" t="s">
        <v>864</v>
      </c>
      <c r="H33" s="185" t="s">
        <v>864</v>
      </c>
      <c r="I33" s="106" t="s">
        <v>864</v>
      </c>
      <c r="J33" s="106" t="s">
        <v>864</v>
      </c>
      <c r="K33" s="185"/>
      <c r="L33" s="185"/>
      <c r="M33" s="185"/>
    </row>
    <row r="34" spans="1:10" s="73" customFormat="1" ht="10.5" customHeight="1">
      <c r="A34" s="358"/>
      <c r="B34" s="359" t="s">
        <v>247</v>
      </c>
      <c r="C34" s="80"/>
      <c r="D34" s="81" t="s">
        <v>863</v>
      </c>
      <c r="E34" s="424">
        <v>38</v>
      </c>
      <c r="F34" s="424">
        <v>18</v>
      </c>
      <c r="G34" s="424">
        <v>19</v>
      </c>
      <c r="H34" s="378" t="s">
        <v>864</v>
      </c>
      <c r="I34" s="647">
        <v>1</v>
      </c>
      <c r="J34" s="483" t="s">
        <v>864</v>
      </c>
    </row>
    <row r="35" spans="1:10" s="73" customFormat="1" ht="10.5" customHeight="1">
      <c r="A35" s="358"/>
      <c r="B35" s="359"/>
      <c r="C35" s="80"/>
      <c r="D35" s="81" t="s">
        <v>865</v>
      </c>
      <c r="E35" s="424">
        <v>31</v>
      </c>
      <c r="F35" s="424">
        <v>15</v>
      </c>
      <c r="G35" s="424">
        <v>16</v>
      </c>
      <c r="H35" s="378" t="s">
        <v>864</v>
      </c>
      <c r="I35" s="483" t="s">
        <v>864</v>
      </c>
      <c r="J35" s="483" t="s">
        <v>864</v>
      </c>
    </row>
    <row r="36" spans="1:10" s="73" customFormat="1" ht="9" customHeight="1">
      <c r="A36" s="358"/>
      <c r="B36" s="359"/>
      <c r="C36" s="80"/>
      <c r="D36" s="81"/>
      <c r="E36" s="412"/>
      <c r="F36" s="412"/>
      <c r="G36" s="412"/>
      <c r="H36" s="185"/>
      <c r="I36" s="106"/>
      <c r="J36" s="414"/>
    </row>
    <row r="37" spans="1:10" s="73" customFormat="1" ht="10.5" customHeight="1">
      <c r="A37" s="352">
        <v>301</v>
      </c>
      <c r="B37" s="357" t="s">
        <v>248</v>
      </c>
      <c r="D37" s="84" t="s">
        <v>863</v>
      </c>
      <c r="E37" s="408">
        <v>58</v>
      </c>
      <c r="F37" s="408">
        <v>33</v>
      </c>
      <c r="G37" s="408">
        <v>25</v>
      </c>
      <c r="H37" s="408">
        <v>1</v>
      </c>
      <c r="I37" s="106" t="s">
        <v>864</v>
      </c>
      <c r="J37" s="106" t="s">
        <v>864</v>
      </c>
    </row>
    <row r="38" spans="1:10" s="73" customFormat="1" ht="10.5" customHeight="1">
      <c r="A38" s="352"/>
      <c r="B38" s="357"/>
      <c r="D38" s="84" t="s">
        <v>865</v>
      </c>
      <c r="E38" s="408">
        <v>40</v>
      </c>
      <c r="F38" s="408">
        <v>23</v>
      </c>
      <c r="G38" s="408">
        <v>17</v>
      </c>
      <c r="H38" s="185" t="s">
        <v>864</v>
      </c>
      <c r="I38" s="106" t="s">
        <v>864</v>
      </c>
      <c r="J38" s="106" t="s">
        <v>864</v>
      </c>
    </row>
    <row r="39" spans="1:10" s="73" customFormat="1" ht="10.5" customHeight="1">
      <c r="A39" s="352">
        <v>304</v>
      </c>
      <c r="B39" s="357" t="s">
        <v>249</v>
      </c>
      <c r="D39" s="84" t="s">
        <v>863</v>
      </c>
      <c r="E39" s="408">
        <v>99</v>
      </c>
      <c r="F39" s="408">
        <v>31</v>
      </c>
      <c r="G39" s="408">
        <v>59</v>
      </c>
      <c r="H39" s="185" t="s">
        <v>864</v>
      </c>
      <c r="I39" s="411">
        <v>9</v>
      </c>
      <c r="J39" s="106" t="s">
        <v>864</v>
      </c>
    </row>
    <row r="40" spans="1:10" s="73" customFormat="1" ht="10.5" customHeight="1">
      <c r="A40" s="352"/>
      <c r="B40" s="357"/>
      <c r="D40" s="84" t="s">
        <v>865</v>
      </c>
      <c r="E40" s="408">
        <v>78</v>
      </c>
      <c r="F40" s="408">
        <v>25</v>
      </c>
      <c r="G40" s="408">
        <v>51</v>
      </c>
      <c r="H40" s="185" t="s">
        <v>864</v>
      </c>
      <c r="I40" s="411">
        <v>2</v>
      </c>
      <c r="J40" s="106" t="s">
        <v>864</v>
      </c>
    </row>
    <row r="41" spans="1:10" s="73" customFormat="1" ht="10.5" customHeight="1">
      <c r="A41" s="352">
        <v>307</v>
      </c>
      <c r="B41" s="357" t="s">
        <v>250</v>
      </c>
      <c r="D41" s="84" t="s">
        <v>863</v>
      </c>
      <c r="E41" s="408">
        <v>1</v>
      </c>
      <c r="F41" s="408">
        <v>1</v>
      </c>
      <c r="G41" s="185" t="s">
        <v>864</v>
      </c>
      <c r="H41" s="185" t="s">
        <v>864</v>
      </c>
      <c r="I41" s="106" t="s">
        <v>864</v>
      </c>
      <c r="J41" s="106" t="s">
        <v>864</v>
      </c>
    </row>
    <row r="42" spans="1:10" s="73" customFormat="1" ht="10.5" customHeight="1">
      <c r="A42" s="352"/>
      <c r="B42" s="357"/>
      <c r="D42" s="84" t="s">
        <v>865</v>
      </c>
      <c r="E42" s="408">
        <v>1</v>
      </c>
      <c r="F42" s="408">
        <v>1</v>
      </c>
      <c r="G42" s="185" t="s">
        <v>864</v>
      </c>
      <c r="H42" s="185" t="s">
        <v>864</v>
      </c>
      <c r="I42" s="106" t="s">
        <v>864</v>
      </c>
      <c r="J42" s="106" t="s">
        <v>864</v>
      </c>
    </row>
    <row r="43" spans="1:10" s="73" customFormat="1" ht="10.5" customHeight="1">
      <c r="A43" s="352">
        <v>309</v>
      </c>
      <c r="B43" s="357" t="s">
        <v>687</v>
      </c>
      <c r="D43" s="84" t="s">
        <v>863</v>
      </c>
      <c r="E43" s="408">
        <v>48</v>
      </c>
      <c r="F43" s="408">
        <v>8</v>
      </c>
      <c r="G43" s="408">
        <v>40</v>
      </c>
      <c r="H43" s="185" t="s">
        <v>864</v>
      </c>
      <c r="I43" s="106" t="s">
        <v>864</v>
      </c>
      <c r="J43" s="106" t="s">
        <v>864</v>
      </c>
    </row>
    <row r="44" spans="1:10" s="73" customFormat="1" ht="10.5" customHeight="1">
      <c r="A44" s="352"/>
      <c r="B44" s="357"/>
      <c r="D44" s="84" t="s">
        <v>865</v>
      </c>
      <c r="E44" s="408">
        <v>42</v>
      </c>
      <c r="F44" s="408">
        <v>7</v>
      </c>
      <c r="G44" s="408">
        <v>35</v>
      </c>
      <c r="H44" s="185" t="s">
        <v>864</v>
      </c>
      <c r="I44" s="106" t="s">
        <v>864</v>
      </c>
      <c r="J44" s="106" t="s">
        <v>864</v>
      </c>
    </row>
    <row r="45" spans="1:10" s="73" customFormat="1" ht="10.5" customHeight="1">
      <c r="A45" s="352">
        <v>310</v>
      </c>
      <c r="B45" s="357" t="s">
        <v>251</v>
      </c>
      <c r="D45" s="84" t="s">
        <v>863</v>
      </c>
      <c r="E45" s="408">
        <v>14</v>
      </c>
      <c r="F45" s="408">
        <v>6</v>
      </c>
      <c r="G45" s="408">
        <v>8</v>
      </c>
      <c r="H45" s="185" t="s">
        <v>864</v>
      </c>
      <c r="I45" s="106" t="s">
        <v>864</v>
      </c>
      <c r="J45" s="106" t="s">
        <v>864</v>
      </c>
    </row>
    <row r="46" spans="1:10" s="73" customFormat="1" ht="10.5" customHeight="1">
      <c r="A46" s="352"/>
      <c r="B46" s="357"/>
      <c r="D46" s="84" t="s">
        <v>865</v>
      </c>
      <c r="E46" s="408">
        <v>11</v>
      </c>
      <c r="F46" s="408">
        <v>3</v>
      </c>
      <c r="G46" s="408">
        <v>8</v>
      </c>
      <c r="H46" s="185" t="s">
        <v>864</v>
      </c>
      <c r="I46" s="106" t="s">
        <v>864</v>
      </c>
      <c r="J46" s="106" t="s">
        <v>864</v>
      </c>
    </row>
    <row r="47" spans="1:10" s="73" customFormat="1" ht="10.5" customHeight="1">
      <c r="A47" s="352">
        <v>311</v>
      </c>
      <c r="B47" s="357" t="s">
        <v>298</v>
      </c>
      <c r="D47" s="84" t="s">
        <v>863</v>
      </c>
      <c r="E47" s="408">
        <v>5</v>
      </c>
      <c r="F47" s="408">
        <v>2</v>
      </c>
      <c r="G47" s="185" t="s">
        <v>864</v>
      </c>
      <c r="H47" s="185" t="s">
        <v>864</v>
      </c>
      <c r="I47" s="411">
        <v>3</v>
      </c>
      <c r="J47" s="106" t="s">
        <v>864</v>
      </c>
    </row>
    <row r="48" spans="1:10" s="73" customFormat="1" ht="10.5" customHeight="1">
      <c r="A48" s="352"/>
      <c r="B48" s="357"/>
      <c r="C48" s="73" t="s">
        <v>183</v>
      </c>
      <c r="D48" s="84" t="s">
        <v>865</v>
      </c>
      <c r="E48" s="408">
        <v>5</v>
      </c>
      <c r="F48" s="408">
        <v>2</v>
      </c>
      <c r="G48" s="185" t="s">
        <v>864</v>
      </c>
      <c r="H48" s="185" t="s">
        <v>864</v>
      </c>
      <c r="I48" s="411">
        <v>3</v>
      </c>
      <c r="J48" s="106" t="s">
        <v>864</v>
      </c>
    </row>
    <row r="49" spans="1:10" s="73" customFormat="1" ht="10.5" customHeight="1">
      <c r="A49" s="352">
        <v>312</v>
      </c>
      <c r="B49" s="357" t="s">
        <v>254</v>
      </c>
      <c r="D49" s="84" t="s">
        <v>863</v>
      </c>
      <c r="E49" s="408">
        <v>2</v>
      </c>
      <c r="F49" s="408">
        <v>1</v>
      </c>
      <c r="G49" s="408">
        <v>1</v>
      </c>
      <c r="H49" s="185" t="s">
        <v>864</v>
      </c>
      <c r="I49" s="106" t="s">
        <v>864</v>
      </c>
      <c r="J49" s="106" t="s">
        <v>864</v>
      </c>
    </row>
    <row r="50" spans="1:10" s="73" customFormat="1" ht="10.5" customHeight="1">
      <c r="A50" s="352"/>
      <c r="B50" s="357"/>
      <c r="C50" s="73" t="s">
        <v>255</v>
      </c>
      <c r="D50" s="84" t="s">
        <v>865</v>
      </c>
      <c r="E50" s="408">
        <v>1</v>
      </c>
      <c r="F50" s="408">
        <v>1</v>
      </c>
      <c r="G50" s="185" t="s">
        <v>864</v>
      </c>
      <c r="H50" s="185" t="s">
        <v>864</v>
      </c>
      <c r="I50" s="106" t="s">
        <v>864</v>
      </c>
      <c r="J50" s="106" t="s">
        <v>864</v>
      </c>
    </row>
    <row r="51" spans="1:10" s="73" customFormat="1" ht="10.5" customHeight="1">
      <c r="A51" s="352">
        <v>313</v>
      </c>
      <c r="B51" s="357" t="s">
        <v>256</v>
      </c>
      <c r="D51" s="84" t="s">
        <v>863</v>
      </c>
      <c r="E51" s="408">
        <v>17</v>
      </c>
      <c r="F51" s="408">
        <v>10</v>
      </c>
      <c r="G51" s="408">
        <v>7</v>
      </c>
      <c r="H51" s="185" t="s">
        <v>864</v>
      </c>
      <c r="I51" s="106" t="s">
        <v>864</v>
      </c>
      <c r="J51" s="106" t="s">
        <v>864</v>
      </c>
    </row>
    <row r="52" spans="1:10" s="73" customFormat="1" ht="10.5" customHeight="1">
      <c r="A52" s="352"/>
      <c r="B52" s="357"/>
      <c r="D52" s="84" t="s">
        <v>865</v>
      </c>
      <c r="E52" s="408">
        <v>14</v>
      </c>
      <c r="F52" s="408">
        <v>7</v>
      </c>
      <c r="G52" s="408">
        <v>7</v>
      </c>
      <c r="H52" s="185" t="s">
        <v>864</v>
      </c>
      <c r="I52" s="106" t="s">
        <v>864</v>
      </c>
      <c r="J52" s="106" t="s">
        <v>864</v>
      </c>
    </row>
    <row r="53" spans="1:10" s="73" customFormat="1" ht="10.5" customHeight="1">
      <c r="A53" s="352">
        <v>314</v>
      </c>
      <c r="B53" s="357" t="s">
        <v>257</v>
      </c>
      <c r="D53" s="84" t="s">
        <v>863</v>
      </c>
      <c r="E53" s="408">
        <v>179</v>
      </c>
      <c r="F53" s="408">
        <v>112</v>
      </c>
      <c r="G53" s="408">
        <v>51</v>
      </c>
      <c r="H53" s="185" t="s">
        <v>864</v>
      </c>
      <c r="I53" s="411">
        <v>16</v>
      </c>
      <c r="J53" s="106" t="s">
        <v>864</v>
      </c>
    </row>
    <row r="54" spans="1:10" s="73" customFormat="1" ht="10.5" customHeight="1">
      <c r="A54" s="352"/>
      <c r="B54" s="357"/>
      <c r="D54" s="84" t="s">
        <v>865</v>
      </c>
      <c r="E54" s="408">
        <v>130</v>
      </c>
      <c r="F54" s="408">
        <v>88</v>
      </c>
      <c r="G54" s="408">
        <v>39</v>
      </c>
      <c r="H54" s="185" t="s">
        <v>864</v>
      </c>
      <c r="I54" s="411">
        <v>3</v>
      </c>
      <c r="J54" s="106" t="s">
        <v>864</v>
      </c>
    </row>
    <row r="55" spans="1:10" s="73" customFormat="1" ht="10.5" customHeight="1">
      <c r="A55" s="352">
        <v>315</v>
      </c>
      <c r="B55" s="357" t="s">
        <v>258</v>
      </c>
      <c r="D55" s="84" t="s">
        <v>863</v>
      </c>
      <c r="E55" s="408">
        <v>22</v>
      </c>
      <c r="F55" s="408">
        <v>11</v>
      </c>
      <c r="G55" s="408">
        <v>7</v>
      </c>
      <c r="H55" s="185" t="s">
        <v>864</v>
      </c>
      <c r="I55" s="411">
        <v>4</v>
      </c>
      <c r="J55" s="106" t="s">
        <v>864</v>
      </c>
    </row>
    <row r="56" spans="1:10" s="73" customFormat="1" ht="10.5" customHeight="1">
      <c r="A56" s="352"/>
      <c r="B56" s="357"/>
      <c r="D56" s="84" t="s">
        <v>865</v>
      </c>
      <c r="E56" s="408">
        <v>13</v>
      </c>
      <c r="F56" s="408">
        <v>6</v>
      </c>
      <c r="G56" s="408">
        <v>6</v>
      </c>
      <c r="H56" s="185" t="s">
        <v>864</v>
      </c>
      <c r="I56" s="411">
        <v>1</v>
      </c>
      <c r="J56" s="106" t="s">
        <v>864</v>
      </c>
    </row>
    <row r="57" spans="1:10" s="73" customFormat="1" ht="10.5" customHeight="1">
      <c r="A57" s="352">
        <v>316</v>
      </c>
      <c r="B57" s="357" t="s">
        <v>259</v>
      </c>
      <c r="D57" s="84" t="s">
        <v>863</v>
      </c>
      <c r="E57" s="408">
        <v>8</v>
      </c>
      <c r="F57" s="408">
        <v>3</v>
      </c>
      <c r="G57" s="408">
        <v>4</v>
      </c>
      <c r="H57" s="185" t="s">
        <v>864</v>
      </c>
      <c r="I57" s="411">
        <v>1</v>
      </c>
      <c r="J57" s="106" t="s">
        <v>864</v>
      </c>
    </row>
    <row r="58" spans="1:10" s="73" customFormat="1" ht="10.5" customHeight="1">
      <c r="A58" s="352"/>
      <c r="B58" s="357"/>
      <c r="D58" s="84" t="s">
        <v>865</v>
      </c>
      <c r="E58" s="408">
        <v>6</v>
      </c>
      <c r="F58" s="408">
        <v>2</v>
      </c>
      <c r="G58" s="408">
        <v>3</v>
      </c>
      <c r="H58" s="185" t="s">
        <v>864</v>
      </c>
      <c r="I58" s="411">
        <v>1</v>
      </c>
      <c r="J58" s="106" t="s">
        <v>864</v>
      </c>
    </row>
    <row r="59" spans="1:10" s="73" customFormat="1" ht="10.5" customHeight="1">
      <c r="A59" s="352">
        <v>319</v>
      </c>
      <c r="B59" s="357" t="s">
        <v>260</v>
      </c>
      <c r="D59" s="84" t="s">
        <v>863</v>
      </c>
      <c r="E59" s="408">
        <v>2</v>
      </c>
      <c r="F59" s="185" t="s">
        <v>864</v>
      </c>
      <c r="G59" s="408">
        <v>1</v>
      </c>
      <c r="H59" s="185" t="s">
        <v>864</v>
      </c>
      <c r="I59" s="411">
        <v>1</v>
      </c>
      <c r="J59" s="106" t="s">
        <v>864</v>
      </c>
    </row>
    <row r="60" spans="1:10" s="73" customFormat="1" ht="10.5" customHeight="1">
      <c r="A60" s="352"/>
      <c r="B60" s="357"/>
      <c r="D60" s="84" t="s">
        <v>865</v>
      </c>
      <c r="E60" s="408">
        <v>1</v>
      </c>
      <c r="F60" s="185" t="s">
        <v>864</v>
      </c>
      <c r="G60" s="185" t="s">
        <v>864</v>
      </c>
      <c r="H60" s="185" t="s">
        <v>864</v>
      </c>
      <c r="I60" s="411">
        <v>1</v>
      </c>
      <c r="J60" s="106" t="s">
        <v>864</v>
      </c>
    </row>
    <row r="61" spans="1:10" s="73" customFormat="1" ht="10.5" customHeight="1">
      <c r="A61" s="352">
        <v>323</v>
      </c>
      <c r="B61" s="357" t="s">
        <v>262</v>
      </c>
      <c r="D61" s="84" t="s">
        <v>863</v>
      </c>
      <c r="E61" s="408">
        <v>46</v>
      </c>
      <c r="F61" s="408">
        <v>6</v>
      </c>
      <c r="G61" s="408">
        <v>35</v>
      </c>
      <c r="H61" s="185" t="s">
        <v>864</v>
      </c>
      <c r="I61" s="411">
        <v>5</v>
      </c>
      <c r="J61" s="106" t="s">
        <v>864</v>
      </c>
    </row>
    <row r="62" spans="1:10" s="73" customFormat="1" ht="10.5" customHeight="1">
      <c r="A62" s="352"/>
      <c r="B62" s="357"/>
      <c r="D62" s="84" t="s">
        <v>865</v>
      </c>
      <c r="E62" s="408">
        <v>38</v>
      </c>
      <c r="F62" s="408">
        <v>2</v>
      </c>
      <c r="G62" s="408">
        <v>32</v>
      </c>
      <c r="H62" s="185" t="s">
        <v>864</v>
      </c>
      <c r="I62" s="411">
        <v>4</v>
      </c>
      <c r="J62" s="106" t="s">
        <v>864</v>
      </c>
    </row>
    <row r="63" spans="1:10" s="73" customFormat="1" ht="10.5" customHeight="1">
      <c r="A63" s="352">
        <v>324</v>
      </c>
      <c r="B63" s="357" t="s">
        <v>263</v>
      </c>
      <c r="D63" s="84" t="s">
        <v>863</v>
      </c>
      <c r="E63" s="408">
        <v>191</v>
      </c>
      <c r="F63" s="408">
        <v>38</v>
      </c>
      <c r="G63" s="408">
        <v>129</v>
      </c>
      <c r="H63" s="185" t="s">
        <v>864</v>
      </c>
      <c r="I63" s="411">
        <v>24</v>
      </c>
      <c r="J63" s="106" t="s">
        <v>864</v>
      </c>
    </row>
    <row r="64" spans="1:10" s="73" customFormat="1" ht="10.5" customHeight="1">
      <c r="A64" s="352"/>
      <c r="B64" s="357"/>
      <c r="D64" s="84" t="s">
        <v>865</v>
      </c>
      <c r="E64" s="408">
        <v>149</v>
      </c>
      <c r="F64" s="408">
        <v>28</v>
      </c>
      <c r="G64" s="408">
        <v>115</v>
      </c>
      <c r="H64" s="185" t="s">
        <v>864</v>
      </c>
      <c r="I64" s="411">
        <v>6</v>
      </c>
      <c r="J64" s="106" t="s">
        <v>864</v>
      </c>
    </row>
    <row r="65" spans="1:10" s="73" customFormat="1" ht="10.5" customHeight="1">
      <c r="A65" s="237"/>
      <c r="B65" s="80" t="s">
        <v>264</v>
      </c>
      <c r="C65" s="80"/>
      <c r="D65" s="81" t="s">
        <v>863</v>
      </c>
      <c r="E65" s="412">
        <v>692</v>
      </c>
      <c r="F65" s="412">
        <v>262</v>
      </c>
      <c r="G65" s="412">
        <v>367</v>
      </c>
      <c r="H65" s="412">
        <v>1</v>
      </c>
      <c r="I65" s="413">
        <v>63</v>
      </c>
      <c r="J65" s="106" t="s">
        <v>864</v>
      </c>
    </row>
    <row r="66" spans="1:10" s="73" customFormat="1" ht="10.5" customHeight="1">
      <c r="A66" s="237"/>
      <c r="B66" s="80"/>
      <c r="C66" s="80"/>
      <c r="D66" s="81" t="s">
        <v>865</v>
      </c>
      <c r="E66" s="412">
        <v>529</v>
      </c>
      <c r="F66" s="412">
        <v>195</v>
      </c>
      <c r="G66" s="412">
        <v>313</v>
      </c>
      <c r="H66" s="185" t="s">
        <v>864</v>
      </c>
      <c r="I66" s="413">
        <v>21</v>
      </c>
      <c r="J66" s="106" t="s">
        <v>864</v>
      </c>
    </row>
    <row r="67" spans="1:10" s="73" customFormat="1" ht="9" customHeight="1">
      <c r="A67" s="237"/>
      <c r="B67" s="80"/>
      <c r="C67" s="80"/>
      <c r="D67" s="81"/>
      <c r="E67" s="412"/>
      <c r="F67" s="412"/>
      <c r="G67" s="412"/>
      <c r="H67" s="415"/>
      <c r="I67" s="413"/>
      <c r="J67" s="414"/>
    </row>
    <row r="68" spans="1:10" s="73" customFormat="1" ht="10.5" customHeight="1">
      <c r="A68" s="352">
        <v>401</v>
      </c>
      <c r="B68" s="73" t="s">
        <v>265</v>
      </c>
      <c r="D68" s="84" t="s">
        <v>863</v>
      </c>
      <c r="E68" s="408">
        <v>22</v>
      </c>
      <c r="F68" s="408">
        <v>16</v>
      </c>
      <c r="G68" s="408">
        <v>5</v>
      </c>
      <c r="H68" s="185" t="s">
        <v>864</v>
      </c>
      <c r="I68" s="411">
        <v>1</v>
      </c>
      <c r="J68" s="106" t="s">
        <v>864</v>
      </c>
    </row>
    <row r="69" spans="1:10" s="73" customFormat="1" ht="10.5" customHeight="1">
      <c r="A69" s="131"/>
      <c r="D69" s="84" t="s">
        <v>865</v>
      </c>
      <c r="E69" s="408">
        <v>18</v>
      </c>
      <c r="F69" s="408">
        <v>13</v>
      </c>
      <c r="G69" s="408">
        <v>5</v>
      </c>
      <c r="H69" s="185" t="s">
        <v>864</v>
      </c>
      <c r="I69" s="106" t="s">
        <v>864</v>
      </c>
      <c r="J69" s="106" t="s">
        <v>864</v>
      </c>
    </row>
    <row r="70" spans="1:10" s="73" customFormat="1" ht="10.5" customHeight="1">
      <c r="A70" s="352">
        <v>403</v>
      </c>
      <c r="B70" s="73" t="s">
        <v>266</v>
      </c>
      <c r="D70" s="84" t="s">
        <v>863</v>
      </c>
      <c r="E70" s="408">
        <v>41</v>
      </c>
      <c r="F70" s="408">
        <v>22</v>
      </c>
      <c r="G70" s="408">
        <v>19</v>
      </c>
      <c r="H70" s="185" t="s">
        <v>864</v>
      </c>
      <c r="I70" s="106" t="s">
        <v>864</v>
      </c>
      <c r="J70" s="106" t="s">
        <v>864</v>
      </c>
    </row>
    <row r="71" spans="1:10" s="73" customFormat="1" ht="10.5" customHeight="1">
      <c r="A71" s="131"/>
      <c r="D71" s="84" t="s">
        <v>865</v>
      </c>
      <c r="E71" s="408">
        <v>32</v>
      </c>
      <c r="F71" s="408">
        <v>16</v>
      </c>
      <c r="G71" s="408">
        <v>16</v>
      </c>
      <c r="H71" s="185" t="s">
        <v>864</v>
      </c>
      <c r="I71" s="106" t="s">
        <v>864</v>
      </c>
      <c r="J71" s="106" t="s">
        <v>864</v>
      </c>
    </row>
    <row r="72" spans="1:10" s="73" customFormat="1" ht="10.5" customHeight="1">
      <c r="A72" s="352">
        <v>406</v>
      </c>
      <c r="B72" s="73" t="s">
        <v>191</v>
      </c>
      <c r="D72" s="84" t="s">
        <v>863</v>
      </c>
      <c r="E72" s="408">
        <v>6455</v>
      </c>
      <c r="F72" s="408">
        <v>1809</v>
      </c>
      <c r="G72" s="408">
        <v>4646</v>
      </c>
      <c r="H72" s="408">
        <v>22</v>
      </c>
      <c r="I72" s="106" t="s">
        <v>864</v>
      </c>
      <c r="J72" s="106" t="s">
        <v>864</v>
      </c>
    </row>
    <row r="73" spans="1:10" s="73" customFormat="1" ht="10.5" customHeight="1">
      <c r="A73" s="131"/>
      <c r="D73" s="84" t="s">
        <v>865</v>
      </c>
      <c r="E73" s="408">
        <v>6230</v>
      </c>
      <c r="F73" s="408">
        <v>1729</v>
      </c>
      <c r="G73" s="408">
        <v>4501</v>
      </c>
      <c r="H73" s="408">
        <v>21</v>
      </c>
      <c r="I73" s="106" t="s">
        <v>864</v>
      </c>
      <c r="J73" s="106" t="s">
        <v>864</v>
      </c>
    </row>
    <row r="74" spans="1:10" s="73" customFormat="1" ht="10.5" customHeight="1">
      <c r="A74" s="71" t="str">
        <f>"- 30 -"</f>
        <v>- 30 -</v>
      </c>
      <c r="B74" s="71"/>
      <c r="C74" s="71"/>
      <c r="D74" s="89"/>
      <c r="E74" s="416"/>
      <c r="F74" s="416"/>
      <c r="G74" s="416"/>
      <c r="H74" s="416"/>
      <c r="I74" s="416"/>
      <c r="J74" s="416"/>
    </row>
    <row r="75" s="73" customFormat="1" ht="9.75" customHeight="1"/>
    <row r="76" s="73" customFormat="1" ht="9.75" customHeight="1"/>
    <row r="77" spans="1:10" s="73" customFormat="1" ht="12" customHeight="1">
      <c r="A77" s="383" t="s">
        <v>411</v>
      </c>
      <c r="B77" s="88"/>
      <c r="C77" s="88"/>
      <c r="D77" s="88"/>
      <c r="E77" s="88"/>
      <c r="F77" s="88"/>
      <c r="G77" s="88"/>
      <c r="H77" s="88"/>
      <c r="I77" s="88"/>
      <c r="J77" s="88"/>
    </row>
    <row r="78" spans="1:10" s="73" customFormat="1" ht="12" customHeight="1">
      <c r="A78" s="383" t="s">
        <v>268</v>
      </c>
      <c r="B78" s="88"/>
      <c r="C78" s="383"/>
      <c r="D78" s="88"/>
      <c r="E78" s="88"/>
      <c r="F78" s="88"/>
      <c r="G78" s="88"/>
      <c r="H78" s="88"/>
      <c r="I78" s="88"/>
      <c r="J78" s="88"/>
    </row>
    <row r="79" spans="1:10" s="73" customFormat="1" ht="12" customHeight="1" thickBot="1">
      <c r="A79" s="75"/>
      <c r="B79" s="75"/>
      <c r="C79" s="75"/>
      <c r="D79" s="75"/>
      <c r="E79" s="75"/>
      <c r="F79" s="75"/>
      <c r="G79" s="75"/>
      <c r="H79" s="75"/>
      <c r="I79" s="75"/>
      <c r="J79" s="75"/>
    </row>
    <row r="80" spans="1:13" s="73" customFormat="1" ht="9.75" customHeight="1">
      <c r="A80" s="672" t="s">
        <v>223</v>
      </c>
      <c r="B80" s="669" t="s">
        <v>403</v>
      </c>
      <c r="C80" s="687"/>
      <c r="D80" s="688"/>
      <c r="E80" s="762" t="s">
        <v>998</v>
      </c>
      <c r="F80" s="787" t="s">
        <v>404</v>
      </c>
      <c r="G80" s="708" t="s">
        <v>988</v>
      </c>
      <c r="H80" s="711"/>
      <c r="I80" s="708" t="s">
        <v>989</v>
      </c>
      <c r="J80" s="686"/>
      <c r="K80" s="169"/>
      <c r="L80" s="89"/>
      <c r="M80" s="89"/>
    </row>
    <row r="81" spans="1:13" s="73" customFormat="1" ht="6.75" customHeight="1">
      <c r="A81" s="673"/>
      <c r="B81" s="677"/>
      <c r="C81" s="689"/>
      <c r="D81" s="690"/>
      <c r="E81" s="785"/>
      <c r="F81" s="676"/>
      <c r="G81" s="709"/>
      <c r="H81" s="713"/>
      <c r="I81" s="709"/>
      <c r="J81" s="710"/>
      <c r="K81" s="86"/>
      <c r="L81" s="86"/>
      <c r="M81" s="86"/>
    </row>
    <row r="82" spans="1:13" s="73" customFormat="1" ht="9.75" customHeight="1">
      <c r="A82" s="673"/>
      <c r="B82" s="677"/>
      <c r="C82" s="689"/>
      <c r="D82" s="690"/>
      <c r="E82" s="785"/>
      <c r="F82" s="676"/>
      <c r="G82" s="77"/>
      <c r="H82" s="160" t="s">
        <v>964</v>
      </c>
      <c r="I82" s="406"/>
      <c r="J82" s="161" t="s">
        <v>964</v>
      </c>
      <c r="K82" s="94"/>
      <c r="L82" s="89"/>
      <c r="M82" s="89"/>
    </row>
    <row r="83" spans="1:13" s="73" customFormat="1" ht="9.75" customHeight="1">
      <c r="A83" s="673"/>
      <c r="B83" s="677"/>
      <c r="C83" s="689"/>
      <c r="D83" s="690"/>
      <c r="E83" s="785"/>
      <c r="F83" s="676"/>
      <c r="G83" s="244" t="s">
        <v>405</v>
      </c>
      <c r="H83" s="115" t="s">
        <v>406</v>
      </c>
      <c r="I83" s="244" t="s">
        <v>405</v>
      </c>
      <c r="J83" s="162" t="s">
        <v>406</v>
      </c>
      <c r="K83" s="94"/>
      <c r="L83" s="94"/>
      <c r="M83" s="94"/>
    </row>
    <row r="84" spans="1:13" s="73" customFormat="1" ht="9.75" customHeight="1">
      <c r="A84" s="673"/>
      <c r="B84" s="677"/>
      <c r="C84" s="689"/>
      <c r="D84" s="690"/>
      <c r="E84" s="785"/>
      <c r="F84" s="676"/>
      <c r="G84" s="244" t="s">
        <v>407</v>
      </c>
      <c r="H84" s="115" t="s">
        <v>408</v>
      </c>
      <c r="I84" s="244" t="s">
        <v>407</v>
      </c>
      <c r="J84" s="162" t="s">
        <v>408</v>
      </c>
      <c r="K84" s="94"/>
      <c r="L84" s="94"/>
      <c r="M84" s="94"/>
    </row>
    <row r="85" spans="1:13" s="73" customFormat="1" ht="13.5" customHeight="1" thickBot="1">
      <c r="A85" s="674"/>
      <c r="B85" s="701"/>
      <c r="C85" s="691"/>
      <c r="D85" s="692"/>
      <c r="E85" s="707"/>
      <c r="F85" s="699"/>
      <c r="G85" s="148"/>
      <c r="H85" s="122" t="s">
        <v>409</v>
      </c>
      <c r="I85" s="148"/>
      <c r="J85" s="162" t="s">
        <v>409</v>
      </c>
      <c r="K85" s="94"/>
      <c r="L85" s="94"/>
      <c r="M85" s="94"/>
    </row>
    <row r="86" spans="1:10" s="73" customFormat="1" ht="9.75" customHeight="1">
      <c r="A86" s="188"/>
      <c r="B86" s="78"/>
      <c r="C86" s="78"/>
      <c r="D86" s="79"/>
      <c r="E86" s="95"/>
      <c r="F86" s="95"/>
      <c r="G86" s="95"/>
      <c r="H86" s="95"/>
      <c r="I86" s="95"/>
      <c r="J86" s="95"/>
    </row>
    <row r="87" spans="1:10" s="73" customFormat="1" ht="9.75" customHeight="1">
      <c r="A87" s="352">
        <v>407</v>
      </c>
      <c r="B87" s="73" t="s">
        <v>269</v>
      </c>
      <c r="D87" s="84" t="s">
        <v>863</v>
      </c>
      <c r="E87" s="417">
        <v>5853</v>
      </c>
      <c r="F87" s="418">
        <v>2754</v>
      </c>
      <c r="G87" s="408">
        <v>3099</v>
      </c>
      <c r="H87" s="419">
        <v>11</v>
      </c>
      <c r="I87" s="106" t="s">
        <v>864</v>
      </c>
      <c r="J87" s="106" t="s">
        <v>864</v>
      </c>
    </row>
    <row r="88" spans="1:10" s="73" customFormat="1" ht="9.75" customHeight="1">
      <c r="A88" s="131"/>
      <c r="D88" s="84" t="s">
        <v>865</v>
      </c>
      <c r="E88" s="417">
        <v>4528</v>
      </c>
      <c r="F88" s="418">
        <v>2289</v>
      </c>
      <c r="G88" s="408">
        <v>2239</v>
      </c>
      <c r="H88" s="419">
        <v>5</v>
      </c>
      <c r="I88" s="106" t="s">
        <v>864</v>
      </c>
      <c r="J88" s="106" t="s">
        <v>864</v>
      </c>
    </row>
    <row r="89" spans="1:10" s="73" customFormat="1" ht="9.75" customHeight="1">
      <c r="A89" s="352">
        <v>408</v>
      </c>
      <c r="B89" s="73" t="s">
        <v>270</v>
      </c>
      <c r="D89" s="84" t="s">
        <v>863</v>
      </c>
      <c r="E89" s="417">
        <v>1940</v>
      </c>
      <c r="F89" s="418">
        <v>453</v>
      </c>
      <c r="G89" s="408">
        <v>1487</v>
      </c>
      <c r="H89" s="419">
        <v>22</v>
      </c>
      <c r="I89" s="106" t="s">
        <v>864</v>
      </c>
      <c r="J89" s="106" t="s">
        <v>864</v>
      </c>
    </row>
    <row r="90" spans="1:10" s="73" customFormat="1" ht="9.75" customHeight="1">
      <c r="A90" s="131"/>
      <c r="D90" s="84" t="s">
        <v>865</v>
      </c>
      <c r="E90" s="417">
        <v>1747</v>
      </c>
      <c r="F90" s="418">
        <v>425</v>
      </c>
      <c r="G90" s="408">
        <v>1322</v>
      </c>
      <c r="H90" s="419">
        <v>18</v>
      </c>
      <c r="I90" s="106" t="s">
        <v>864</v>
      </c>
      <c r="J90" s="106" t="s">
        <v>864</v>
      </c>
    </row>
    <row r="91" spans="1:10" s="73" customFormat="1" ht="10.5" customHeight="1">
      <c r="A91" s="352">
        <v>409</v>
      </c>
      <c r="B91" s="73" t="s">
        <v>194</v>
      </c>
      <c r="D91" s="84" t="s">
        <v>863</v>
      </c>
      <c r="E91" s="417">
        <v>228</v>
      </c>
      <c r="F91" s="418">
        <v>90</v>
      </c>
      <c r="G91" s="408">
        <v>138</v>
      </c>
      <c r="H91" s="419">
        <v>3</v>
      </c>
      <c r="I91" s="106" t="s">
        <v>864</v>
      </c>
      <c r="J91" s="106" t="s">
        <v>864</v>
      </c>
    </row>
    <row r="92" spans="1:10" s="73" customFormat="1" ht="10.5" customHeight="1">
      <c r="A92" s="131"/>
      <c r="D92" s="84" t="s">
        <v>865</v>
      </c>
      <c r="E92" s="417">
        <v>180</v>
      </c>
      <c r="F92" s="418">
        <v>71</v>
      </c>
      <c r="G92" s="408">
        <v>109</v>
      </c>
      <c r="H92" s="419">
        <v>2</v>
      </c>
      <c r="I92" s="106" t="s">
        <v>864</v>
      </c>
      <c r="J92" s="106" t="s">
        <v>864</v>
      </c>
    </row>
    <row r="93" spans="1:10" s="73" customFormat="1" ht="10.5" customHeight="1">
      <c r="A93" s="352">
        <v>410</v>
      </c>
      <c r="B93" s="73" t="s">
        <v>271</v>
      </c>
      <c r="C93" s="86"/>
      <c r="D93" s="84" t="s">
        <v>863</v>
      </c>
      <c r="E93" s="417">
        <v>3633</v>
      </c>
      <c r="F93" s="418">
        <v>1818</v>
      </c>
      <c r="G93" s="408">
        <v>1815</v>
      </c>
      <c r="H93" s="419">
        <v>15</v>
      </c>
      <c r="I93" s="106" t="s">
        <v>864</v>
      </c>
      <c r="J93" s="106" t="s">
        <v>864</v>
      </c>
    </row>
    <row r="94" spans="1:10" s="73" customFormat="1" ht="10.5" customHeight="1">
      <c r="A94" s="369"/>
      <c r="C94" s="86"/>
      <c r="D94" s="84" t="s">
        <v>865</v>
      </c>
      <c r="E94" s="417">
        <v>2720</v>
      </c>
      <c r="F94" s="418">
        <v>1425</v>
      </c>
      <c r="G94" s="408">
        <v>1295</v>
      </c>
      <c r="H94" s="419">
        <v>10</v>
      </c>
      <c r="I94" s="106" t="s">
        <v>864</v>
      </c>
      <c r="J94" s="106" t="s">
        <v>864</v>
      </c>
    </row>
    <row r="95" spans="1:10" s="73" customFormat="1" ht="10.5" customHeight="1">
      <c r="A95" s="352">
        <v>413</v>
      </c>
      <c r="B95" s="73" t="s">
        <v>272</v>
      </c>
      <c r="C95" s="86"/>
      <c r="D95" s="84" t="s">
        <v>863</v>
      </c>
      <c r="E95" s="417">
        <v>1478</v>
      </c>
      <c r="F95" s="418">
        <v>249</v>
      </c>
      <c r="G95" s="408">
        <v>1229</v>
      </c>
      <c r="H95" s="419">
        <v>48</v>
      </c>
      <c r="I95" s="106" t="s">
        <v>864</v>
      </c>
      <c r="J95" s="106" t="s">
        <v>864</v>
      </c>
    </row>
    <row r="96" spans="1:10" s="73" customFormat="1" ht="10.5" customHeight="1">
      <c r="A96" s="352"/>
      <c r="C96" s="86"/>
      <c r="D96" s="84" t="s">
        <v>865</v>
      </c>
      <c r="E96" s="417">
        <v>794</v>
      </c>
      <c r="F96" s="418">
        <v>181</v>
      </c>
      <c r="G96" s="408">
        <v>613</v>
      </c>
      <c r="H96" s="419">
        <v>21</v>
      </c>
      <c r="I96" s="106" t="s">
        <v>864</v>
      </c>
      <c r="J96" s="106" t="s">
        <v>864</v>
      </c>
    </row>
    <row r="97" spans="1:10" s="73" customFormat="1" ht="10.5" customHeight="1">
      <c r="A97" s="352">
        <v>414</v>
      </c>
      <c r="B97" s="86" t="s">
        <v>273</v>
      </c>
      <c r="C97"/>
      <c r="D97" s="84" t="s">
        <v>863</v>
      </c>
      <c r="E97" s="417">
        <v>40</v>
      </c>
      <c r="F97" s="418">
        <v>5</v>
      </c>
      <c r="G97" s="408">
        <v>34</v>
      </c>
      <c r="H97" s="419">
        <v>3</v>
      </c>
      <c r="I97" s="420">
        <v>1</v>
      </c>
      <c r="J97" s="106" t="s">
        <v>864</v>
      </c>
    </row>
    <row r="98" spans="1:10" s="73" customFormat="1" ht="10.5" customHeight="1">
      <c r="A98" s="352"/>
      <c r="C98" s="86" t="s">
        <v>274</v>
      </c>
      <c r="D98" s="84" t="s">
        <v>865</v>
      </c>
      <c r="E98" s="417">
        <v>14</v>
      </c>
      <c r="F98" s="418">
        <v>3</v>
      </c>
      <c r="G98" s="408">
        <v>10</v>
      </c>
      <c r="H98" s="421" t="s">
        <v>864</v>
      </c>
      <c r="I98" s="420">
        <v>1</v>
      </c>
      <c r="J98" s="106" t="s">
        <v>864</v>
      </c>
    </row>
    <row r="99" spans="1:10" s="73" customFormat="1" ht="10.5" customHeight="1">
      <c r="A99" s="352">
        <v>417</v>
      </c>
      <c r="B99" s="73" t="s">
        <v>275</v>
      </c>
      <c r="C99" s="86"/>
      <c r="D99" s="84" t="s">
        <v>863</v>
      </c>
      <c r="E99" s="417">
        <v>5</v>
      </c>
      <c r="F99" s="418">
        <v>2</v>
      </c>
      <c r="G99" s="408">
        <v>3</v>
      </c>
      <c r="H99" s="421" t="s">
        <v>864</v>
      </c>
      <c r="I99" s="106" t="s">
        <v>864</v>
      </c>
      <c r="J99" s="106" t="s">
        <v>864</v>
      </c>
    </row>
    <row r="100" spans="1:10" s="73" customFormat="1" ht="10.5" customHeight="1">
      <c r="A100" s="352"/>
      <c r="C100" s="86"/>
      <c r="D100" s="84" t="s">
        <v>865</v>
      </c>
      <c r="E100" s="417">
        <v>4</v>
      </c>
      <c r="F100" s="418">
        <v>2</v>
      </c>
      <c r="G100" s="408">
        <v>2</v>
      </c>
      <c r="H100" s="421" t="s">
        <v>864</v>
      </c>
      <c r="I100" s="106" t="s">
        <v>864</v>
      </c>
      <c r="J100" s="106" t="s">
        <v>864</v>
      </c>
    </row>
    <row r="101" spans="1:10" s="73" customFormat="1" ht="10.5" customHeight="1">
      <c r="A101" s="352">
        <v>420</v>
      </c>
      <c r="B101" s="73" t="s">
        <v>276</v>
      </c>
      <c r="C101" s="86"/>
      <c r="D101" s="84" t="s">
        <v>863</v>
      </c>
      <c r="E101" s="417">
        <v>5</v>
      </c>
      <c r="F101" s="418">
        <v>4</v>
      </c>
      <c r="G101" s="408">
        <v>1</v>
      </c>
      <c r="H101" s="421" t="s">
        <v>864</v>
      </c>
      <c r="I101" s="106" t="s">
        <v>864</v>
      </c>
      <c r="J101" s="106" t="s">
        <v>864</v>
      </c>
    </row>
    <row r="102" spans="1:10" s="73" customFormat="1" ht="10.5" customHeight="1">
      <c r="A102" s="352"/>
      <c r="C102" s="86"/>
      <c r="D102" s="84" t="s">
        <v>865</v>
      </c>
      <c r="E102" s="417">
        <v>3</v>
      </c>
      <c r="F102" s="418">
        <v>2</v>
      </c>
      <c r="G102" s="408">
        <v>1</v>
      </c>
      <c r="H102" s="421" t="s">
        <v>864</v>
      </c>
      <c r="I102" s="106" t="s">
        <v>864</v>
      </c>
      <c r="J102" s="106" t="s">
        <v>864</v>
      </c>
    </row>
    <row r="103" spans="1:10" s="73" customFormat="1" ht="10.5" customHeight="1">
      <c r="A103" s="352">
        <v>422</v>
      </c>
      <c r="B103" s="73" t="s">
        <v>277</v>
      </c>
      <c r="C103" s="86"/>
      <c r="D103" s="84" t="s">
        <v>863</v>
      </c>
      <c r="E103" s="417">
        <v>7</v>
      </c>
      <c r="F103" s="418">
        <v>3</v>
      </c>
      <c r="G103" s="408">
        <v>4</v>
      </c>
      <c r="H103" s="421" t="s">
        <v>864</v>
      </c>
      <c r="I103" s="106" t="s">
        <v>864</v>
      </c>
      <c r="J103" s="106" t="s">
        <v>864</v>
      </c>
    </row>
    <row r="104" spans="1:10" s="73" customFormat="1" ht="10.5" customHeight="1">
      <c r="A104" s="352"/>
      <c r="C104" s="86" t="s">
        <v>278</v>
      </c>
      <c r="D104" s="84" t="s">
        <v>865</v>
      </c>
      <c r="E104" s="417">
        <v>6</v>
      </c>
      <c r="F104" s="418">
        <v>3</v>
      </c>
      <c r="G104" s="408">
        <v>3</v>
      </c>
      <c r="H104" s="421" t="s">
        <v>864</v>
      </c>
      <c r="I104" s="106" t="s">
        <v>864</v>
      </c>
      <c r="J104" s="106" t="s">
        <v>864</v>
      </c>
    </row>
    <row r="105" spans="1:10" s="73" customFormat="1" ht="10.5" customHeight="1">
      <c r="A105" s="352">
        <v>425</v>
      </c>
      <c r="B105" s="73" t="s">
        <v>279</v>
      </c>
      <c r="C105" s="86"/>
      <c r="D105" s="84" t="s">
        <v>863</v>
      </c>
      <c r="E105" s="417">
        <v>9</v>
      </c>
      <c r="F105" s="418">
        <v>4</v>
      </c>
      <c r="G105" s="408">
        <v>5</v>
      </c>
      <c r="H105" s="421" t="s">
        <v>864</v>
      </c>
      <c r="I105" s="106" t="s">
        <v>864</v>
      </c>
      <c r="J105" s="106" t="s">
        <v>864</v>
      </c>
    </row>
    <row r="106" spans="1:10" s="73" customFormat="1" ht="10.5" customHeight="1">
      <c r="A106" s="352"/>
      <c r="C106" s="86"/>
      <c r="D106" s="84" t="s">
        <v>865</v>
      </c>
      <c r="E106" s="417">
        <v>9</v>
      </c>
      <c r="F106" s="418">
        <v>4</v>
      </c>
      <c r="G106" s="408">
        <v>5</v>
      </c>
      <c r="H106" s="421" t="s">
        <v>864</v>
      </c>
      <c r="I106" s="106" t="s">
        <v>864</v>
      </c>
      <c r="J106" s="106" t="s">
        <v>864</v>
      </c>
    </row>
    <row r="107" spans="1:10" s="73" customFormat="1" ht="10.5" customHeight="1">
      <c r="A107" s="352">
        <v>426</v>
      </c>
      <c r="B107" s="73" t="s">
        <v>280</v>
      </c>
      <c r="C107" s="86"/>
      <c r="D107" s="84" t="s">
        <v>863</v>
      </c>
      <c r="E107" s="417">
        <v>53</v>
      </c>
      <c r="F107" s="418">
        <v>15</v>
      </c>
      <c r="G107" s="408">
        <v>38</v>
      </c>
      <c r="H107" s="419">
        <v>1</v>
      </c>
      <c r="I107" s="106" t="s">
        <v>864</v>
      </c>
      <c r="J107" s="106" t="s">
        <v>864</v>
      </c>
    </row>
    <row r="108" spans="1:10" s="73" customFormat="1" ht="10.5" customHeight="1">
      <c r="A108" s="352"/>
      <c r="C108" s="86"/>
      <c r="D108" s="84" t="s">
        <v>865</v>
      </c>
      <c r="E108" s="417">
        <v>35</v>
      </c>
      <c r="F108" s="418">
        <v>9</v>
      </c>
      <c r="G108" s="408">
        <v>26</v>
      </c>
      <c r="H108" s="419">
        <v>1</v>
      </c>
      <c r="I108" s="106" t="s">
        <v>864</v>
      </c>
      <c r="J108" s="106" t="s">
        <v>864</v>
      </c>
    </row>
    <row r="109" spans="1:10" s="73" customFormat="1" ht="10.5" customHeight="1">
      <c r="A109" s="352">
        <v>427</v>
      </c>
      <c r="B109" s="73" t="s">
        <v>281</v>
      </c>
      <c r="C109" s="86"/>
      <c r="D109" s="84" t="s">
        <v>863</v>
      </c>
      <c r="E109" s="417">
        <v>33</v>
      </c>
      <c r="F109" s="418">
        <v>18</v>
      </c>
      <c r="G109" s="408">
        <v>15</v>
      </c>
      <c r="H109" s="421" t="s">
        <v>864</v>
      </c>
      <c r="I109" s="106" t="s">
        <v>864</v>
      </c>
      <c r="J109" s="106" t="s">
        <v>864</v>
      </c>
    </row>
    <row r="110" spans="1:10" s="73" customFormat="1" ht="10.5" customHeight="1">
      <c r="A110" s="352"/>
      <c r="C110" s="86"/>
      <c r="D110" s="84" t="s">
        <v>865</v>
      </c>
      <c r="E110" s="417">
        <v>22</v>
      </c>
      <c r="F110" s="418">
        <v>12</v>
      </c>
      <c r="G110" s="408">
        <v>10</v>
      </c>
      <c r="H110" s="421" t="s">
        <v>864</v>
      </c>
      <c r="I110" s="106" t="s">
        <v>864</v>
      </c>
      <c r="J110" s="106" t="s">
        <v>864</v>
      </c>
    </row>
    <row r="111" spans="1:10" s="73" customFormat="1" ht="10.5" customHeight="1">
      <c r="A111" s="352">
        <v>428</v>
      </c>
      <c r="B111" s="73" t="s">
        <v>282</v>
      </c>
      <c r="C111" s="86"/>
      <c r="D111" s="84" t="s">
        <v>863</v>
      </c>
      <c r="E111" s="417">
        <v>35</v>
      </c>
      <c r="F111" s="418">
        <v>9</v>
      </c>
      <c r="G111" s="408">
        <v>23</v>
      </c>
      <c r="H111" s="421" t="s">
        <v>864</v>
      </c>
      <c r="I111" s="420">
        <v>3</v>
      </c>
      <c r="J111" s="106" t="s">
        <v>864</v>
      </c>
    </row>
    <row r="112" spans="1:10" s="73" customFormat="1" ht="10.5" customHeight="1">
      <c r="A112" s="352"/>
      <c r="C112" s="86"/>
      <c r="D112" s="84" t="s">
        <v>865</v>
      </c>
      <c r="E112" s="417">
        <v>27</v>
      </c>
      <c r="F112" s="418">
        <v>8</v>
      </c>
      <c r="G112" s="409">
        <v>17</v>
      </c>
      <c r="H112" s="421" t="s">
        <v>864</v>
      </c>
      <c r="I112" s="420">
        <v>2</v>
      </c>
      <c r="J112" s="106" t="s">
        <v>864</v>
      </c>
    </row>
    <row r="113" spans="1:10" s="73" customFormat="1" ht="10.5" customHeight="1">
      <c r="A113" s="358"/>
      <c r="B113" s="80" t="s">
        <v>283</v>
      </c>
      <c r="C113" s="255"/>
      <c r="D113" s="81" t="s">
        <v>863</v>
      </c>
      <c r="E113" s="422">
        <v>19837</v>
      </c>
      <c r="F113" s="423">
        <v>7271</v>
      </c>
      <c r="G113" s="424">
        <v>12561</v>
      </c>
      <c r="H113" s="425">
        <v>125</v>
      </c>
      <c r="I113" s="426">
        <v>5</v>
      </c>
      <c r="J113" s="414" t="s">
        <v>864</v>
      </c>
    </row>
    <row r="114" spans="1:10" s="73" customFormat="1" ht="10.5" customHeight="1">
      <c r="A114" s="358"/>
      <c r="B114" s="80"/>
      <c r="C114" s="80"/>
      <c r="D114" s="81" t="s">
        <v>865</v>
      </c>
      <c r="E114" s="422">
        <v>16369</v>
      </c>
      <c r="F114" s="423">
        <v>6192</v>
      </c>
      <c r="G114" s="424">
        <v>10174</v>
      </c>
      <c r="H114" s="425">
        <v>78</v>
      </c>
      <c r="I114" s="426">
        <v>3</v>
      </c>
      <c r="J114" s="414" t="s">
        <v>864</v>
      </c>
    </row>
    <row r="115" spans="1:10" s="73" customFormat="1" ht="9.75" customHeight="1">
      <c r="A115" s="358"/>
      <c r="B115" s="80"/>
      <c r="C115" s="255"/>
      <c r="D115" s="81"/>
      <c r="E115" s="422"/>
      <c r="F115" s="423"/>
      <c r="G115" s="422"/>
      <c r="H115" s="427"/>
      <c r="I115" s="426"/>
      <c r="J115" s="428"/>
    </row>
    <row r="116" spans="1:10" s="73" customFormat="1" ht="10.5" customHeight="1">
      <c r="A116" s="352">
        <v>501</v>
      </c>
      <c r="B116" s="73" t="s">
        <v>284</v>
      </c>
      <c r="C116" s="86"/>
      <c r="D116" s="84" t="s">
        <v>863</v>
      </c>
      <c r="E116" s="417">
        <v>11</v>
      </c>
      <c r="F116" s="418">
        <v>9</v>
      </c>
      <c r="G116" s="417">
        <v>2</v>
      </c>
      <c r="H116" s="421" t="s">
        <v>864</v>
      </c>
      <c r="I116" s="106" t="s">
        <v>864</v>
      </c>
      <c r="J116" s="106" t="s">
        <v>864</v>
      </c>
    </row>
    <row r="117" spans="1:10" s="73" customFormat="1" ht="10.5" customHeight="1">
      <c r="A117" s="352"/>
      <c r="C117" s="86"/>
      <c r="D117" s="84" t="s">
        <v>865</v>
      </c>
      <c r="E117" s="417">
        <v>9</v>
      </c>
      <c r="F117" s="418">
        <v>7</v>
      </c>
      <c r="G117" s="417">
        <v>2</v>
      </c>
      <c r="H117" s="421" t="s">
        <v>864</v>
      </c>
      <c r="I117" s="106" t="s">
        <v>864</v>
      </c>
      <c r="J117" s="106" t="s">
        <v>864</v>
      </c>
    </row>
    <row r="118" spans="1:10" s="73" customFormat="1" ht="10.5" customHeight="1">
      <c r="A118" s="352">
        <v>503</v>
      </c>
      <c r="B118" s="73" t="s">
        <v>285</v>
      </c>
      <c r="C118" s="86"/>
      <c r="D118" s="84" t="s">
        <v>863</v>
      </c>
      <c r="E118" s="417">
        <v>1</v>
      </c>
      <c r="F118" s="234" t="s">
        <v>864</v>
      </c>
      <c r="G118" s="417">
        <v>1</v>
      </c>
      <c r="H118" s="421" t="s">
        <v>864</v>
      </c>
      <c r="I118" s="106" t="s">
        <v>864</v>
      </c>
      <c r="J118" s="106" t="s">
        <v>864</v>
      </c>
    </row>
    <row r="119" spans="1:10" s="73" customFormat="1" ht="10.5" customHeight="1">
      <c r="A119" s="352"/>
      <c r="C119" s="86"/>
      <c r="D119" s="84" t="s">
        <v>865</v>
      </c>
      <c r="E119" s="417">
        <v>1</v>
      </c>
      <c r="F119" s="234" t="s">
        <v>864</v>
      </c>
      <c r="G119" s="417">
        <v>1</v>
      </c>
      <c r="H119" s="421" t="s">
        <v>864</v>
      </c>
      <c r="I119" s="106" t="s">
        <v>864</v>
      </c>
      <c r="J119" s="106" t="s">
        <v>864</v>
      </c>
    </row>
    <row r="120" spans="1:10" s="73" customFormat="1" ht="10.5" customHeight="1">
      <c r="A120" s="352">
        <v>504</v>
      </c>
      <c r="B120" s="73" t="s">
        <v>286</v>
      </c>
      <c r="C120" s="86"/>
      <c r="D120" s="84" t="s">
        <v>863</v>
      </c>
      <c r="E120" s="417">
        <v>426</v>
      </c>
      <c r="F120" s="418">
        <v>238</v>
      </c>
      <c r="G120" s="417">
        <v>169</v>
      </c>
      <c r="H120" s="421" t="s">
        <v>864</v>
      </c>
      <c r="I120" s="420">
        <v>19</v>
      </c>
      <c r="J120" s="106" t="s">
        <v>864</v>
      </c>
    </row>
    <row r="121" spans="1:10" s="73" customFormat="1" ht="10.5" customHeight="1">
      <c r="A121" s="352"/>
      <c r="C121" s="86"/>
      <c r="D121" s="84" t="s">
        <v>865</v>
      </c>
      <c r="E121" s="417">
        <v>387</v>
      </c>
      <c r="F121" s="418">
        <v>220</v>
      </c>
      <c r="G121" s="417">
        <v>159</v>
      </c>
      <c r="H121" s="421" t="s">
        <v>864</v>
      </c>
      <c r="I121" s="420">
        <v>8</v>
      </c>
      <c r="J121" s="106" t="s">
        <v>864</v>
      </c>
    </row>
    <row r="122" spans="1:10" s="73" customFormat="1" ht="10.5" customHeight="1">
      <c r="A122" s="352">
        <v>505</v>
      </c>
      <c r="B122" s="73" t="s">
        <v>187</v>
      </c>
      <c r="C122" s="86"/>
      <c r="D122" s="84" t="s">
        <v>863</v>
      </c>
      <c r="E122" s="417">
        <v>13</v>
      </c>
      <c r="F122" s="418">
        <v>9</v>
      </c>
      <c r="G122" s="417">
        <v>4</v>
      </c>
      <c r="H122" s="421" t="s">
        <v>864</v>
      </c>
      <c r="I122" s="106" t="s">
        <v>864</v>
      </c>
      <c r="J122" s="106" t="s">
        <v>864</v>
      </c>
    </row>
    <row r="123" spans="1:10" s="73" customFormat="1" ht="10.5" customHeight="1">
      <c r="A123" s="352"/>
      <c r="C123" s="86"/>
      <c r="D123" s="84" t="s">
        <v>865</v>
      </c>
      <c r="E123" s="417">
        <v>7</v>
      </c>
      <c r="F123" s="418">
        <v>5</v>
      </c>
      <c r="G123" s="417">
        <v>2</v>
      </c>
      <c r="H123" s="421" t="s">
        <v>864</v>
      </c>
      <c r="I123" s="106" t="s">
        <v>864</v>
      </c>
      <c r="J123" s="106" t="s">
        <v>864</v>
      </c>
    </row>
    <row r="124" spans="1:10" ht="10.5" customHeight="1">
      <c r="A124" s="352">
        <v>507</v>
      </c>
      <c r="B124" s="102" t="s">
        <v>287</v>
      </c>
      <c r="C124" s="374"/>
      <c r="D124" s="84" t="s">
        <v>863</v>
      </c>
      <c r="E124" s="417">
        <v>24</v>
      </c>
      <c r="F124" s="418">
        <v>6</v>
      </c>
      <c r="G124" s="417">
        <v>18</v>
      </c>
      <c r="H124" s="421" t="s">
        <v>864</v>
      </c>
      <c r="I124" s="106" t="s">
        <v>864</v>
      </c>
      <c r="J124" s="106" t="s">
        <v>864</v>
      </c>
    </row>
    <row r="125" spans="1:10" ht="10.5" customHeight="1">
      <c r="A125" s="352"/>
      <c r="B125" s="102"/>
      <c r="C125" s="374" t="s">
        <v>288</v>
      </c>
      <c r="D125" s="84" t="s">
        <v>865</v>
      </c>
      <c r="E125" s="417">
        <v>23</v>
      </c>
      <c r="F125" s="418">
        <v>5</v>
      </c>
      <c r="G125" s="417">
        <v>18</v>
      </c>
      <c r="H125" s="421" t="s">
        <v>864</v>
      </c>
      <c r="I125" s="106" t="s">
        <v>864</v>
      </c>
      <c r="J125" s="106" t="s">
        <v>864</v>
      </c>
    </row>
    <row r="126" spans="1:10" ht="10.5" customHeight="1">
      <c r="A126" s="352">
        <v>508</v>
      </c>
      <c r="B126" s="102" t="s">
        <v>289</v>
      </c>
      <c r="C126" s="374"/>
      <c r="D126" s="84" t="s">
        <v>863</v>
      </c>
      <c r="E126" s="417">
        <v>20</v>
      </c>
      <c r="F126" s="418">
        <v>11</v>
      </c>
      <c r="G126" s="417">
        <v>9</v>
      </c>
      <c r="H126" s="421" t="s">
        <v>864</v>
      </c>
      <c r="I126" s="106" t="s">
        <v>864</v>
      </c>
      <c r="J126" s="106" t="s">
        <v>864</v>
      </c>
    </row>
    <row r="127" spans="1:10" ht="10.5" customHeight="1">
      <c r="A127" s="352"/>
      <c r="B127" s="102"/>
      <c r="C127" s="374" t="s">
        <v>290</v>
      </c>
      <c r="D127" s="84" t="s">
        <v>865</v>
      </c>
      <c r="E127" s="417">
        <v>19</v>
      </c>
      <c r="F127" s="418">
        <v>10</v>
      </c>
      <c r="G127" s="417">
        <v>9</v>
      </c>
      <c r="H127" s="421" t="s">
        <v>864</v>
      </c>
      <c r="I127" s="106" t="s">
        <v>864</v>
      </c>
      <c r="J127" s="106" t="s">
        <v>864</v>
      </c>
    </row>
    <row r="128" spans="1:10" ht="10.5" customHeight="1">
      <c r="A128" s="352">
        <v>509</v>
      </c>
      <c r="B128" s="102" t="s">
        <v>291</v>
      </c>
      <c r="C128" s="374"/>
      <c r="D128" s="84" t="s">
        <v>863</v>
      </c>
      <c r="E128" s="417">
        <v>11</v>
      </c>
      <c r="F128" s="418">
        <v>3</v>
      </c>
      <c r="G128" s="417">
        <v>8</v>
      </c>
      <c r="H128" s="421" t="s">
        <v>864</v>
      </c>
      <c r="I128" s="106" t="s">
        <v>864</v>
      </c>
      <c r="J128" s="106" t="s">
        <v>864</v>
      </c>
    </row>
    <row r="129" spans="1:10" ht="10.5" customHeight="1">
      <c r="A129" s="352"/>
      <c r="B129" s="102"/>
      <c r="C129" s="374" t="s">
        <v>288</v>
      </c>
      <c r="D129" s="84" t="s">
        <v>865</v>
      </c>
      <c r="E129" s="417">
        <v>11</v>
      </c>
      <c r="F129" s="418">
        <v>3</v>
      </c>
      <c r="G129" s="417">
        <v>8</v>
      </c>
      <c r="H129" s="421" t="s">
        <v>864</v>
      </c>
      <c r="I129" s="106" t="s">
        <v>864</v>
      </c>
      <c r="J129" s="106" t="s">
        <v>864</v>
      </c>
    </row>
    <row r="130" spans="1:10" ht="10.5" customHeight="1">
      <c r="A130" s="352">
        <v>510</v>
      </c>
      <c r="B130" s="102" t="s">
        <v>412</v>
      </c>
      <c r="C130" s="374"/>
      <c r="D130" s="84" t="s">
        <v>863</v>
      </c>
      <c r="E130" s="429" t="s">
        <v>864</v>
      </c>
      <c r="F130" s="234" t="s">
        <v>864</v>
      </c>
      <c r="G130" s="429" t="s">
        <v>864</v>
      </c>
      <c r="H130" s="421" t="s">
        <v>864</v>
      </c>
      <c r="I130" s="106" t="s">
        <v>864</v>
      </c>
      <c r="J130" s="106" t="s">
        <v>864</v>
      </c>
    </row>
    <row r="131" spans="1:10" ht="10.5" customHeight="1">
      <c r="A131" s="352"/>
      <c r="B131" s="102"/>
      <c r="C131" s="374"/>
      <c r="D131" s="84" t="s">
        <v>865</v>
      </c>
      <c r="E131" s="429" t="s">
        <v>864</v>
      </c>
      <c r="F131" s="234" t="s">
        <v>864</v>
      </c>
      <c r="G131" s="429" t="s">
        <v>864</v>
      </c>
      <c r="H131" s="421" t="s">
        <v>864</v>
      </c>
      <c r="I131" s="106" t="s">
        <v>864</v>
      </c>
      <c r="J131" s="106" t="s">
        <v>864</v>
      </c>
    </row>
    <row r="132" spans="1:10" ht="10.5" customHeight="1">
      <c r="A132" s="352">
        <v>511</v>
      </c>
      <c r="B132" s="102" t="s">
        <v>293</v>
      </c>
      <c r="C132" s="374"/>
      <c r="D132" s="84" t="s">
        <v>863</v>
      </c>
      <c r="E132" s="429" t="s">
        <v>864</v>
      </c>
      <c r="F132" s="234" t="s">
        <v>864</v>
      </c>
      <c r="G132" s="429" t="s">
        <v>864</v>
      </c>
      <c r="H132" s="421" t="s">
        <v>864</v>
      </c>
      <c r="I132" s="106" t="s">
        <v>864</v>
      </c>
      <c r="J132" s="106" t="s">
        <v>864</v>
      </c>
    </row>
    <row r="133" spans="1:10" ht="10.5" customHeight="1">
      <c r="A133" s="352"/>
      <c r="B133" s="102"/>
      <c r="C133" s="374"/>
      <c r="D133" s="84" t="s">
        <v>865</v>
      </c>
      <c r="E133" s="429" t="s">
        <v>864</v>
      </c>
      <c r="F133" s="234" t="s">
        <v>864</v>
      </c>
      <c r="G133" s="429" t="s">
        <v>864</v>
      </c>
      <c r="H133" s="421" t="s">
        <v>864</v>
      </c>
      <c r="I133" s="106" t="s">
        <v>864</v>
      </c>
      <c r="J133" s="106" t="s">
        <v>864</v>
      </c>
    </row>
    <row r="134" spans="1:10" ht="10.5" customHeight="1">
      <c r="A134" s="375"/>
      <c r="B134" s="111" t="s">
        <v>294</v>
      </c>
      <c r="C134" s="376"/>
      <c r="D134" s="129" t="s">
        <v>863</v>
      </c>
      <c r="E134" s="422">
        <v>506</v>
      </c>
      <c r="F134" s="423">
        <v>276</v>
      </c>
      <c r="G134" s="422">
        <v>211</v>
      </c>
      <c r="H134" s="430" t="s">
        <v>864</v>
      </c>
      <c r="I134" s="426">
        <v>19</v>
      </c>
      <c r="J134" s="414" t="s">
        <v>864</v>
      </c>
    </row>
    <row r="135" spans="1:10" ht="10.5" customHeight="1">
      <c r="A135" s="375"/>
      <c r="B135" s="111" t="s">
        <v>693</v>
      </c>
      <c r="C135" s="80"/>
      <c r="D135" s="129" t="s">
        <v>865</v>
      </c>
      <c r="E135" s="422">
        <v>457</v>
      </c>
      <c r="F135" s="423">
        <v>250</v>
      </c>
      <c r="G135" s="422">
        <v>199</v>
      </c>
      <c r="H135" s="430" t="s">
        <v>864</v>
      </c>
      <c r="I135" s="426">
        <v>8</v>
      </c>
      <c r="J135" s="414" t="s">
        <v>864</v>
      </c>
    </row>
    <row r="136" spans="1:10" ht="9.75" customHeight="1">
      <c r="A136" s="375"/>
      <c r="B136" s="111"/>
      <c r="C136" s="376"/>
      <c r="D136" s="129"/>
      <c r="E136" s="422"/>
      <c r="F136" s="418"/>
      <c r="G136" s="422"/>
      <c r="H136" s="427"/>
      <c r="I136" s="426"/>
      <c r="J136" s="106"/>
    </row>
    <row r="137" spans="1:10" ht="10.5" customHeight="1">
      <c r="A137" s="352">
        <v>601</v>
      </c>
      <c r="B137" s="102" t="s">
        <v>295</v>
      </c>
      <c r="C137" s="374"/>
      <c r="D137" s="84" t="s">
        <v>863</v>
      </c>
      <c r="E137" s="417">
        <v>27</v>
      </c>
      <c r="F137" s="418">
        <v>15</v>
      </c>
      <c r="G137" s="417">
        <v>11</v>
      </c>
      <c r="H137" s="421" t="s">
        <v>864</v>
      </c>
      <c r="I137" s="420">
        <v>1</v>
      </c>
      <c r="J137" s="106" t="s">
        <v>864</v>
      </c>
    </row>
    <row r="138" spans="1:10" ht="10.5" customHeight="1">
      <c r="A138" s="352"/>
      <c r="B138" s="102"/>
      <c r="C138" s="374"/>
      <c r="D138" s="84" t="s">
        <v>865</v>
      </c>
      <c r="E138" s="417">
        <v>21</v>
      </c>
      <c r="F138" s="418">
        <v>11</v>
      </c>
      <c r="G138" s="417">
        <v>10</v>
      </c>
      <c r="H138" s="421" t="s">
        <v>864</v>
      </c>
      <c r="I138" s="106" t="s">
        <v>864</v>
      </c>
      <c r="J138" s="106" t="s">
        <v>864</v>
      </c>
    </row>
    <row r="139" spans="1:10" ht="10.5" customHeight="1">
      <c r="A139" s="352">
        <v>603</v>
      </c>
      <c r="B139" s="102" t="s">
        <v>296</v>
      </c>
      <c r="C139" s="374"/>
      <c r="D139" s="84" t="s">
        <v>863</v>
      </c>
      <c r="E139" s="417">
        <v>88</v>
      </c>
      <c r="F139" s="418">
        <v>16</v>
      </c>
      <c r="G139" s="417">
        <v>72</v>
      </c>
      <c r="H139" s="421" t="s">
        <v>864</v>
      </c>
      <c r="I139" s="106" t="s">
        <v>864</v>
      </c>
      <c r="J139" s="106" t="s">
        <v>864</v>
      </c>
    </row>
    <row r="140" spans="1:10" ht="10.5" customHeight="1">
      <c r="A140" s="352"/>
      <c r="B140" s="102"/>
      <c r="C140" s="374"/>
      <c r="D140" s="84" t="s">
        <v>865</v>
      </c>
      <c r="E140" s="417">
        <v>74</v>
      </c>
      <c r="F140" s="418">
        <v>15</v>
      </c>
      <c r="G140" s="417">
        <v>59</v>
      </c>
      <c r="H140" s="421" t="s">
        <v>864</v>
      </c>
      <c r="I140" s="106" t="s">
        <v>864</v>
      </c>
      <c r="J140" s="106" t="s">
        <v>864</v>
      </c>
    </row>
    <row r="141" spans="1:10" ht="10.5" customHeight="1">
      <c r="A141" s="352">
        <v>604</v>
      </c>
      <c r="B141" s="102" t="s">
        <v>297</v>
      </c>
      <c r="C141" s="374"/>
      <c r="D141" s="84" t="s">
        <v>863</v>
      </c>
      <c r="E141" s="417">
        <v>778</v>
      </c>
      <c r="F141" s="418">
        <v>514</v>
      </c>
      <c r="G141" s="417">
        <v>263</v>
      </c>
      <c r="H141" s="421" t="s">
        <v>864</v>
      </c>
      <c r="I141" s="420">
        <v>1</v>
      </c>
      <c r="J141" s="106" t="s">
        <v>864</v>
      </c>
    </row>
    <row r="142" spans="1:10" ht="10.5" customHeight="1">
      <c r="A142" s="352"/>
      <c r="B142" s="102"/>
      <c r="C142" s="374"/>
      <c r="D142" s="84" t="s">
        <v>865</v>
      </c>
      <c r="E142" s="417">
        <v>722</v>
      </c>
      <c r="F142" s="418">
        <v>487</v>
      </c>
      <c r="G142" s="417">
        <v>235</v>
      </c>
      <c r="H142" s="421" t="s">
        <v>864</v>
      </c>
      <c r="I142" s="106" t="s">
        <v>864</v>
      </c>
      <c r="J142" s="106" t="s">
        <v>864</v>
      </c>
    </row>
    <row r="143" spans="1:10" ht="10.5" customHeight="1">
      <c r="A143" s="352">
        <v>606</v>
      </c>
      <c r="B143" s="102" t="s">
        <v>298</v>
      </c>
      <c r="C143" s="374"/>
      <c r="D143" s="84" t="s">
        <v>863</v>
      </c>
      <c r="E143" s="417">
        <v>18</v>
      </c>
      <c r="F143" s="418">
        <v>5</v>
      </c>
      <c r="G143" s="417">
        <v>12</v>
      </c>
      <c r="H143" s="421" t="s">
        <v>864</v>
      </c>
      <c r="I143" s="420">
        <v>1</v>
      </c>
      <c r="J143" s="106" t="s">
        <v>864</v>
      </c>
    </row>
    <row r="144" spans="1:10" ht="10.5" customHeight="1">
      <c r="A144" s="352"/>
      <c r="B144" s="102"/>
      <c r="C144" s="374" t="s">
        <v>299</v>
      </c>
      <c r="D144" s="84" t="s">
        <v>865</v>
      </c>
      <c r="E144" s="417">
        <v>13</v>
      </c>
      <c r="F144" s="418">
        <v>2</v>
      </c>
      <c r="G144" s="417">
        <v>10</v>
      </c>
      <c r="H144" s="421" t="s">
        <v>864</v>
      </c>
      <c r="I144" s="420">
        <v>1</v>
      </c>
      <c r="J144" s="106" t="s">
        <v>864</v>
      </c>
    </row>
    <row r="145" spans="1:10" ht="10.5" customHeight="1">
      <c r="A145" s="352">
        <v>608</v>
      </c>
      <c r="B145" s="102" t="s">
        <v>300</v>
      </c>
      <c r="C145" s="374"/>
      <c r="D145" s="103" t="s">
        <v>863</v>
      </c>
      <c r="E145" s="417">
        <v>36</v>
      </c>
      <c r="F145" s="418">
        <v>1</v>
      </c>
      <c r="G145" s="417">
        <v>35</v>
      </c>
      <c r="H145" s="419">
        <v>1</v>
      </c>
      <c r="I145" s="106" t="s">
        <v>864</v>
      </c>
      <c r="J145" s="106" t="s">
        <v>864</v>
      </c>
    </row>
    <row r="146" spans="1:10" ht="10.5" customHeight="1">
      <c r="A146" s="352"/>
      <c r="B146" s="102"/>
      <c r="C146" s="374"/>
      <c r="D146" s="103" t="s">
        <v>865</v>
      </c>
      <c r="E146" s="417">
        <v>15</v>
      </c>
      <c r="F146" s="418">
        <v>1</v>
      </c>
      <c r="G146" s="417">
        <v>14</v>
      </c>
      <c r="H146" s="419">
        <v>1</v>
      </c>
      <c r="I146" s="106" t="s">
        <v>864</v>
      </c>
      <c r="J146" s="106" t="s">
        <v>864</v>
      </c>
    </row>
    <row r="147" spans="1:10" ht="10.5" customHeight="1">
      <c r="A147" s="352">
        <v>610</v>
      </c>
      <c r="B147" s="102" t="s">
        <v>301</v>
      </c>
      <c r="C147" s="374"/>
      <c r="D147" s="103" t="s">
        <v>863</v>
      </c>
      <c r="E147" s="417">
        <v>34</v>
      </c>
      <c r="F147" s="234" t="s">
        <v>864</v>
      </c>
      <c r="G147" s="417">
        <v>34</v>
      </c>
      <c r="H147" s="421" t="s">
        <v>864</v>
      </c>
      <c r="I147" s="106" t="s">
        <v>864</v>
      </c>
      <c r="J147" s="106" t="s">
        <v>864</v>
      </c>
    </row>
    <row r="148" spans="1:10" ht="10.5" customHeight="1">
      <c r="A148" s="352"/>
      <c r="D148" s="103" t="s">
        <v>865</v>
      </c>
      <c r="E148" s="417">
        <v>34</v>
      </c>
      <c r="F148" s="234" t="s">
        <v>864</v>
      </c>
      <c r="G148" s="417">
        <v>34</v>
      </c>
      <c r="H148" s="421" t="s">
        <v>864</v>
      </c>
      <c r="I148" s="106" t="s">
        <v>864</v>
      </c>
      <c r="J148" s="106" t="s">
        <v>864</v>
      </c>
    </row>
    <row r="149" spans="1:16" ht="10.5" customHeight="1">
      <c r="A149" s="71" t="str">
        <f>"- 31 -"</f>
        <v>- 31 -</v>
      </c>
      <c r="B149" s="98"/>
      <c r="C149" s="98"/>
      <c r="D149" s="98"/>
      <c r="E149" s="98"/>
      <c r="F149" s="98"/>
      <c r="G149" s="98"/>
      <c r="H149" s="98"/>
      <c r="I149" s="98"/>
      <c r="J149" s="98"/>
      <c r="K149" s="73"/>
      <c r="L149" s="73"/>
      <c r="M149" s="73"/>
      <c r="N149" s="73"/>
      <c r="O149" s="73"/>
      <c r="P149" s="73"/>
    </row>
    <row r="150" spans="11:16" ht="9.75" customHeight="1">
      <c r="K150" s="73"/>
      <c r="L150" s="73"/>
      <c r="M150" s="73"/>
      <c r="N150" s="73"/>
      <c r="O150" s="73"/>
      <c r="P150" s="73"/>
    </row>
    <row r="151" spans="11:16" ht="9.75" customHeight="1">
      <c r="K151" s="73"/>
      <c r="L151" s="73"/>
      <c r="M151" s="73"/>
      <c r="N151" s="73"/>
      <c r="O151" s="73"/>
      <c r="P151" s="73"/>
    </row>
    <row r="152" spans="1:16" ht="12" customHeight="1">
      <c r="A152" s="383" t="s">
        <v>413</v>
      </c>
      <c r="B152" s="74"/>
      <c r="C152" s="74"/>
      <c r="D152" s="74"/>
      <c r="E152" s="98"/>
      <c r="F152" s="98"/>
      <c r="G152" s="98"/>
      <c r="H152" s="98"/>
      <c r="I152" s="98"/>
      <c r="J152" s="98"/>
      <c r="K152" s="73"/>
      <c r="L152" s="73"/>
      <c r="M152" s="73"/>
      <c r="N152" s="73"/>
      <c r="O152" s="73"/>
      <c r="P152" s="73"/>
    </row>
    <row r="153" spans="1:16" s="1" customFormat="1" ht="12" customHeight="1">
      <c r="A153" s="383" t="s">
        <v>414</v>
      </c>
      <c r="B153" s="383"/>
      <c r="C153" s="383"/>
      <c r="D153" s="383"/>
      <c r="E153" s="431"/>
      <c r="F153" s="431"/>
      <c r="G153" s="431"/>
      <c r="H153" s="431"/>
      <c r="I153" s="431"/>
      <c r="J153" s="431"/>
      <c r="K153" s="73"/>
      <c r="L153" s="73"/>
      <c r="M153" s="73"/>
      <c r="N153" s="73"/>
      <c r="O153" s="73"/>
      <c r="P153" s="73"/>
    </row>
    <row r="154" spans="1:16" ht="12" customHeight="1" thickBot="1">
      <c r="A154" s="75"/>
      <c r="B154" s="75"/>
      <c r="C154" s="75"/>
      <c r="D154" s="75"/>
      <c r="E154" s="259"/>
      <c r="F154" s="259"/>
      <c r="G154" s="259"/>
      <c r="H154" s="259"/>
      <c r="I154" s="259"/>
      <c r="J154" s="259"/>
      <c r="K154" s="73"/>
      <c r="L154" s="73"/>
      <c r="M154" s="73"/>
      <c r="N154" s="73"/>
      <c r="O154" s="73"/>
      <c r="P154" s="73"/>
    </row>
    <row r="155" spans="1:13" s="73" customFormat="1" ht="9.75" customHeight="1">
      <c r="A155" s="672" t="s">
        <v>223</v>
      </c>
      <c r="B155" s="669" t="s">
        <v>403</v>
      </c>
      <c r="C155" s="687"/>
      <c r="D155" s="688"/>
      <c r="E155" s="762" t="s">
        <v>998</v>
      </c>
      <c r="F155" s="787" t="s">
        <v>404</v>
      </c>
      <c r="G155" s="708" t="s">
        <v>988</v>
      </c>
      <c r="H155" s="711"/>
      <c r="I155" s="708" t="s">
        <v>989</v>
      </c>
      <c r="J155" s="686"/>
      <c r="K155" s="169"/>
      <c r="L155" s="89"/>
      <c r="M155" s="89"/>
    </row>
    <row r="156" spans="1:13" s="73" customFormat="1" ht="7.5" customHeight="1">
      <c r="A156" s="673"/>
      <c r="B156" s="677"/>
      <c r="C156" s="689"/>
      <c r="D156" s="690"/>
      <c r="E156" s="785"/>
      <c r="F156" s="676"/>
      <c r="G156" s="709"/>
      <c r="H156" s="713"/>
      <c r="I156" s="709"/>
      <c r="J156" s="710"/>
      <c r="K156" s="86"/>
      <c r="L156" s="86"/>
      <c r="M156" s="86"/>
    </row>
    <row r="157" spans="1:13" s="73" customFormat="1" ht="9.75" customHeight="1">
      <c r="A157" s="673"/>
      <c r="B157" s="677"/>
      <c r="C157" s="689"/>
      <c r="D157" s="690"/>
      <c r="E157" s="785"/>
      <c r="F157" s="676"/>
      <c r="G157" s="77"/>
      <c r="H157" s="160" t="s">
        <v>964</v>
      </c>
      <c r="I157" s="406"/>
      <c r="J157" s="161" t="s">
        <v>964</v>
      </c>
      <c r="K157" s="94"/>
      <c r="L157" s="89"/>
      <c r="M157" s="89"/>
    </row>
    <row r="158" spans="1:13" s="73" customFormat="1" ht="9.75" customHeight="1">
      <c r="A158" s="673"/>
      <c r="B158" s="677"/>
      <c r="C158" s="689"/>
      <c r="D158" s="690"/>
      <c r="E158" s="785"/>
      <c r="F158" s="676"/>
      <c r="G158" s="244" t="s">
        <v>405</v>
      </c>
      <c r="H158" s="115" t="s">
        <v>406</v>
      </c>
      <c r="I158" s="244" t="s">
        <v>405</v>
      </c>
      <c r="J158" s="162" t="s">
        <v>406</v>
      </c>
      <c r="K158" s="94"/>
      <c r="L158" s="94"/>
      <c r="M158" s="94"/>
    </row>
    <row r="159" spans="1:13" s="73" customFormat="1" ht="9.75" customHeight="1">
      <c r="A159" s="673"/>
      <c r="B159" s="677"/>
      <c r="C159" s="689"/>
      <c r="D159" s="690"/>
      <c r="E159" s="785"/>
      <c r="F159" s="676"/>
      <c r="G159" s="244" t="s">
        <v>407</v>
      </c>
      <c r="H159" s="115" t="s">
        <v>408</v>
      </c>
      <c r="I159" s="244" t="s">
        <v>407</v>
      </c>
      <c r="J159" s="162" t="s">
        <v>408</v>
      </c>
      <c r="K159" s="94"/>
      <c r="L159" s="94"/>
      <c r="M159" s="94"/>
    </row>
    <row r="160" spans="1:13" s="73" customFormat="1" ht="13.5" customHeight="1" thickBot="1">
      <c r="A160" s="674"/>
      <c r="B160" s="701"/>
      <c r="C160" s="691"/>
      <c r="D160" s="692"/>
      <c r="E160" s="707"/>
      <c r="F160" s="699"/>
      <c r="G160" s="148"/>
      <c r="H160" s="122" t="s">
        <v>409</v>
      </c>
      <c r="I160" s="148"/>
      <c r="J160" s="162" t="s">
        <v>409</v>
      </c>
      <c r="K160" s="94"/>
      <c r="L160" s="94"/>
      <c r="M160" s="94"/>
    </row>
    <row r="161" spans="1:16" ht="9.75" customHeight="1">
      <c r="A161" s="188"/>
      <c r="B161" s="78"/>
      <c r="C161" s="78"/>
      <c r="D161" s="79"/>
      <c r="E161" s="95"/>
      <c r="F161" s="95"/>
      <c r="G161" s="95"/>
      <c r="H161" s="95"/>
      <c r="I161" s="95"/>
      <c r="J161" s="95"/>
      <c r="K161" s="73"/>
      <c r="L161" s="73"/>
      <c r="M161" s="73"/>
      <c r="N161" s="73"/>
      <c r="O161" s="73"/>
      <c r="P161" s="73"/>
    </row>
    <row r="162" spans="1:16" ht="9.75" customHeight="1">
      <c r="A162" s="352">
        <v>618</v>
      </c>
      <c r="B162" s="102" t="s">
        <v>302</v>
      </c>
      <c r="C162" s="374"/>
      <c r="D162" s="103" t="s">
        <v>863</v>
      </c>
      <c r="E162" s="417">
        <v>19</v>
      </c>
      <c r="F162" s="418">
        <v>7</v>
      </c>
      <c r="G162" s="417">
        <v>12</v>
      </c>
      <c r="H162" s="421" t="s">
        <v>864</v>
      </c>
      <c r="I162" s="421" t="s">
        <v>864</v>
      </c>
      <c r="J162" s="421" t="s">
        <v>864</v>
      </c>
      <c r="K162" s="73"/>
      <c r="L162" s="73"/>
      <c r="M162" s="73"/>
      <c r="N162" s="73"/>
      <c r="O162" s="73"/>
      <c r="P162" s="73"/>
    </row>
    <row r="163" spans="1:16" ht="9.75" customHeight="1">
      <c r="A163" s="352"/>
      <c r="B163" s="102"/>
      <c r="C163" s="374" t="s">
        <v>303</v>
      </c>
      <c r="D163" s="103" t="s">
        <v>865</v>
      </c>
      <c r="E163" s="417">
        <v>19</v>
      </c>
      <c r="F163" s="418">
        <v>7</v>
      </c>
      <c r="G163" s="417">
        <v>12</v>
      </c>
      <c r="H163" s="421" t="s">
        <v>864</v>
      </c>
      <c r="I163" s="421" t="s">
        <v>864</v>
      </c>
      <c r="J163" s="421" t="s">
        <v>864</v>
      </c>
      <c r="K163" s="73"/>
      <c r="L163" s="73"/>
      <c r="M163" s="73"/>
      <c r="N163" s="73"/>
      <c r="O163" s="73"/>
      <c r="P163" s="73"/>
    </row>
    <row r="164" spans="1:16" ht="9.75" customHeight="1">
      <c r="A164" s="352">
        <v>619</v>
      </c>
      <c r="B164" s="102" t="s">
        <v>304</v>
      </c>
      <c r="C164" s="374"/>
      <c r="D164" s="103" t="s">
        <v>863</v>
      </c>
      <c r="E164" s="417">
        <v>20</v>
      </c>
      <c r="F164" s="234" t="s">
        <v>864</v>
      </c>
      <c r="G164" s="417">
        <v>20</v>
      </c>
      <c r="H164" s="421" t="s">
        <v>864</v>
      </c>
      <c r="I164" s="421" t="s">
        <v>864</v>
      </c>
      <c r="J164" s="421" t="s">
        <v>864</v>
      </c>
      <c r="K164" s="73"/>
      <c r="L164" s="73"/>
      <c r="M164" s="73"/>
      <c r="N164" s="73"/>
      <c r="O164" s="73"/>
      <c r="P164" s="73"/>
    </row>
    <row r="165" spans="1:16" ht="9.75" customHeight="1">
      <c r="A165" s="352"/>
      <c r="B165" s="102"/>
      <c r="C165" s="374" t="s">
        <v>303</v>
      </c>
      <c r="D165" s="103" t="s">
        <v>865</v>
      </c>
      <c r="E165" s="417">
        <v>16</v>
      </c>
      <c r="F165" s="234" t="s">
        <v>864</v>
      </c>
      <c r="G165" s="417">
        <v>16</v>
      </c>
      <c r="H165" s="421" t="s">
        <v>864</v>
      </c>
      <c r="I165" s="421" t="s">
        <v>864</v>
      </c>
      <c r="J165" s="421" t="s">
        <v>864</v>
      </c>
      <c r="K165" s="73"/>
      <c r="L165" s="73"/>
      <c r="M165" s="73"/>
      <c r="N165" s="73"/>
      <c r="O165" s="73"/>
      <c r="P165" s="73"/>
    </row>
    <row r="166" spans="1:16" ht="9.75" customHeight="1">
      <c r="A166" s="352">
        <v>620</v>
      </c>
      <c r="B166" s="102" t="s">
        <v>305</v>
      </c>
      <c r="C166" s="374"/>
      <c r="D166" s="103" t="s">
        <v>863</v>
      </c>
      <c r="E166" s="417">
        <v>2</v>
      </c>
      <c r="F166" s="234" t="s">
        <v>864</v>
      </c>
      <c r="G166" s="429" t="s">
        <v>864</v>
      </c>
      <c r="H166" s="421" t="s">
        <v>864</v>
      </c>
      <c r="I166" s="432">
        <v>2</v>
      </c>
      <c r="J166" s="421" t="s">
        <v>864</v>
      </c>
      <c r="K166" s="73"/>
      <c r="L166" s="73"/>
      <c r="M166" s="73"/>
      <c r="N166" s="73"/>
      <c r="O166" s="73"/>
      <c r="P166" s="73"/>
    </row>
    <row r="167" spans="1:16" ht="9.75" customHeight="1">
      <c r="A167" s="352"/>
      <c r="B167" s="102"/>
      <c r="C167" s="374"/>
      <c r="D167" s="103" t="s">
        <v>865</v>
      </c>
      <c r="E167" s="429" t="s">
        <v>864</v>
      </c>
      <c r="F167" s="234" t="s">
        <v>864</v>
      </c>
      <c r="G167" s="429" t="s">
        <v>864</v>
      </c>
      <c r="H167" s="421" t="s">
        <v>864</v>
      </c>
      <c r="I167" s="421" t="s">
        <v>864</v>
      </c>
      <c r="J167" s="421" t="s">
        <v>864</v>
      </c>
      <c r="K167" s="73"/>
      <c r="L167" s="73"/>
      <c r="M167" s="73"/>
      <c r="N167" s="73"/>
      <c r="O167" s="73"/>
      <c r="P167" s="73"/>
    </row>
    <row r="168" spans="1:16" ht="9.75" customHeight="1">
      <c r="A168" s="375"/>
      <c r="B168" s="111" t="s">
        <v>306</v>
      </c>
      <c r="C168" s="376"/>
      <c r="D168" s="112" t="s">
        <v>863</v>
      </c>
      <c r="E168" s="422">
        <v>1022</v>
      </c>
      <c r="F168" s="423">
        <v>558</v>
      </c>
      <c r="G168" s="422">
        <v>459</v>
      </c>
      <c r="H168" s="427">
        <v>1</v>
      </c>
      <c r="I168" s="433">
        <v>5</v>
      </c>
      <c r="J168" s="434" t="s">
        <v>864</v>
      </c>
      <c r="K168" s="73"/>
      <c r="L168" s="73"/>
      <c r="M168" s="73"/>
      <c r="N168" s="73"/>
      <c r="O168" s="73"/>
      <c r="P168" s="73"/>
    </row>
    <row r="169" spans="1:16" ht="9.75" customHeight="1">
      <c r="A169" s="375"/>
      <c r="B169" s="111"/>
      <c r="C169" s="80"/>
      <c r="D169" s="112" t="s">
        <v>865</v>
      </c>
      <c r="E169" s="422">
        <v>914</v>
      </c>
      <c r="F169" s="423">
        <v>523</v>
      </c>
      <c r="G169" s="422">
        <v>390</v>
      </c>
      <c r="H169" s="427">
        <v>1</v>
      </c>
      <c r="I169" s="433">
        <v>1</v>
      </c>
      <c r="J169" s="434" t="s">
        <v>864</v>
      </c>
      <c r="K169" s="73"/>
      <c r="L169" s="73"/>
      <c r="M169" s="73"/>
      <c r="N169" s="73"/>
      <c r="O169" s="73"/>
      <c r="P169" s="73"/>
    </row>
    <row r="170" spans="1:16" ht="9.75" customHeight="1">
      <c r="A170" s="375"/>
      <c r="B170" s="111"/>
      <c r="C170" s="80"/>
      <c r="D170" s="112"/>
      <c r="E170" s="422"/>
      <c r="F170" s="423"/>
      <c r="G170" s="422"/>
      <c r="H170" s="427"/>
      <c r="I170" s="433"/>
      <c r="J170" s="434"/>
      <c r="K170" s="73"/>
      <c r="L170" s="73"/>
      <c r="M170" s="73"/>
      <c r="N170" s="73"/>
      <c r="O170" s="73"/>
      <c r="P170" s="73"/>
    </row>
    <row r="171" spans="1:16" ht="10.5" customHeight="1">
      <c r="A171" s="352">
        <v>701</v>
      </c>
      <c r="B171" s="102" t="s">
        <v>307</v>
      </c>
      <c r="C171" s="102"/>
      <c r="D171" s="103" t="s">
        <v>863</v>
      </c>
      <c r="E171" s="417">
        <v>54</v>
      </c>
      <c r="F171" s="418">
        <v>28</v>
      </c>
      <c r="G171" s="417">
        <v>26</v>
      </c>
      <c r="H171" s="421" t="s">
        <v>864</v>
      </c>
      <c r="I171" s="421" t="s">
        <v>864</v>
      </c>
      <c r="J171" s="421" t="s">
        <v>864</v>
      </c>
      <c r="K171" s="73"/>
      <c r="L171" s="73"/>
      <c r="M171" s="73"/>
      <c r="N171" s="73"/>
      <c r="O171" s="73"/>
      <c r="P171" s="73"/>
    </row>
    <row r="172" spans="1:16" ht="10.5" customHeight="1">
      <c r="A172" s="435"/>
      <c r="B172" s="102"/>
      <c r="C172" s="102" t="s">
        <v>308</v>
      </c>
      <c r="D172" s="103" t="s">
        <v>865</v>
      </c>
      <c r="E172" s="417">
        <v>43</v>
      </c>
      <c r="F172" s="418">
        <v>21</v>
      </c>
      <c r="G172" s="417">
        <v>22</v>
      </c>
      <c r="H172" s="421" t="s">
        <v>864</v>
      </c>
      <c r="I172" s="421" t="s">
        <v>864</v>
      </c>
      <c r="J172" s="421" t="s">
        <v>864</v>
      </c>
      <c r="K172" s="436"/>
      <c r="L172" s="73"/>
      <c r="M172" s="73"/>
      <c r="N172" s="73"/>
      <c r="O172" s="73"/>
      <c r="P172" s="73"/>
    </row>
    <row r="173" spans="1:16" ht="10.5" customHeight="1">
      <c r="A173" s="352">
        <v>704</v>
      </c>
      <c r="B173" s="102" t="s">
        <v>309</v>
      </c>
      <c r="C173" s="102"/>
      <c r="D173" s="103" t="s">
        <v>863</v>
      </c>
      <c r="E173" s="417">
        <v>19</v>
      </c>
      <c r="F173" s="234" t="s">
        <v>864</v>
      </c>
      <c r="G173" s="417">
        <v>18</v>
      </c>
      <c r="H173" s="421" t="s">
        <v>864</v>
      </c>
      <c r="I173" s="432">
        <v>1</v>
      </c>
      <c r="J173" s="421" t="s">
        <v>864</v>
      </c>
      <c r="K173" s="436"/>
      <c r="L173" s="73"/>
      <c r="M173" s="73"/>
      <c r="N173" s="73"/>
      <c r="O173" s="73"/>
      <c r="P173" s="73"/>
    </row>
    <row r="174" spans="1:11" ht="10.5" customHeight="1">
      <c r="A174" s="352"/>
      <c r="B174" s="102"/>
      <c r="C174" s="102" t="s">
        <v>310</v>
      </c>
      <c r="D174" s="103" t="s">
        <v>865</v>
      </c>
      <c r="E174" s="417">
        <v>12</v>
      </c>
      <c r="F174" s="234" t="s">
        <v>864</v>
      </c>
      <c r="G174" s="417">
        <v>12</v>
      </c>
      <c r="H174" s="421" t="s">
        <v>864</v>
      </c>
      <c r="I174" s="421" t="s">
        <v>864</v>
      </c>
      <c r="J174" s="421" t="s">
        <v>864</v>
      </c>
      <c r="K174" s="436"/>
    </row>
    <row r="175" spans="1:11" ht="10.5" customHeight="1">
      <c r="A175" s="352">
        <v>708</v>
      </c>
      <c r="B175" s="102" t="s">
        <v>415</v>
      </c>
      <c r="C175" s="102"/>
      <c r="D175" s="103" t="s">
        <v>863</v>
      </c>
      <c r="E175" s="417">
        <v>1</v>
      </c>
      <c r="F175" s="234" t="s">
        <v>864</v>
      </c>
      <c r="G175" s="417">
        <v>1</v>
      </c>
      <c r="H175" s="421" t="s">
        <v>864</v>
      </c>
      <c r="I175" s="421" t="s">
        <v>864</v>
      </c>
      <c r="J175" s="421" t="s">
        <v>864</v>
      </c>
      <c r="K175" s="436"/>
    </row>
    <row r="176" spans="1:11" ht="10.5" customHeight="1">
      <c r="A176" s="352"/>
      <c r="B176" s="102"/>
      <c r="C176" s="102" t="s">
        <v>312</v>
      </c>
      <c r="D176" s="103" t="s">
        <v>865</v>
      </c>
      <c r="E176" s="417">
        <v>1</v>
      </c>
      <c r="F176" s="234" t="s">
        <v>864</v>
      </c>
      <c r="G176" s="417">
        <v>1</v>
      </c>
      <c r="H176" s="421" t="s">
        <v>864</v>
      </c>
      <c r="I176" s="421" t="s">
        <v>864</v>
      </c>
      <c r="J176" s="421" t="s">
        <v>864</v>
      </c>
      <c r="K176" s="436"/>
    </row>
    <row r="177" spans="1:11" ht="10.5" customHeight="1">
      <c r="A177" s="352">
        <v>709</v>
      </c>
      <c r="B177" s="102" t="s">
        <v>313</v>
      </c>
      <c r="C177" s="102"/>
      <c r="D177" s="103" t="s">
        <v>863</v>
      </c>
      <c r="E177" s="417">
        <v>82</v>
      </c>
      <c r="F177" s="418">
        <v>1</v>
      </c>
      <c r="G177" s="417">
        <v>70</v>
      </c>
      <c r="H177" s="421" t="s">
        <v>864</v>
      </c>
      <c r="I177" s="432">
        <v>11</v>
      </c>
      <c r="J177" s="421" t="s">
        <v>864</v>
      </c>
      <c r="K177" s="436"/>
    </row>
    <row r="178" spans="1:11" ht="10.5" customHeight="1">
      <c r="A178" s="352"/>
      <c r="B178" s="102"/>
      <c r="C178" s="102"/>
      <c r="D178" s="103" t="s">
        <v>865</v>
      </c>
      <c r="E178" s="417">
        <v>50</v>
      </c>
      <c r="F178" s="418">
        <v>1</v>
      </c>
      <c r="G178" s="417">
        <v>47</v>
      </c>
      <c r="H178" s="421" t="s">
        <v>864</v>
      </c>
      <c r="I178" s="432">
        <v>2</v>
      </c>
      <c r="J178" s="421" t="s">
        <v>864</v>
      </c>
      <c r="K178" s="436"/>
    </row>
    <row r="179" spans="1:11" ht="10.5" customHeight="1">
      <c r="A179" s="352">
        <v>718</v>
      </c>
      <c r="B179" s="102" t="s">
        <v>416</v>
      </c>
      <c r="C179" s="102"/>
      <c r="D179" s="103" t="s">
        <v>863</v>
      </c>
      <c r="E179" s="417">
        <v>9</v>
      </c>
      <c r="F179" s="418">
        <v>2</v>
      </c>
      <c r="G179" s="417">
        <v>7</v>
      </c>
      <c r="H179" s="421" t="s">
        <v>864</v>
      </c>
      <c r="I179" s="421" t="s">
        <v>864</v>
      </c>
      <c r="J179" s="421" t="s">
        <v>864</v>
      </c>
      <c r="K179" s="436"/>
    </row>
    <row r="180" spans="1:11" ht="10.5" customHeight="1">
      <c r="A180" s="352"/>
      <c r="B180" s="102"/>
      <c r="C180" s="102" t="s">
        <v>417</v>
      </c>
      <c r="D180" s="103" t="s">
        <v>865</v>
      </c>
      <c r="E180" s="417">
        <v>3</v>
      </c>
      <c r="F180" s="234" t="s">
        <v>864</v>
      </c>
      <c r="G180" s="417">
        <v>3</v>
      </c>
      <c r="H180" s="421" t="s">
        <v>864</v>
      </c>
      <c r="I180" s="421" t="s">
        <v>864</v>
      </c>
      <c r="J180" s="421" t="s">
        <v>864</v>
      </c>
      <c r="K180" s="436"/>
    </row>
    <row r="181" spans="1:11" ht="10.5" customHeight="1">
      <c r="A181" s="375"/>
      <c r="B181" s="111" t="s">
        <v>316</v>
      </c>
      <c r="C181" s="111"/>
      <c r="D181" s="112" t="s">
        <v>863</v>
      </c>
      <c r="E181" s="422">
        <v>165</v>
      </c>
      <c r="F181" s="423">
        <v>31</v>
      </c>
      <c r="G181" s="422">
        <v>122</v>
      </c>
      <c r="H181" s="430" t="s">
        <v>864</v>
      </c>
      <c r="I181" s="433">
        <v>12</v>
      </c>
      <c r="J181" s="421" t="s">
        <v>864</v>
      </c>
      <c r="K181" s="436"/>
    </row>
    <row r="182" spans="1:11" ht="10.5" customHeight="1">
      <c r="A182" s="375"/>
      <c r="B182" s="111"/>
      <c r="C182" s="80"/>
      <c r="D182" s="112" t="s">
        <v>865</v>
      </c>
      <c r="E182" s="422">
        <v>109</v>
      </c>
      <c r="F182" s="423">
        <v>22</v>
      </c>
      <c r="G182" s="422">
        <v>85</v>
      </c>
      <c r="H182" s="430" t="s">
        <v>864</v>
      </c>
      <c r="I182" s="433">
        <v>2</v>
      </c>
      <c r="J182" s="421" t="s">
        <v>864</v>
      </c>
      <c r="K182" s="436"/>
    </row>
    <row r="183" spans="1:11" ht="7.5" customHeight="1">
      <c r="A183" s="375"/>
      <c r="B183" s="111"/>
      <c r="C183" s="111"/>
      <c r="D183" s="112"/>
      <c r="E183" s="417"/>
      <c r="F183" s="418"/>
      <c r="G183" s="417"/>
      <c r="H183" s="433"/>
      <c r="I183" s="433"/>
      <c r="J183" s="421"/>
      <c r="K183" s="436"/>
    </row>
    <row r="184" spans="1:11" ht="10.5" customHeight="1">
      <c r="A184" s="352">
        <v>801</v>
      </c>
      <c r="B184" s="102" t="s">
        <v>317</v>
      </c>
      <c r="C184" s="102"/>
      <c r="D184" s="103" t="s">
        <v>863</v>
      </c>
      <c r="E184" s="417">
        <v>50</v>
      </c>
      <c r="F184" s="418">
        <v>26</v>
      </c>
      <c r="G184" s="417">
        <v>21</v>
      </c>
      <c r="H184" s="421" t="s">
        <v>864</v>
      </c>
      <c r="I184" s="432">
        <v>3</v>
      </c>
      <c r="J184" s="421" t="s">
        <v>864</v>
      </c>
      <c r="K184" s="436"/>
    </row>
    <row r="185" spans="1:11" ht="10.5" customHeight="1">
      <c r="A185" s="352"/>
      <c r="B185" s="102"/>
      <c r="C185" s="102" t="s">
        <v>318</v>
      </c>
      <c r="D185" s="103" t="s">
        <v>865</v>
      </c>
      <c r="E185" s="417">
        <v>38</v>
      </c>
      <c r="F185" s="418">
        <v>19</v>
      </c>
      <c r="G185" s="417">
        <v>19</v>
      </c>
      <c r="H185" s="421" t="s">
        <v>864</v>
      </c>
      <c r="I185" s="421" t="s">
        <v>864</v>
      </c>
      <c r="J185" s="421" t="s">
        <v>864</v>
      </c>
      <c r="K185" s="436"/>
    </row>
    <row r="186" spans="1:11" ht="10.5" customHeight="1">
      <c r="A186" s="352">
        <v>810</v>
      </c>
      <c r="B186" s="102" t="s">
        <v>319</v>
      </c>
      <c r="C186" s="102"/>
      <c r="D186" s="103" t="s">
        <v>863</v>
      </c>
      <c r="E186" s="417">
        <v>143</v>
      </c>
      <c r="F186" s="418">
        <v>24</v>
      </c>
      <c r="G186" s="417">
        <v>117</v>
      </c>
      <c r="H186" s="421" t="s">
        <v>864</v>
      </c>
      <c r="I186" s="432">
        <v>2</v>
      </c>
      <c r="J186" s="421" t="s">
        <v>864</v>
      </c>
      <c r="K186" s="436"/>
    </row>
    <row r="187" spans="1:11" ht="10.5" customHeight="1">
      <c r="A187" s="352"/>
      <c r="B187" s="102"/>
      <c r="C187" s="102" t="s">
        <v>320</v>
      </c>
      <c r="D187" s="103" t="s">
        <v>865</v>
      </c>
      <c r="E187" s="417">
        <v>119</v>
      </c>
      <c r="F187" s="418">
        <v>15</v>
      </c>
      <c r="G187" s="417">
        <v>103</v>
      </c>
      <c r="H187" s="421" t="s">
        <v>864</v>
      </c>
      <c r="I187" s="432">
        <v>1</v>
      </c>
      <c r="J187" s="421" t="s">
        <v>864</v>
      </c>
      <c r="K187" s="436"/>
    </row>
    <row r="188" spans="1:11" ht="10.5" customHeight="1">
      <c r="A188" s="352">
        <v>834</v>
      </c>
      <c r="B188" s="102" t="s">
        <v>309</v>
      </c>
      <c r="C188" s="102"/>
      <c r="D188" s="103"/>
      <c r="E188" s="417"/>
      <c r="F188" s="234"/>
      <c r="G188" s="417"/>
      <c r="H188" s="432"/>
      <c r="I188" s="432"/>
      <c r="J188" s="421"/>
      <c r="K188" s="436"/>
    </row>
    <row r="189" spans="1:11" ht="10.5" customHeight="1">
      <c r="A189" s="352"/>
      <c r="B189" s="102"/>
      <c r="C189" s="102" t="s">
        <v>321</v>
      </c>
      <c r="D189" s="103" t="s">
        <v>863</v>
      </c>
      <c r="E189" s="417">
        <v>85</v>
      </c>
      <c r="F189" s="418">
        <v>2</v>
      </c>
      <c r="G189" s="417">
        <v>76</v>
      </c>
      <c r="H189" s="421" t="s">
        <v>864</v>
      </c>
      <c r="I189" s="432">
        <v>7</v>
      </c>
      <c r="J189" s="421" t="s">
        <v>864</v>
      </c>
      <c r="K189" s="436"/>
    </row>
    <row r="190" spans="1:11" ht="10.5" customHeight="1">
      <c r="A190" s="352"/>
      <c r="B190" s="102"/>
      <c r="C190" s="102" t="s">
        <v>322</v>
      </c>
      <c r="D190" s="103" t="s">
        <v>865</v>
      </c>
      <c r="E190" s="417">
        <v>70</v>
      </c>
      <c r="F190" s="418">
        <v>2</v>
      </c>
      <c r="G190" s="417">
        <v>62</v>
      </c>
      <c r="H190" s="421" t="s">
        <v>864</v>
      </c>
      <c r="I190" s="432">
        <v>6</v>
      </c>
      <c r="J190" s="421" t="s">
        <v>864</v>
      </c>
      <c r="K190" s="436"/>
    </row>
    <row r="191" spans="1:11" ht="10.5" customHeight="1">
      <c r="A191" s="375"/>
      <c r="B191" s="111" t="s">
        <v>323</v>
      </c>
      <c r="C191" s="111"/>
      <c r="D191" s="112" t="s">
        <v>863</v>
      </c>
      <c r="E191" s="422">
        <v>278</v>
      </c>
      <c r="F191" s="423">
        <v>52</v>
      </c>
      <c r="G191" s="422">
        <v>214</v>
      </c>
      <c r="H191" s="434" t="s">
        <v>864</v>
      </c>
      <c r="I191" s="433">
        <v>12</v>
      </c>
      <c r="J191" s="434" t="s">
        <v>864</v>
      </c>
      <c r="K191" s="436"/>
    </row>
    <row r="192" spans="1:11" ht="10.5" customHeight="1">
      <c r="A192" s="375"/>
      <c r="B192" s="111"/>
      <c r="C192" s="80"/>
      <c r="D192" s="112" t="s">
        <v>865</v>
      </c>
      <c r="E192" s="422">
        <v>227</v>
      </c>
      <c r="F192" s="423">
        <v>36</v>
      </c>
      <c r="G192" s="422">
        <v>184</v>
      </c>
      <c r="H192" s="434" t="s">
        <v>864</v>
      </c>
      <c r="I192" s="433">
        <v>7</v>
      </c>
      <c r="J192" s="434" t="s">
        <v>864</v>
      </c>
      <c r="K192" s="436"/>
    </row>
    <row r="193" spans="1:11" ht="7.5" customHeight="1">
      <c r="A193" s="375"/>
      <c r="B193" s="111"/>
      <c r="C193" s="111"/>
      <c r="D193" s="112"/>
      <c r="E193" s="417"/>
      <c r="F193" s="418"/>
      <c r="G193" s="417"/>
      <c r="H193" s="421"/>
      <c r="I193" s="433"/>
      <c r="J193" s="421"/>
      <c r="K193" s="436"/>
    </row>
    <row r="194" spans="1:11" ht="10.5" customHeight="1">
      <c r="A194" s="352">
        <v>901</v>
      </c>
      <c r="B194" s="102" t="s">
        <v>324</v>
      </c>
      <c r="C194" s="102"/>
      <c r="D194" s="103"/>
      <c r="E194" s="417"/>
      <c r="F194" s="418"/>
      <c r="G194" s="417"/>
      <c r="H194" s="421"/>
      <c r="I194" s="432"/>
      <c r="J194" s="421"/>
      <c r="K194" s="436"/>
    </row>
    <row r="195" spans="1:11" ht="10.5" customHeight="1">
      <c r="A195" s="352"/>
      <c r="B195" s="102"/>
      <c r="C195" s="102" t="s">
        <v>325</v>
      </c>
      <c r="D195" s="103" t="s">
        <v>863</v>
      </c>
      <c r="E195" s="417">
        <v>76</v>
      </c>
      <c r="F195" s="418">
        <v>50</v>
      </c>
      <c r="G195" s="417">
        <v>24</v>
      </c>
      <c r="H195" s="421" t="s">
        <v>864</v>
      </c>
      <c r="I195" s="432">
        <v>2</v>
      </c>
      <c r="J195" s="421" t="s">
        <v>864</v>
      </c>
      <c r="K195" s="436"/>
    </row>
    <row r="196" spans="1:11" ht="10.5" customHeight="1">
      <c r="A196" s="352"/>
      <c r="B196" s="102"/>
      <c r="C196" s="102" t="s">
        <v>326</v>
      </c>
      <c r="D196" s="103" t="s">
        <v>865</v>
      </c>
      <c r="E196" s="417">
        <v>50</v>
      </c>
      <c r="F196" s="418">
        <v>32</v>
      </c>
      <c r="G196" s="417">
        <v>17</v>
      </c>
      <c r="H196" s="421" t="s">
        <v>864</v>
      </c>
      <c r="I196" s="432">
        <v>1</v>
      </c>
      <c r="J196" s="421" t="s">
        <v>864</v>
      </c>
      <c r="K196" s="436"/>
    </row>
    <row r="197" spans="1:11" ht="10.5" customHeight="1">
      <c r="A197" s="352">
        <v>905</v>
      </c>
      <c r="B197" s="102" t="s">
        <v>327</v>
      </c>
      <c r="C197" s="102"/>
      <c r="D197" s="103" t="s">
        <v>863</v>
      </c>
      <c r="E197" s="417">
        <v>1</v>
      </c>
      <c r="F197" s="234" t="s">
        <v>864</v>
      </c>
      <c r="G197" s="417">
        <v>1</v>
      </c>
      <c r="H197" s="437">
        <v>1</v>
      </c>
      <c r="I197" s="421" t="s">
        <v>864</v>
      </c>
      <c r="J197" s="421" t="s">
        <v>864</v>
      </c>
      <c r="K197" s="436"/>
    </row>
    <row r="198" spans="1:11" ht="10.5" customHeight="1">
      <c r="A198" s="352"/>
      <c r="B198" s="102"/>
      <c r="C198" s="102" t="str">
        <f>"- Umwelt und Naturschutz -"</f>
        <v>- Umwelt und Naturschutz -</v>
      </c>
      <c r="D198" s="103" t="s">
        <v>865</v>
      </c>
      <c r="E198" s="417">
        <v>1</v>
      </c>
      <c r="F198" s="234" t="s">
        <v>864</v>
      </c>
      <c r="G198" s="417">
        <v>1</v>
      </c>
      <c r="H198" s="437">
        <v>1</v>
      </c>
      <c r="I198" s="421" t="s">
        <v>864</v>
      </c>
      <c r="J198" s="421" t="s">
        <v>864</v>
      </c>
      <c r="K198" s="436"/>
    </row>
    <row r="199" spans="1:11" ht="10.5" customHeight="1">
      <c r="A199" s="352">
        <v>908</v>
      </c>
      <c r="B199" s="102" t="s">
        <v>328</v>
      </c>
      <c r="C199" s="102"/>
      <c r="D199" s="103" t="s">
        <v>863</v>
      </c>
      <c r="E199" s="417">
        <v>82</v>
      </c>
      <c r="F199" s="418">
        <v>15</v>
      </c>
      <c r="G199" s="417">
        <v>62</v>
      </c>
      <c r="H199" s="421" t="s">
        <v>864</v>
      </c>
      <c r="I199" s="432">
        <v>5</v>
      </c>
      <c r="J199" s="421" t="s">
        <v>864</v>
      </c>
      <c r="K199" s="436"/>
    </row>
    <row r="200" spans="1:11" ht="10.5" customHeight="1">
      <c r="A200" s="352"/>
      <c r="B200" s="102"/>
      <c r="C200" s="102"/>
      <c r="D200" s="103" t="s">
        <v>865</v>
      </c>
      <c r="E200" s="417">
        <v>57</v>
      </c>
      <c r="F200" s="418">
        <v>14</v>
      </c>
      <c r="G200" s="417">
        <v>42</v>
      </c>
      <c r="H200" s="421" t="s">
        <v>864</v>
      </c>
      <c r="I200" s="432">
        <v>1</v>
      </c>
      <c r="J200" s="421" t="s">
        <v>864</v>
      </c>
      <c r="K200" s="436"/>
    </row>
    <row r="201" spans="1:11" ht="10.5" customHeight="1">
      <c r="A201" s="352">
        <v>909</v>
      </c>
      <c r="B201" s="102" t="s">
        <v>329</v>
      </c>
      <c r="C201" s="102"/>
      <c r="D201" s="103" t="s">
        <v>863</v>
      </c>
      <c r="E201" s="417">
        <v>35</v>
      </c>
      <c r="F201" s="418">
        <v>10</v>
      </c>
      <c r="G201" s="417">
        <v>25</v>
      </c>
      <c r="H201" s="421" t="s">
        <v>864</v>
      </c>
      <c r="I201" s="421" t="s">
        <v>864</v>
      </c>
      <c r="J201" s="421" t="s">
        <v>864</v>
      </c>
      <c r="K201" s="436"/>
    </row>
    <row r="202" spans="1:11" ht="10.5" customHeight="1">
      <c r="A202" s="352"/>
      <c r="B202" s="102"/>
      <c r="C202" s="102"/>
      <c r="D202" s="103" t="s">
        <v>865</v>
      </c>
      <c r="E202" s="417">
        <v>28</v>
      </c>
      <c r="F202" s="418">
        <v>10</v>
      </c>
      <c r="G202" s="417">
        <v>18</v>
      </c>
      <c r="H202" s="421" t="s">
        <v>864</v>
      </c>
      <c r="I202" s="421" t="s">
        <v>864</v>
      </c>
      <c r="J202" s="421" t="s">
        <v>864</v>
      </c>
      <c r="K202" s="436"/>
    </row>
    <row r="203" spans="1:11" ht="10.5" customHeight="1">
      <c r="A203" s="352">
        <v>911</v>
      </c>
      <c r="B203" s="102" t="s">
        <v>330</v>
      </c>
      <c r="C203" s="102"/>
      <c r="D203" s="103" t="s">
        <v>863</v>
      </c>
      <c r="E203" s="417">
        <v>5</v>
      </c>
      <c r="F203" s="234" t="s">
        <v>864</v>
      </c>
      <c r="G203" s="417">
        <v>1</v>
      </c>
      <c r="H203" s="421" t="s">
        <v>864</v>
      </c>
      <c r="I203" s="432">
        <v>4</v>
      </c>
      <c r="J203" s="421" t="s">
        <v>864</v>
      </c>
      <c r="K203" s="436"/>
    </row>
    <row r="204" spans="1:11" ht="10.5" customHeight="1">
      <c r="A204" s="352"/>
      <c r="B204" s="102"/>
      <c r="C204" s="102" t="s">
        <v>418</v>
      </c>
      <c r="D204" s="103" t="s">
        <v>865</v>
      </c>
      <c r="E204" s="417">
        <v>4</v>
      </c>
      <c r="F204" s="234" t="s">
        <v>864</v>
      </c>
      <c r="G204" s="429" t="s">
        <v>864</v>
      </c>
      <c r="H204" s="421" t="s">
        <v>864</v>
      </c>
      <c r="I204" s="432">
        <v>4</v>
      </c>
      <c r="J204" s="421" t="s">
        <v>864</v>
      </c>
      <c r="K204" s="436"/>
    </row>
    <row r="205" spans="1:11" ht="10.5" customHeight="1">
      <c r="A205" s="352">
        <v>912</v>
      </c>
      <c r="B205" s="102" t="s">
        <v>332</v>
      </c>
      <c r="C205" s="102"/>
      <c r="D205" s="103" t="s">
        <v>863</v>
      </c>
      <c r="E205" s="417">
        <v>2</v>
      </c>
      <c r="F205" s="418">
        <v>1</v>
      </c>
      <c r="G205" s="417">
        <v>1</v>
      </c>
      <c r="H205" s="421" t="s">
        <v>864</v>
      </c>
      <c r="I205" s="421" t="s">
        <v>864</v>
      </c>
      <c r="J205" s="421" t="s">
        <v>864</v>
      </c>
      <c r="K205" s="436"/>
    </row>
    <row r="206" spans="1:11" ht="10.5" customHeight="1">
      <c r="A206" s="352"/>
      <c r="B206" s="102"/>
      <c r="C206" s="102" t="s">
        <v>333</v>
      </c>
      <c r="D206" s="103" t="s">
        <v>865</v>
      </c>
      <c r="E206" s="417">
        <v>2</v>
      </c>
      <c r="F206" s="418">
        <v>1</v>
      </c>
      <c r="G206" s="417">
        <v>1</v>
      </c>
      <c r="H206" s="421" t="s">
        <v>864</v>
      </c>
      <c r="I206" s="421" t="s">
        <v>864</v>
      </c>
      <c r="J206" s="421" t="s">
        <v>864</v>
      </c>
      <c r="K206" s="436"/>
    </row>
    <row r="207" spans="1:11" ht="10.5" customHeight="1">
      <c r="A207" s="352">
        <v>914</v>
      </c>
      <c r="B207" s="102" t="s">
        <v>335</v>
      </c>
      <c r="C207" s="102"/>
      <c r="D207" s="103" t="s">
        <v>863</v>
      </c>
      <c r="E207" s="417">
        <v>46</v>
      </c>
      <c r="F207" s="418">
        <v>2</v>
      </c>
      <c r="G207" s="417">
        <v>40</v>
      </c>
      <c r="H207" s="421" t="s">
        <v>864</v>
      </c>
      <c r="I207" s="432">
        <v>4</v>
      </c>
      <c r="J207" s="432">
        <v>2</v>
      </c>
      <c r="K207" s="436"/>
    </row>
    <row r="208" spans="1:11" ht="10.5" customHeight="1">
      <c r="A208" s="352"/>
      <c r="B208" s="102"/>
      <c r="C208" s="102" t="s">
        <v>336</v>
      </c>
      <c r="D208" s="103" t="s">
        <v>865</v>
      </c>
      <c r="E208" s="417">
        <v>38</v>
      </c>
      <c r="F208" s="418">
        <v>2</v>
      </c>
      <c r="G208" s="417">
        <v>33</v>
      </c>
      <c r="H208" s="421" t="s">
        <v>864</v>
      </c>
      <c r="I208" s="432">
        <v>3</v>
      </c>
      <c r="J208" s="432">
        <v>2</v>
      </c>
      <c r="K208" s="436"/>
    </row>
    <row r="209" spans="1:11" ht="10.5" customHeight="1">
      <c r="A209" s="352">
        <v>915</v>
      </c>
      <c r="B209" s="102" t="s">
        <v>337</v>
      </c>
      <c r="C209" s="102"/>
      <c r="D209" s="103" t="s">
        <v>863</v>
      </c>
      <c r="E209" s="417">
        <v>11</v>
      </c>
      <c r="F209" s="418">
        <v>3</v>
      </c>
      <c r="G209" s="417">
        <v>6</v>
      </c>
      <c r="H209" s="421" t="s">
        <v>864</v>
      </c>
      <c r="I209" s="432">
        <v>2</v>
      </c>
      <c r="J209" s="421" t="s">
        <v>864</v>
      </c>
      <c r="K209" s="436"/>
    </row>
    <row r="210" spans="1:11" ht="10.5" customHeight="1">
      <c r="A210" s="352"/>
      <c r="B210" s="102"/>
      <c r="C210" s="102" t="s">
        <v>338</v>
      </c>
      <c r="D210" s="103" t="s">
        <v>865</v>
      </c>
      <c r="E210" s="417">
        <v>6</v>
      </c>
      <c r="F210" s="418">
        <v>3</v>
      </c>
      <c r="G210" s="417">
        <v>2</v>
      </c>
      <c r="H210" s="421" t="s">
        <v>864</v>
      </c>
      <c r="I210" s="432">
        <v>1</v>
      </c>
      <c r="J210" s="421" t="s">
        <v>864</v>
      </c>
      <c r="K210" s="436"/>
    </row>
    <row r="211" spans="1:11" ht="10.5" customHeight="1">
      <c r="A211" s="352">
        <v>921</v>
      </c>
      <c r="B211" s="102" t="s">
        <v>339</v>
      </c>
      <c r="C211" s="102"/>
      <c r="D211" s="103" t="s">
        <v>863</v>
      </c>
      <c r="E211" s="417">
        <v>61</v>
      </c>
      <c r="F211" s="418">
        <v>9</v>
      </c>
      <c r="G211" s="417">
        <v>49</v>
      </c>
      <c r="H211" s="421" t="s">
        <v>864</v>
      </c>
      <c r="I211" s="432">
        <v>3</v>
      </c>
      <c r="J211" s="432">
        <v>1</v>
      </c>
      <c r="K211" s="436"/>
    </row>
    <row r="212" spans="1:11" ht="10.5" customHeight="1">
      <c r="A212" s="352"/>
      <c r="B212" s="102"/>
      <c r="C212" s="102"/>
      <c r="D212" s="103" t="s">
        <v>865</v>
      </c>
      <c r="E212" s="417">
        <v>46</v>
      </c>
      <c r="F212" s="418">
        <v>8</v>
      </c>
      <c r="G212" s="417">
        <v>35</v>
      </c>
      <c r="H212" s="421" t="s">
        <v>864</v>
      </c>
      <c r="I212" s="432">
        <v>3</v>
      </c>
      <c r="J212" s="432">
        <v>1</v>
      </c>
      <c r="K212" s="436"/>
    </row>
    <row r="213" spans="1:11" ht="10.5" customHeight="1">
      <c r="A213" s="352">
        <v>922</v>
      </c>
      <c r="B213" s="102" t="s">
        <v>340</v>
      </c>
      <c r="C213" s="102"/>
      <c r="D213" s="103" t="s">
        <v>863</v>
      </c>
      <c r="E213" s="417">
        <v>18</v>
      </c>
      <c r="F213" s="234" t="s">
        <v>864</v>
      </c>
      <c r="G213" s="429" t="s">
        <v>864</v>
      </c>
      <c r="H213" s="421" t="s">
        <v>864</v>
      </c>
      <c r="I213" s="432">
        <v>18</v>
      </c>
      <c r="J213" s="421" t="s">
        <v>864</v>
      </c>
      <c r="K213" s="436"/>
    </row>
    <row r="214" spans="1:11" ht="10.5" customHeight="1">
      <c r="A214" s="352"/>
      <c r="B214" s="102"/>
      <c r="C214" s="102"/>
      <c r="D214" s="103" t="s">
        <v>865</v>
      </c>
      <c r="E214" s="429" t="s">
        <v>864</v>
      </c>
      <c r="F214" s="234" t="s">
        <v>864</v>
      </c>
      <c r="G214" s="429" t="s">
        <v>864</v>
      </c>
      <c r="H214" s="421" t="s">
        <v>864</v>
      </c>
      <c r="I214" s="421" t="s">
        <v>864</v>
      </c>
      <c r="J214" s="421" t="s">
        <v>864</v>
      </c>
      <c r="K214" s="436"/>
    </row>
    <row r="215" spans="1:10" s="102" customFormat="1" ht="10.5" customHeight="1">
      <c r="A215" s="352">
        <v>923</v>
      </c>
      <c r="B215" s="102" t="s">
        <v>341</v>
      </c>
      <c r="D215" s="103" t="s">
        <v>863</v>
      </c>
      <c r="E215" s="417">
        <v>3</v>
      </c>
      <c r="F215" s="234" t="s">
        <v>864</v>
      </c>
      <c r="G215" s="417">
        <v>2</v>
      </c>
      <c r="H215" s="421" t="s">
        <v>864</v>
      </c>
      <c r="I215" s="432">
        <v>1</v>
      </c>
      <c r="J215" s="421" t="s">
        <v>864</v>
      </c>
    </row>
    <row r="216" spans="1:10" s="102" customFormat="1" ht="10.5" customHeight="1">
      <c r="A216" s="352"/>
      <c r="C216" s="102" t="s">
        <v>342</v>
      </c>
      <c r="D216" s="103" t="s">
        <v>865</v>
      </c>
      <c r="E216" s="417">
        <v>2</v>
      </c>
      <c r="F216" s="234" t="s">
        <v>864</v>
      </c>
      <c r="G216" s="417">
        <v>2</v>
      </c>
      <c r="H216" s="421" t="s">
        <v>864</v>
      </c>
      <c r="I216" s="421" t="s">
        <v>864</v>
      </c>
      <c r="J216" s="421" t="s">
        <v>864</v>
      </c>
    </row>
    <row r="217" spans="1:10" s="102" customFormat="1" ht="10.5" customHeight="1">
      <c r="A217" s="352">
        <v>924</v>
      </c>
      <c r="B217" s="102" t="s">
        <v>343</v>
      </c>
      <c r="D217" s="103" t="s">
        <v>863</v>
      </c>
      <c r="E217" s="417">
        <v>12</v>
      </c>
      <c r="F217" s="438">
        <v>3</v>
      </c>
      <c r="G217" s="417">
        <v>9</v>
      </c>
      <c r="H217" s="432">
        <v>2</v>
      </c>
      <c r="I217" s="421" t="s">
        <v>864</v>
      </c>
      <c r="J217" s="421" t="s">
        <v>864</v>
      </c>
    </row>
    <row r="218" spans="1:10" s="102" customFormat="1" ht="10.5" customHeight="1">
      <c r="A218" s="352"/>
      <c r="C218" s="102" t="s">
        <v>342</v>
      </c>
      <c r="D218" s="103" t="s">
        <v>865</v>
      </c>
      <c r="E218" s="417">
        <v>7</v>
      </c>
      <c r="F218" s="438">
        <v>2</v>
      </c>
      <c r="G218" s="417">
        <v>5</v>
      </c>
      <c r="H218" s="421" t="s">
        <v>864</v>
      </c>
      <c r="I218" s="421" t="s">
        <v>864</v>
      </c>
      <c r="J218" s="421" t="s">
        <v>864</v>
      </c>
    </row>
    <row r="219" spans="1:10" s="102" customFormat="1" ht="10.5" customHeight="1">
      <c r="A219" s="352">
        <v>925</v>
      </c>
      <c r="B219" s="102" t="s">
        <v>344</v>
      </c>
      <c r="D219" s="103" t="s">
        <v>863</v>
      </c>
      <c r="E219" s="417">
        <v>2</v>
      </c>
      <c r="F219" s="429" t="s">
        <v>864</v>
      </c>
      <c r="G219" s="417">
        <v>1</v>
      </c>
      <c r="H219" s="421" t="s">
        <v>864</v>
      </c>
      <c r="I219" s="432">
        <v>1</v>
      </c>
      <c r="J219" s="421" t="s">
        <v>864</v>
      </c>
    </row>
    <row r="220" spans="1:10" s="102" customFormat="1" ht="10.5" customHeight="1">
      <c r="A220" s="352"/>
      <c r="D220" s="103" t="s">
        <v>865</v>
      </c>
      <c r="E220" s="429" t="s">
        <v>864</v>
      </c>
      <c r="F220" s="429" t="s">
        <v>864</v>
      </c>
      <c r="G220" s="429" t="s">
        <v>864</v>
      </c>
      <c r="H220" s="421" t="s">
        <v>864</v>
      </c>
      <c r="I220" s="421" t="s">
        <v>864</v>
      </c>
      <c r="J220" s="421" t="s">
        <v>864</v>
      </c>
    </row>
    <row r="221" s="102" customFormat="1" ht="10.5" customHeight="1"/>
    <row r="222" s="102" customFormat="1" ht="10.5" customHeight="1"/>
    <row r="223" s="102" customFormat="1" ht="10.5" customHeight="1"/>
    <row r="224" spans="1:10" s="102" customFormat="1" ht="10.5" customHeight="1">
      <c r="A224" s="71" t="str">
        <f>"- 32 -"</f>
        <v>- 32 -</v>
      </c>
      <c r="B224" s="379"/>
      <c r="C224" s="379"/>
      <c r="D224" s="379"/>
      <c r="E224" s="379"/>
      <c r="F224" s="379"/>
      <c r="G224" s="379"/>
      <c r="H224" s="379"/>
      <c r="I224" s="379"/>
      <c r="J224" s="379"/>
    </row>
    <row r="225" spans="1:10" s="102" customFormat="1" ht="10.5" customHeight="1">
      <c r="A225" s="71"/>
      <c r="B225" s="379"/>
      <c r="C225" s="379"/>
      <c r="D225" s="379"/>
      <c r="E225" s="379"/>
      <c r="F225" s="379"/>
      <c r="G225" s="379"/>
      <c r="H225" s="379"/>
      <c r="I225" s="379"/>
      <c r="J225" s="379"/>
    </row>
    <row r="226" spans="1:10" s="102" customFormat="1" ht="9.75" customHeight="1">
      <c r="A226" s="73"/>
      <c r="B226" s="73"/>
      <c r="C226" s="73"/>
      <c r="D226" s="73"/>
      <c r="E226"/>
      <c r="F226"/>
      <c r="G226"/>
      <c r="H226"/>
      <c r="I226"/>
      <c r="J226"/>
    </row>
    <row r="227" spans="1:10" s="102" customFormat="1" ht="12" customHeight="1">
      <c r="A227" s="383" t="s">
        <v>413</v>
      </c>
      <c r="B227" s="74"/>
      <c r="C227" s="74"/>
      <c r="D227" s="74"/>
      <c r="E227" s="98"/>
      <c r="F227" s="98"/>
      <c r="G227" s="98"/>
      <c r="H227" s="98"/>
      <c r="I227" s="439"/>
      <c r="J227" s="98"/>
    </row>
    <row r="228" spans="1:10" s="102" customFormat="1" ht="12" customHeight="1">
      <c r="A228" s="383" t="s">
        <v>268</v>
      </c>
      <c r="B228" s="383"/>
      <c r="C228" s="383"/>
      <c r="D228" s="383"/>
      <c r="E228" s="431"/>
      <c r="F228" s="431"/>
      <c r="G228" s="431"/>
      <c r="H228" s="431"/>
      <c r="I228" s="89"/>
      <c r="J228" s="431"/>
    </row>
    <row r="229" spans="1:10" s="102" customFormat="1" ht="9.75" customHeight="1" thickBot="1">
      <c r="A229" s="75"/>
      <c r="B229" s="75"/>
      <c r="C229" s="75"/>
      <c r="D229" s="75"/>
      <c r="E229" s="259"/>
      <c r="F229" s="259"/>
      <c r="G229" s="259"/>
      <c r="H229" s="259"/>
      <c r="I229" s="259"/>
      <c r="J229" s="259"/>
    </row>
    <row r="230" spans="1:13" s="73" customFormat="1" ht="9.75" customHeight="1">
      <c r="A230" s="672" t="s">
        <v>223</v>
      </c>
      <c r="B230" s="669" t="s">
        <v>403</v>
      </c>
      <c r="C230" s="687"/>
      <c r="D230" s="688"/>
      <c r="E230" s="762" t="s">
        <v>998</v>
      </c>
      <c r="F230" s="787" t="s">
        <v>404</v>
      </c>
      <c r="G230" s="708" t="s">
        <v>988</v>
      </c>
      <c r="H230" s="711"/>
      <c r="I230" s="708" t="s">
        <v>989</v>
      </c>
      <c r="J230" s="686"/>
      <c r="K230" s="169"/>
      <c r="L230" s="89"/>
      <c r="M230" s="89"/>
    </row>
    <row r="231" spans="1:13" s="73" customFormat="1" ht="7.5" customHeight="1">
      <c r="A231" s="673"/>
      <c r="B231" s="677"/>
      <c r="C231" s="689"/>
      <c r="D231" s="690"/>
      <c r="E231" s="785"/>
      <c r="F231" s="676"/>
      <c r="G231" s="709"/>
      <c r="H231" s="713"/>
      <c r="I231" s="709"/>
      <c r="J231" s="710"/>
      <c r="K231" s="86"/>
      <c r="L231" s="86"/>
      <c r="M231" s="86"/>
    </row>
    <row r="232" spans="1:13" s="73" customFormat="1" ht="9.75" customHeight="1">
      <c r="A232" s="673"/>
      <c r="B232" s="677"/>
      <c r="C232" s="689"/>
      <c r="D232" s="690"/>
      <c r="E232" s="785"/>
      <c r="F232" s="676"/>
      <c r="G232" s="77"/>
      <c r="H232" s="160" t="s">
        <v>964</v>
      </c>
      <c r="I232" s="406"/>
      <c r="J232" s="161" t="s">
        <v>964</v>
      </c>
      <c r="K232" s="94"/>
      <c r="L232" s="89"/>
      <c r="M232" s="89"/>
    </row>
    <row r="233" spans="1:13" s="73" customFormat="1" ht="9.75" customHeight="1">
      <c r="A233" s="673"/>
      <c r="B233" s="677"/>
      <c r="C233" s="689"/>
      <c r="D233" s="690"/>
      <c r="E233" s="785"/>
      <c r="F233" s="676"/>
      <c r="G233" s="244" t="s">
        <v>405</v>
      </c>
      <c r="H233" s="115" t="s">
        <v>406</v>
      </c>
      <c r="I233" s="244" t="s">
        <v>405</v>
      </c>
      <c r="J233" s="162" t="s">
        <v>406</v>
      </c>
      <c r="K233" s="94"/>
      <c r="L233" s="94"/>
      <c r="M233" s="94"/>
    </row>
    <row r="234" spans="1:13" s="73" customFormat="1" ht="9.75" customHeight="1">
      <c r="A234" s="673"/>
      <c r="B234" s="677"/>
      <c r="C234" s="689"/>
      <c r="D234" s="690"/>
      <c r="E234" s="785"/>
      <c r="F234" s="676"/>
      <c r="G234" s="244" t="s">
        <v>407</v>
      </c>
      <c r="H234" s="115" t="s">
        <v>408</v>
      </c>
      <c r="I234" s="244" t="s">
        <v>407</v>
      </c>
      <c r="J234" s="162" t="s">
        <v>408</v>
      </c>
      <c r="K234" s="94"/>
      <c r="L234" s="94"/>
      <c r="M234" s="94"/>
    </row>
    <row r="235" spans="1:13" s="73" customFormat="1" ht="15" customHeight="1" thickBot="1">
      <c r="A235" s="674"/>
      <c r="B235" s="701"/>
      <c r="C235" s="691"/>
      <c r="D235" s="692"/>
      <c r="E235" s="707"/>
      <c r="F235" s="699"/>
      <c r="G235" s="148"/>
      <c r="H235" s="122" t="s">
        <v>409</v>
      </c>
      <c r="I235" s="148"/>
      <c r="J235" s="162" t="s">
        <v>409</v>
      </c>
      <c r="K235" s="94"/>
      <c r="L235" s="94"/>
      <c r="M235" s="94"/>
    </row>
    <row r="236" spans="1:10" s="102" customFormat="1" ht="9" customHeight="1">
      <c r="A236" s="440"/>
      <c r="B236" s="441"/>
      <c r="C236" s="441"/>
      <c r="D236" s="442"/>
      <c r="E236" s="441"/>
      <c r="F236" s="441"/>
      <c r="G236" s="441"/>
      <c r="H236" s="441"/>
      <c r="I236" s="441"/>
      <c r="J236" s="441"/>
    </row>
    <row r="237" spans="1:10" s="102" customFormat="1" ht="10.5" customHeight="1">
      <c r="A237" s="352">
        <v>927</v>
      </c>
      <c r="B237" s="102" t="s">
        <v>345</v>
      </c>
      <c r="D237" s="103" t="s">
        <v>863</v>
      </c>
      <c r="E237" s="417">
        <v>2</v>
      </c>
      <c r="F237" s="429" t="s">
        <v>864</v>
      </c>
      <c r="G237" s="417">
        <v>2</v>
      </c>
      <c r="H237" s="234" t="s">
        <v>864</v>
      </c>
      <c r="I237" s="234" t="s">
        <v>864</v>
      </c>
      <c r="J237" s="421" t="s">
        <v>864</v>
      </c>
    </row>
    <row r="238" spans="1:10" s="102" customFormat="1" ht="10.5" customHeight="1">
      <c r="A238" s="352"/>
      <c r="D238" s="103" t="s">
        <v>865</v>
      </c>
      <c r="E238" s="417">
        <v>2</v>
      </c>
      <c r="F238" s="429" t="s">
        <v>864</v>
      </c>
      <c r="G238" s="417">
        <v>2</v>
      </c>
      <c r="H238" s="234" t="s">
        <v>864</v>
      </c>
      <c r="I238" s="234" t="s">
        <v>864</v>
      </c>
      <c r="J238" s="421" t="s">
        <v>864</v>
      </c>
    </row>
    <row r="239" spans="1:10" s="102" customFormat="1" ht="10.5" customHeight="1">
      <c r="A239" s="352">
        <v>931</v>
      </c>
      <c r="B239" s="102" t="s">
        <v>346</v>
      </c>
      <c r="D239" s="103" t="s">
        <v>863</v>
      </c>
      <c r="E239" s="417">
        <v>54</v>
      </c>
      <c r="F239" s="438">
        <v>11</v>
      </c>
      <c r="G239" s="417">
        <v>43</v>
      </c>
      <c r="H239" s="234" t="s">
        <v>864</v>
      </c>
      <c r="I239" s="234" t="s">
        <v>864</v>
      </c>
      <c r="J239" s="421" t="s">
        <v>864</v>
      </c>
    </row>
    <row r="240" spans="1:10" s="102" customFormat="1" ht="10.5" customHeight="1">
      <c r="A240" s="352"/>
      <c r="C240" s="102" t="s">
        <v>347</v>
      </c>
      <c r="D240" s="103" t="s">
        <v>865</v>
      </c>
      <c r="E240" s="417">
        <v>41</v>
      </c>
      <c r="F240" s="438">
        <v>5</v>
      </c>
      <c r="G240" s="417">
        <v>36</v>
      </c>
      <c r="H240" s="234" t="s">
        <v>864</v>
      </c>
      <c r="I240" s="234" t="s">
        <v>864</v>
      </c>
      <c r="J240" s="421" t="s">
        <v>864</v>
      </c>
    </row>
    <row r="241" spans="1:10" s="102" customFormat="1" ht="10.5" customHeight="1">
      <c r="A241" s="352">
        <v>933</v>
      </c>
      <c r="B241" s="102" t="s">
        <v>348</v>
      </c>
      <c r="D241" s="103" t="s">
        <v>863</v>
      </c>
      <c r="E241" s="417">
        <v>7</v>
      </c>
      <c r="F241" s="438">
        <v>3</v>
      </c>
      <c r="G241" s="417">
        <v>4</v>
      </c>
      <c r="H241" s="234" t="s">
        <v>864</v>
      </c>
      <c r="I241" s="234" t="s">
        <v>864</v>
      </c>
      <c r="J241" s="421" t="s">
        <v>864</v>
      </c>
    </row>
    <row r="242" spans="1:10" s="102" customFormat="1" ht="10.5" customHeight="1">
      <c r="A242" s="369"/>
      <c r="D242" s="103" t="s">
        <v>865</v>
      </c>
      <c r="E242" s="417">
        <v>3</v>
      </c>
      <c r="F242" s="438">
        <v>1</v>
      </c>
      <c r="G242" s="417">
        <v>2</v>
      </c>
      <c r="H242" s="234" t="s">
        <v>864</v>
      </c>
      <c r="I242" s="234" t="s">
        <v>864</v>
      </c>
      <c r="J242" s="421" t="s">
        <v>864</v>
      </c>
    </row>
    <row r="243" spans="1:10" s="102" customFormat="1" ht="10.5" customHeight="1">
      <c r="A243" s="352">
        <v>934</v>
      </c>
      <c r="B243" s="102" t="s">
        <v>349</v>
      </c>
      <c r="D243" s="103" t="s">
        <v>863</v>
      </c>
      <c r="E243" s="417">
        <v>86</v>
      </c>
      <c r="F243" s="438">
        <v>14</v>
      </c>
      <c r="G243" s="417">
        <v>60</v>
      </c>
      <c r="H243" s="234" t="s">
        <v>864</v>
      </c>
      <c r="I243" s="443">
        <v>12</v>
      </c>
      <c r="J243" s="444" t="s">
        <v>864</v>
      </c>
    </row>
    <row r="244" spans="1:10" s="102" customFormat="1" ht="10.5" customHeight="1">
      <c r="A244" s="352"/>
      <c r="D244" s="103" t="s">
        <v>865</v>
      </c>
      <c r="E244" s="417">
        <v>46</v>
      </c>
      <c r="F244" s="438">
        <v>11</v>
      </c>
      <c r="G244" s="417">
        <v>35</v>
      </c>
      <c r="H244" s="234" t="s">
        <v>864</v>
      </c>
      <c r="I244" s="234" t="s">
        <v>864</v>
      </c>
      <c r="J244" s="444" t="s">
        <v>864</v>
      </c>
    </row>
    <row r="245" spans="1:10" s="102" customFormat="1" ht="10.5" customHeight="1">
      <c r="A245" s="352">
        <v>935</v>
      </c>
      <c r="B245" s="102" t="s">
        <v>350</v>
      </c>
      <c r="D245" s="103" t="s">
        <v>863</v>
      </c>
      <c r="E245" s="417">
        <v>4</v>
      </c>
      <c r="F245" s="429" t="s">
        <v>864</v>
      </c>
      <c r="G245" s="417">
        <v>4</v>
      </c>
      <c r="H245" s="445">
        <v>1</v>
      </c>
      <c r="I245" s="234" t="s">
        <v>864</v>
      </c>
      <c r="J245" s="444" t="s">
        <v>864</v>
      </c>
    </row>
    <row r="246" spans="1:10" s="102" customFormat="1" ht="9.75" customHeight="1">
      <c r="A246" s="352"/>
      <c r="D246" s="103" t="s">
        <v>865</v>
      </c>
      <c r="E246" s="417">
        <v>3</v>
      </c>
      <c r="F246" s="429" t="s">
        <v>864</v>
      </c>
      <c r="G246" s="417">
        <v>3</v>
      </c>
      <c r="H246" s="445">
        <v>1</v>
      </c>
      <c r="I246" s="234" t="s">
        <v>864</v>
      </c>
      <c r="J246" s="444" t="s">
        <v>864</v>
      </c>
    </row>
    <row r="247" spans="1:10" s="102" customFormat="1" ht="10.5" customHeight="1">
      <c r="A247" s="375"/>
      <c r="B247" s="111" t="s">
        <v>351</v>
      </c>
      <c r="C247" s="111"/>
      <c r="D247" s="112" t="s">
        <v>863</v>
      </c>
      <c r="E247" s="422">
        <v>507</v>
      </c>
      <c r="F247" s="422">
        <v>121</v>
      </c>
      <c r="G247" s="422">
        <v>334</v>
      </c>
      <c r="H247" s="415">
        <v>4</v>
      </c>
      <c r="I247" s="415">
        <v>52</v>
      </c>
      <c r="J247" s="433">
        <v>3</v>
      </c>
    </row>
    <row r="248" spans="1:10" s="102" customFormat="1" ht="10.5" customHeight="1">
      <c r="A248" s="375"/>
      <c r="B248" s="111"/>
      <c r="C248" s="80"/>
      <c r="D248" s="112" t="s">
        <v>865</v>
      </c>
      <c r="E248" s="422">
        <v>336</v>
      </c>
      <c r="F248" s="422">
        <v>89</v>
      </c>
      <c r="G248" s="422">
        <v>234</v>
      </c>
      <c r="H248" s="415">
        <v>2</v>
      </c>
      <c r="I248" s="415">
        <v>13</v>
      </c>
      <c r="J248" s="433">
        <v>3</v>
      </c>
    </row>
    <row r="249" spans="1:10" s="102" customFormat="1" ht="9" customHeight="1">
      <c r="A249" s="375"/>
      <c r="B249" s="111"/>
      <c r="C249" s="111"/>
      <c r="D249" s="112"/>
      <c r="E249" s="422"/>
      <c r="F249" s="422"/>
      <c r="G249" s="422"/>
      <c r="H249" s="415"/>
      <c r="I249" s="415"/>
      <c r="J249" s="433"/>
    </row>
    <row r="250" spans="1:10" s="102" customFormat="1" ht="10.5" customHeight="1">
      <c r="A250" s="352">
        <v>1101</v>
      </c>
      <c r="B250" s="102" t="s">
        <v>352</v>
      </c>
      <c r="D250" s="103" t="s">
        <v>863</v>
      </c>
      <c r="E250" s="417">
        <v>22</v>
      </c>
      <c r="F250" s="438">
        <v>18</v>
      </c>
      <c r="G250" s="417">
        <v>2</v>
      </c>
      <c r="H250" s="234" t="s">
        <v>864</v>
      </c>
      <c r="I250" s="445">
        <v>2</v>
      </c>
      <c r="J250" s="444" t="s">
        <v>864</v>
      </c>
    </row>
    <row r="251" spans="1:10" s="102" customFormat="1" ht="10.5" customHeight="1">
      <c r="A251" s="352"/>
      <c r="D251" s="103" t="s">
        <v>865</v>
      </c>
      <c r="E251" s="417">
        <v>16</v>
      </c>
      <c r="F251" s="438">
        <v>12</v>
      </c>
      <c r="G251" s="417">
        <v>2</v>
      </c>
      <c r="H251" s="234" t="s">
        <v>864</v>
      </c>
      <c r="I251" s="445">
        <v>2</v>
      </c>
      <c r="J251" s="444" t="s">
        <v>864</v>
      </c>
    </row>
    <row r="252" spans="1:10" s="102" customFormat="1" ht="10.5" customHeight="1">
      <c r="A252" s="352">
        <v>1102</v>
      </c>
      <c r="B252" s="102" t="s">
        <v>353</v>
      </c>
      <c r="D252" s="103" t="s">
        <v>863</v>
      </c>
      <c r="E252" s="417">
        <v>3</v>
      </c>
      <c r="F252" s="438">
        <v>3</v>
      </c>
      <c r="G252" s="234" t="s">
        <v>864</v>
      </c>
      <c r="H252" s="234" t="s">
        <v>864</v>
      </c>
      <c r="I252" s="234" t="s">
        <v>864</v>
      </c>
      <c r="J252" s="444" t="s">
        <v>864</v>
      </c>
    </row>
    <row r="253" spans="1:10" s="102" customFormat="1" ht="10.5" customHeight="1">
      <c r="A253" s="352"/>
      <c r="D253" s="103" t="s">
        <v>865</v>
      </c>
      <c r="E253" s="417">
        <v>3</v>
      </c>
      <c r="F253" s="438">
        <v>3</v>
      </c>
      <c r="G253" s="234" t="s">
        <v>864</v>
      </c>
      <c r="H253" s="234" t="s">
        <v>864</v>
      </c>
      <c r="I253" s="234" t="s">
        <v>864</v>
      </c>
      <c r="J253" s="444" t="s">
        <v>864</v>
      </c>
    </row>
    <row r="254" spans="1:10" s="102" customFormat="1" ht="10.5" customHeight="1">
      <c r="A254" s="375"/>
      <c r="B254" s="111" t="s">
        <v>354</v>
      </c>
      <c r="C254" s="111"/>
      <c r="D254" s="112" t="s">
        <v>863</v>
      </c>
      <c r="E254" s="422">
        <v>25</v>
      </c>
      <c r="F254" s="422">
        <v>21</v>
      </c>
      <c r="G254" s="422">
        <v>2</v>
      </c>
      <c r="H254" s="446" t="s">
        <v>864</v>
      </c>
      <c r="I254" s="415">
        <v>2</v>
      </c>
      <c r="J254" s="444" t="s">
        <v>864</v>
      </c>
    </row>
    <row r="255" spans="1:10" s="102" customFormat="1" ht="10.5" customHeight="1">
      <c r="A255" s="375"/>
      <c r="B255" s="111"/>
      <c r="C255" s="80"/>
      <c r="D255" s="112" t="s">
        <v>865</v>
      </c>
      <c r="E255" s="422">
        <v>19</v>
      </c>
      <c r="F255" s="422">
        <v>15</v>
      </c>
      <c r="G255" s="422">
        <v>2</v>
      </c>
      <c r="H255" s="446" t="s">
        <v>864</v>
      </c>
      <c r="I255" s="415">
        <v>2</v>
      </c>
      <c r="J255" s="444" t="s">
        <v>864</v>
      </c>
    </row>
    <row r="256" spans="1:10" s="102" customFormat="1" ht="9" customHeight="1">
      <c r="A256" s="375"/>
      <c r="B256" s="111"/>
      <c r="C256" s="111"/>
      <c r="D256" s="112"/>
      <c r="E256" s="422"/>
      <c r="F256" s="429"/>
      <c r="G256" s="429"/>
      <c r="H256" s="234"/>
      <c r="I256" s="234"/>
      <c r="J256" s="444"/>
    </row>
    <row r="257" spans="1:10" s="102" customFormat="1" ht="10.5" customHeight="1">
      <c r="A257" s="352">
        <v>1501</v>
      </c>
      <c r="B257" s="102" t="s">
        <v>355</v>
      </c>
      <c r="D257" s="103" t="s">
        <v>863</v>
      </c>
      <c r="E257" s="417">
        <v>25</v>
      </c>
      <c r="F257" s="438">
        <v>14</v>
      </c>
      <c r="G257" s="417">
        <v>11</v>
      </c>
      <c r="H257" s="234" t="s">
        <v>864</v>
      </c>
      <c r="I257" s="234" t="s">
        <v>864</v>
      </c>
      <c r="J257" s="444" t="s">
        <v>864</v>
      </c>
    </row>
    <row r="258" spans="1:10" s="102" customFormat="1" ht="10.5" customHeight="1">
      <c r="A258" s="352"/>
      <c r="C258" s="102" t="s">
        <v>356</v>
      </c>
      <c r="D258" s="103" t="s">
        <v>865</v>
      </c>
      <c r="E258" s="417">
        <v>18</v>
      </c>
      <c r="F258" s="438">
        <v>8</v>
      </c>
      <c r="G258" s="417">
        <v>10</v>
      </c>
      <c r="H258" s="234" t="s">
        <v>864</v>
      </c>
      <c r="I258" s="234" t="s">
        <v>864</v>
      </c>
      <c r="J258" s="444" t="s">
        <v>864</v>
      </c>
    </row>
    <row r="259" spans="1:10" s="102" customFormat="1" ht="10.5" customHeight="1">
      <c r="A259" s="352">
        <v>1504</v>
      </c>
      <c r="B259" s="102" t="s">
        <v>357</v>
      </c>
      <c r="D259" s="103" t="s">
        <v>863</v>
      </c>
      <c r="E259" s="417">
        <v>131</v>
      </c>
      <c r="F259" s="438">
        <v>6</v>
      </c>
      <c r="G259" s="417">
        <v>121</v>
      </c>
      <c r="H259" s="445">
        <v>36</v>
      </c>
      <c r="I259" s="445">
        <v>4</v>
      </c>
      <c r="J259" s="432">
        <v>1</v>
      </c>
    </row>
    <row r="260" spans="1:10" s="102" customFormat="1" ht="10.5" customHeight="1">
      <c r="A260" s="352"/>
      <c r="D260" s="103" t="s">
        <v>865</v>
      </c>
      <c r="E260" s="417">
        <v>87</v>
      </c>
      <c r="F260" s="438">
        <v>5</v>
      </c>
      <c r="G260" s="417">
        <v>81</v>
      </c>
      <c r="H260" s="445">
        <v>17</v>
      </c>
      <c r="I260" s="445">
        <v>1</v>
      </c>
      <c r="J260" s="432">
        <v>1</v>
      </c>
    </row>
    <row r="261" spans="1:10" s="102" customFormat="1" ht="10.5" customHeight="1">
      <c r="A261" s="352">
        <v>1505</v>
      </c>
      <c r="B261" s="102" t="s">
        <v>358</v>
      </c>
      <c r="D261" s="103" t="s">
        <v>863</v>
      </c>
      <c r="E261" s="417">
        <v>972</v>
      </c>
      <c r="F261" s="417">
        <v>4</v>
      </c>
      <c r="G261" s="417">
        <v>929</v>
      </c>
      <c r="H261" s="445">
        <v>245</v>
      </c>
      <c r="I261" s="445">
        <v>39</v>
      </c>
      <c r="J261" s="432">
        <v>6</v>
      </c>
    </row>
    <row r="262" spans="1:10" s="102" customFormat="1" ht="10.5" customHeight="1">
      <c r="A262" s="352"/>
      <c r="D262" s="103" t="s">
        <v>865</v>
      </c>
      <c r="E262" s="417">
        <v>572</v>
      </c>
      <c r="F262" s="417">
        <v>2</v>
      </c>
      <c r="G262" s="417">
        <v>558</v>
      </c>
      <c r="H262" s="445">
        <v>116</v>
      </c>
      <c r="I262" s="445">
        <v>12</v>
      </c>
      <c r="J262" s="432">
        <v>3</v>
      </c>
    </row>
    <row r="263" spans="1:10" s="102" customFormat="1" ht="10.5" customHeight="1">
      <c r="A263" s="352">
        <v>1510</v>
      </c>
      <c r="B263" s="102" t="s">
        <v>359</v>
      </c>
      <c r="D263" s="103" t="s">
        <v>863</v>
      </c>
      <c r="E263" s="417">
        <v>228</v>
      </c>
      <c r="F263" s="417">
        <v>3</v>
      </c>
      <c r="G263" s="417">
        <v>212</v>
      </c>
      <c r="H263" s="445">
        <v>51</v>
      </c>
      <c r="I263" s="445">
        <v>13</v>
      </c>
      <c r="J263" s="432">
        <v>2</v>
      </c>
    </row>
    <row r="264" spans="1:10" s="102" customFormat="1" ht="10.5" customHeight="1">
      <c r="A264" s="352"/>
      <c r="D264" s="103" t="s">
        <v>865</v>
      </c>
      <c r="E264" s="417">
        <v>128</v>
      </c>
      <c r="F264" s="417">
        <v>2</v>
      </c>
      <c r="G264" s="417">
        <v>124</v>
      </c>
      <c r="H264" s="445">
        <v>21</v>
      </c>
      <c r="I264" s="445">
        <v>2</v>
      </c>
      <c r="J264" s="444" t="s">
        <v>864</v>
      </c>
    </row>
    <row r="265" spans="1:10" s="102" customFormat="1" ht="10.5" customHeight="1">
      <c r="A265" s="396">
        <v>1512</v>
      </c>
      <c r="B265" s="102" t="s">
        <v>419</v>
      </c>
      <c r="D265" s="103" t="s">
        <v>863</v>
      </c>
      <c r="E265" s="417">
        <v>270</v>
      </c>
      <c r="F265" s="417">
        <v>7</v>
      </c>
      <c r="G265" s="417">
        <v>255</v>
      </c>
      <c r="H265" s="445">
        <v>3</v>
      </c>
      <c r="I265" s="445">
        <v>8</v>
      </c>
      <c r="J265" s="432">
        <v>1</v>
      </c>
    </row>
    <row r="266" spans="1:10" s="102" customFormat="1" ht="10.5" customHeight="1">
      <c r="A266" s="396"/>
      <c r="C266" s="102" t="s">
        <v>361</v>
      </c>
      <c r="D266" s="103" t="s">
        <v>865</v>
      </c>
      <c r="E266" s="417">
        <v>135</v>
      </c>
      <c r="F266" s="417">
        <v>4</v>
      </c>
      <c r="G266" s="417">
        <v>129</v>
      </c>
      <c r="H266" s="445">
        <v>2</v>
      </c>
      <c r="I266" s="445">
        <v>2</v>
      </c>
      <c r="J266" s="432">
        <v>1</v>
      </c>
    </row>
    <row r="267" spans="1:10" s="102" customFormat="1" ht="10.5" customHeight="1">
      <c r="A267" s="396">
        <v>1513</v>
      </c>
      <c r="B267" s="102" t="s">
        <v>362</v>
      </c>
      <c r="D267" s="103" t="s">
        <v>863</v>
      </c>
      <c r="E267" s="417">
        <v>44</v>
      </c>
      <c r="F267" s="417">
        <v>3</v>
      </c>
      <c r="G267" s="417">
        <v>39</v>
      </c>
      <c r="H267" s="445">
        <v>13</v>
      </c>
      <c r="I267" s="445">
        <v>2</v>
      </c>
      <c r="J267" s="444" t="s">
        <v>864</v>
      </c>
    </row>
    <row r="268" spans="1:10" s="102" customFormat="1" ht="10.5" customHeight="1">
      <c r="A268" s="396"/>
      <c r="C268" s="102" t="s">
        <v>363</v>
      </c>
      <c r="D268" s="103" t="s">
        <v>865</v>
      </c>
      <c r="E268" s="417">
        <v>22</v>
      </c>
      <c r="F268" s="417">
        <v>1</v>
      </c>
      <c r="G268" s="417">
        <v>19</v>
      </c>
      <c r="H268" s="445">
        <v>4</v>
      </c>
      <c r="I268" s="445">
        <v>2</v>
      </c>
      <c r="J268" s="444" t="s">
        <v>864</v>
      </c>
    </row>
    <row r="269" spans="1:10" s="102" customFormat="1" ht="10.5" customHeight="1">
      <c r="A269" s="396">
        <v>1514</v>
      </c>
      <c r="B269" s="102" t="s">
        <v>364</v>
      </c>
      <c r="C269"/>
      <c r="D269" s="103" t="s">
        <v>863</v>
      </c>
      <c r="E269" s="417">
        <v>48</v>
      </c>
      <c r="F269" s="417">
        <v>6</v>
      </c>
      <c r="G269" s="417">
        <v>41</v>
      </c>
      <c r="H269" s="445">
        <v>16</v>
      </c>
      <c r="I269" s="445">
        <v>1</v>
      </c>
      <c r="J269" s="444" t="s">
        <v>864</v>
      </c>
    </row>
    <row r="270" spans="1:10" s="102" customFormat="1" ht="10.5" customHeight="1">
      <c r="A270" s="396"/>
      <c r="D270" s="103" t="s">
        <v>865</v>
      </c>
      <c r="E270" s="417">
        <v>30</v>
      </c>
      <c r="F270" s="417">
        <v>2</v>
      </c>
      <c r="G270" s="417">
        <v>28</v>
      </c>
      <c r="H270" s="445">
        <v>9</v>
      </c>
      <c r="I270" s="234" t="s">
        <v>864</v>
      </c>
      <c r="J270" s="444" t="s">
        <v>864</v>
      </c>
    </row>
    <row r="271" spans="1:10" s="102" customFormat="1" ht="10.5" customHeight="1">
      <c r="A271" s="396">
        <v>1515</v>
      </c>
      <c r="B271" s="102" t="s">
        <v>365</v>
      </c>
      <c r="D271" s="103" t="s">
        <v>863</v>
      </c>
      <c r="E271" s="417">
        <v>47</v>
      </c>
      <c r="F271" s="417">
        <v>2</v>
      </c>
      <c r="G271" s="417">
        <v>43</v>
      </c>
      <c r="H271" s="445">
        <v>8</v>
      </c>
      <c r="I271" s="445">
        <v>2</v>
      </c>
      <c r="J271" s="432">
        <v>1</v>
      </c>
    </row>
    <row r="272" spans="1:10" s="102" customFormat="1" ht="10.5" customHeight="1">
      <c r="A272" s="396"/>
      <c r="D272" s="103" t="s">
        <v>865</v>
      </c>
      <c r="E272" s="417">
        <v>28</v>
      </c>
      <c r="F272" s="417">
        <v>1</v>
      </c>
      <c r="G272" s="417">
        <v>27</v>
      </c>
      <c r="H272" s="445">
        <v>5</v>
      </c>
      <c r="I272" s="234" t="s">
        <v>864</v>
      </c>
      <c r="J272" s="444" t="s">
        <v>864</v>
      </c>
    </row>
    <row r="273" spans="1:10" s="102" customFormat="1" ht="10.5" customHeight="1">
      <c r="A273" s="396">
        <v>1516</v>
      </c>
      <c r="B273" s="102" t="s">
        <v>366</v>
      </c>
      <c r="D273" s="103" t="s">
        <v>863</v>
      </c>
      <c r="E273" s="417">
        <v>31</v>
      </c>
      <c r="F273" s="417">
        <v>6</v>
      </c>
      <c r="G273" s="417">
        <v>25</v>
      </c>
      <c r="H273" s="445">
        <v>11</v>
      </c>
      <c r="I273" s="234" t="s">
        <v>864</v>
      </c>
      <c r="J273" s="444" t="s">
        <v>864</v>
      </c>
    </row>
    <row r="274" spans="1:10" s="102" customFormat="1" ht="10.5" customHeight="1">
      <c r="A274" s="396"/>
      <c r="D274" s="103" t="s">
        <v>865</v>
      </c>
      <c r="E274" s="417">
        <v>14</v>
      </c>
      <c r="F274" s="417">
        <v>1</v>
      </c>
      <c r="G274" s="417">
        <v>13</v>
      </c>
      <c r="H274" s="445">
        <v>4</v>
      </c>
      <c r="I274" s="234" t="s">
        <v>864</v>
      </c>
      <c r="J274" s="444" t="s">
        <v>864</v>
      </c>
    </row>
    <row r="275" spans="1:10" s="102" customFormat="1" ht="10.5" customHeight="1">
      <c r="A275" s="396">
        <v>1517</v>
      </c>
      <c r="B275" s="102" t="s">
        <v>367</v>
      </c>
      <c r="D275" s="103" t="s">
        <v>863</v>
      </c>
      <c r="E275" s="417">
        <v>18</v>
      </c>
      <c r="F275" s="417">
        <v>1</v>
      </c>
      <c r="G275" s="417">
        <v>17</v>
      </c>
      <c r="H275" s="445">
        <v>2</v>
      </c>
      <c r="I275" s="234" t="s">
        <v>864</v>
      </c>
      <c r="J275" s="444" t="s">
        <v>864</v>
      </c>
    </row>
    <row r="276" spans="1:10" s="102" customFormat="1" ht="10.5" customHeight="1">
      <c r="A276" s="396"/>
      <c r="D276" s="103" t="s">
        <v>865</v>
      </c>
      <c r="E276" s="417">
        <v>12</v>
      </c>
      <c r="F276" s="429" t="s">
        <v>864</v>
      </c>
      <c r="G276" s="417">
        <v>12</v>
      </c>
      <c r="H276" s="445">
        <v>1</v>
      </c>
      <c r="I276" s="234" t="s">
        <v>864</v>
      </c>
      <c r="J276" s="444" t="s">
        <v>864</v>
      </c>
    </row>
    <row r="277" spans="1:10" s="102" customFormat="1" ht="10.5" customHeight="1">
      <c r="A277" s="396">
        <v>1520</v>
      </c>
      <c r="B277" s="102" t="s">
        <v>368</v>
      </c>
      <c r="D277" s="103" t="s">
        <v>863</v>
      </c>
      <c r="E277" s="417">
        <v>12</v>
      </c>
      <c r="F277" s="417">
        <v>2</v>
      </c>
      <c r="G277" s="417">
        <v>9</v>
      </c>
      <c r="H277" s="445">
        <v>4</v>
      </c>
      <c r="I277" s="445">
        <v>1</v>
      </c>
      <c r="J277" s="444" t="s">
        <v>864</v>
      </c>
    </row>
    <row r="278" spans="1:10" s="102" customFormat="1" ht="10.5" customHeight="1">
      <c r="A278" s="396"/>
      <c r="D278" s="103" t="s">
        <v>865</v>
      </c>
      <c r="E278" s="417">
        <v>8</v>
      </c>
      <c r="F278" s="417">
        <v>2</v>
      </c>
      <c r="G278" s="417">
        <v>5</v>
      </c>
      <c r="H278" s="445">
        <v>1</v>
      </c>
      <c r="I278" s="445">
        <v>1</v>
      </c>
      <c r="J278" s="444" t="s">
        <v>864</v>
      </c>
    </row>
    <row r="279" spans="1:10" ht="10.5" customHeight="1">
      <c r="A279" s="396">
        <v>1523</v>
      </c>
      <c r="B279" s="102" t="s">
        <v>369</v>
      </c>
      <c r="C279" s="102"/>
      <c r="D279" s="103" t="s">
        <v>863</v>
      </c>
      <c r="E279" s="417">
        <v>5</v>
      </c>
      <c r="F279" s="429" t="s">
        <v>864</v>
      </c>
      <c r="G279" s="417">
        <v>4</v>
      </c>
      <c r="H279" s="234" t="s">
        <v>864</v>
      </c>
      <c r="I279" s="445">
        <v>1</v>
      </c>
      <c r="J279" s="444" t="s">
        <v>864</v>
      </c>
    </row>
    <row r="280" spans="1:10" ht="10.5" customHeight="1">
      <c r="A280" s="397"/>
      <c r="B280" s="104"/>
      <c r="C280" s="104" t="s">
        <v>370</v>
      </c>
      <c r="D280" s="103" t="s">
        <v>865</v>
      </c>
      <c r="E280" s="417">
        <v>3</v>
      </c>
      <c r="F280" s="429" t="s">
        <v>864</v>
      </c>
      <c r="G280" s="417">
        <v>2</v>
      </c>
      <c r="H280" s="234" t="s">
        <v>864</v>
      </c>
      <c r="I280" s="445">
        <v>1</v>
      </c>
      <c r="J280" s="444" t="s">
        <v>864</v>
      </c>
    </row>
    <row r="281" spans="1:10" ht="10.5" customHeight="1">
      <c r="A281" s="397">
        <v>1524</v>
      </c>
      <c r="B281" s="104" t="s">
        <v>371</v>
      </c>
      <c r="C281" s="104"/>
      <c r="D281" s="103" t="s">
        <v>863</v>
      </c>
      <c r="E281" s="417">
        <v>50</v>
      </c>
      <c r="F281" s="429" t="s">
        <v>864</v>
      </c>
      <c r="G281" s="417">
        <v>50</v>
      </c>
      <c r="H281" s="445">
        <v>33</v>
      </c>
      <c r="I281" s="234" t="s">
        <v>864</v>
      </c>
      <c r="J281" s="444" t="s">
        <v>864</v>
      </c>
    </row>
    <row r="282" spans="1:10" ht="10.5" customHeight="1">
      <c r="A282" s="397"/>
      <c r="B282" s="104"/>
      <c r="C282" s="104"/>
      <c r="D282" s="103" t="s">
        <v>865</v>
      </c>
      <c r="E282" s="417">
        <v>35</v>
      </c>
      <c r="F282" s="429" t="s">
        <v>864</v>
      </c>
      <c r="G282" s="417">
        <v>35</v>
      </c>
      <c r="H282" s="445">
        <v>23</v>
      </c>
      <c r="I282" s="234" t="s">
        <v>864</v>
      </c>
      <c r="J282" s="444" t="s">
        <v>864</v>
      </c>
    </row>
    <row r="283" spans="1:10" ht="10.5" customHeight="1">
      <c r="A283" s="397">
        <v>1525</v>
      </c>
      <c r="B283" s="104" t="s">
        <v>420</v>
      </c>
      <c r="C283" s="104"/>
      <c r="D283" s="103" t="s">
        <v>863</v>
      </c>
      <c r="E283" s="429" t="s">
        <v>864</v>
      </c>
      <c r="F283" s="429" t="s">
        <v>864</v>
      </c>
      <c r="G283" s="429" t="s">
        <v>864</v>
      </c>
      <c r="H283" s="234" t="s">
        <v>864</v>
      </c>
      <c r="I283" s="234" t="s">
        <v>864</v>
      </c>
      <c r="J283" s="421" t="s">
        <v>864</v>
      </c>
    </row>
    <row r="284" spans="1:10" ht="10.5" customHeight="1">
      <c r="A284" s="397"/>
      <c r="B284" s="104"/>
      <c r="C284" s="104" t="s">
        <v>421</v>
      </c>
      <c r="D284" s="103" t="s">
        <v>865</v>
      </c>
      <c r="E284" s="429" t="s">
        <v>864</v>
      </c>
      <c r="F284" s="429" t="s">
        <v>864</v>
      </c>
      <c r="G284" s="429" t="s">
        <v>864</v>
      </c>
      <c r="H284" s="234" t="s">
        <v>864</v>
      </c>
      <c r="I284" s="234" t="s">
        <v>864</v>
      </c>
      <c r="J284" s="421" t="s">
        <v>864</v>
      </c>
    </row>
    <row r="285" spans="1:10" ht="10.5" customHeight="1">
      <c r="A285" s="397">
        <v>1531</v>
      </c>
      <c r="B285" s="104" t="s">
        <v>374</v>
      </c>
      <c r="C285" s="104"/>
      <c r="D285" s="103" t="s">
        <v>863</v>
      </c>
      <c r="E285" s="417">
        <v>8</v>
      </c>
      <c r="F285" s="417">
        <v>1</v>
      </c>
      <c r="G285" s="417">
        <v>7</v>
      </c>
      <c r="H285" s="234" t="s">
        <v>864</v>
      </c>
      <c r="I285" s="234" t="s">
        <v>864</v>
      </c>
      <c r="J285" s="444" t="s">
        <v>864</v>
      </c>
    </row>
    <row r="286" spans="1:10" ht="10.5" customHeight="1">
      <c r="A286" s="397"/>
      <c r="B286" s="104"/>
      <c r="C286" s="104"/>
      <c r="D286" s="103" t="s">
        <v>865</v>
      </c>
      <c r="E286" s="417">
        <v>5</v>
      </c>
      <c r="F286" s="429" t="s">
        <v>864</v>
      </c>
      <c r="G286" s="417">
        <v>5</v>
      </c>
      <c r="H286" s="234" t="s">
        <v>864</v>
      </c>
      <c r="I286" s="234" t="s">
        <v>864</v>
      </c>
      <c r="J286" s="444" t="s">
        <v>864</v>
      </c>
    </row>
    <row r="287" spans="1:10" ht="10.5" customHeight="1">
      <c r="A287" s="397">
        <v>1532</v>
      </c>
      <c r="B287" s="104" t="s">
        <v>375</v>
      </c>
      <c r="C287" s="104"/>
      <c r="D287" s="103" t="s">
        <v>863</v>
      </c>
      <c r="E287" s="417">
        <v>14</v>
      </c>
      <c r="F287" s="429" t="s">
        <v>864</v>
      </c>
      <c r="G287" s="417">
        <v>14</v>
      </c>
      <c r="H287" s="234" t="s">
        <v>864</v>
      </c>
      <c r="I287" s="234" t="s">
        <v>864</v>
      </c>
      <c r="J287" s="444" t="s">
        <v>864</v>
      </c>
    </row>
    <row r="288" spans="1:10" ht="10.5" customHeight="1">
      <c r="A288" s="397"/>
      <c r="B288" s="104"/>
      <c r="C288" s="104" t="s">
        <v>376</v>
      </c>
      <c r="D288" s="103" t="s">
        <v>865</v>
      </c>
      <c r="E288" s="417">
        <v>10</v>
      </c>
      <c r="F288" s="429" t="s">
        <v>864</v>
      </c>
      <c r="G288" s="417">
        <v>10</v>
      </c>
      <c r="H288" s="234" t="s">
        <v>864</v>
      </c>
      <c r="I288" s="234" t="s">
        <v>864</v>
      </c>
      <c r="J288" s="444" t="s">
        <v>864</v>
      </c>
    </row>
    <row r="289" spans="1:10" ht="10.5" customHeight="1">
      <c r="A289" s="397" t="s">
        <v>422</v>
      </c>
      <c r="B289" s="104" t="s">
        <v>377</v>
      </c>
      <c r="C289" s="104"/>
      <c r="D289" s="103" t="s">
        <v>863</v>
      </c>
      <c r="E289" s="417">
        <v>3</v>
      </c>
      <c r="F289" s="429" t="s">
        <v>864</v>
      </c>
      <c r="G289" s="417">
        <v>2</v>
      </c>
      <c r="H289" s="234" t="s">
        <v>864</v>
      </c>
      <c r="I289" s="445">
        <v>1</v>
      </c>
      <c r="J289" s="444" t="s">
        <v>864</v>
      </c>
    </row>
    <row r="290" spans="1:10" ht="10.5" customHeight="1">
      <c r="A290" s="397"/>
      <c r="B290" s="104"/>
      <c r="C290" s="104"/>
      <c r="D290" s="103" t="s">
        <v>865</v>
      </c>
      <c r="E290" s="417">
        <v>2</v>
      </c>
      <c r="F290" s="429" t="s">
        <v>864</v>
      </c>
      <c r="G290" s="417">
        <v>2</v>
      </c>
      <c r="H290" s="234" t="s">
        <v>864</v>
      </c>
      <c r="I290" s="234" t="s">
        <v>864</v>
      </c>
      <c r="J290" s="444" t="s">
        <v>864</v>
      </c>
    </row>
    <row r="291" spans="1:10" ht="10.5" customHeight="1">
      <c r="A291" s="397">
        <v>1580</v>
      </c>
      <c r="B291" s="104" t="s">
        <v>378</v>
      </c>
      <c r="C291" s="104"/>
      <c r="D291" s="103" t="s">
        <v>863</v>
      </c>
      <c r="E291" s="429" t="s">
        <v>864</v>
      </c>
      <c r="F291" s="429" t="s">
        <v>864</v>
      </c>
      <c r="G291" s="429" t="s">
        <v>864</v>
      </c>
      <c r="H291" s="234" t="s">
        <v>864</v>
      </c>
      <c r="I291" s="234" t="s">
        <v>864</v>
      </c>
      <c r="J291" s="421" t="s">
        <v>864</v>
      </c>
    </row>
    <row r="292" spans="1:10" ht="10.5" customHeight="1">
      <c r="A292" s="397"/>
      <c r="B292" s="104"/>
      <c r="C292" s="447" t="s">
        <v>423</v>
      </c>
      <c r="D292" s="103" t="s">
        <v>865</v>
      </c>
      <c r="E292" s="429" t="s">
        <v>864</v>
      </c>
      <c r="F292" s="429" t="s">
        <v>864</v>
      </c>
      <c r="G292" s="429" t="s">
        <v>864</v>
      </c>
      <c r="H292" s="234" t="s">
        <v>864</v>
      </c>
      <c r="I292" s="234" t="s">
        <v>864</v>
      </c>
      <c r="J292" s="421" t="s">
        <v>864</v>
      </c>
    </row>
    <row r="293" spans="1:10" ht="10.5" customHeight="1">
      <c r="A293" s="448"/>
      <c r="B293" s="111" t="s">
        <v>379</v>
      </c>
      <c r="C293" s="111"/>
      <c r="D293" s="112" t="s">
        <v>863</v>
      </c>
      <c r="E293" s="449">
        <v>1906</v>
      </c>
      <c r="F293" s="422">
        <v>55</v>
      </c>
      <c r="G293" s="449">
        <v>1779</v>
      </c>
      <c r="H293" s="415">
        <v>422</v>
      </c>
      <c r="I293" s="415">
        <v>72</v>
      </c>
      <c r="J293" s="433">
        <v>11</v>
      </c>
    </row>
    <row r="294" spans="1:10" ht="10.5" customHeight="1">
      <c r="A294" s="448"/>
      <c r="B294" s="111"/>
      <c r="C294" s="80"/>
      <c r="D294" s="112" t="s">
        <v>865</v>
      </c>
      <c r="E294" s="449">
        <v>1109</v>
      </c>
      <c r="F294" s="422">
        <v>28</v>
      </c>
      <c r="G294" s="449">
        <v>1060</v>
      </c>
      <c r="H294" s="415">
        <v>203</v>
      </c>
      <c r="I294" s="415">
        <v>21</v>
      </c>
      <c r="J294" s="433">
        <v>5</v>
      </c>
    </row>
    <row r="295" spans="1:10" ht="9" customHeight="1">
      <c r="A295" s="450"/>
      <c r="B295" s="376"/>
      <c r="C295" s="376"/>
      <c r="D295" s="376"/>
      <c r="E295" s="449"/>
      <c r="F295" s="422"/>
      <c r="G295" s="449"/>
      <c r="H295" s="415"/>
      <c r="I295" s="415"/>
      <c r="J295" s="433"/>
    </row>
    <row r="296" ht="10.5" customHeight="1"/>
    <row r="297" spans="1:10" s="104" customFormat="1" ht="10.5" customHeight="1">
      <c r="A297" s="71" t="str">
        <f>"- 33 -"</f>
        <v>- 33 -</v>
      </c>
      <c r="B297" s="117"/>
      <c r="C297" s="117"/>
      <c r="D297" s="451"/>
      <c r="E297" s="117"/>
      <c r="F297" s="117"/>
      <c r="G297" s="117"/>
      <c r="H297" s="117"/>
      <c r="I297" s="117"/>
      <c r="J297" s="117"/>
    </row>
    <row r="298" spans="1:10" s="104" customFormat="1" ht="9.75" customHeight="1">
      <c r="A298"/>
      <c r="B298" s="71"/>
      <c r="C298" s="71"/>
      <c r="D298" s="71"/>
      <c r="E298" s="98"/>
      <c r="F298" s="98"/>
      <c r="G298" s="98"/>
      <c r="H298" s="98"/>
      <c r="I298" s="98"/>
      <c r="J298" s="98"/>
    </row>
    <row r="299" spans="1:10" s="104" customFormat="1" ht="9.75" customHeight="1">
      <c r="A299" s="73"/>
      <c r="B299" s="73"/>
      <c r="C299" s="73"/>
      <c r="D299" s="73"/>
      <c r="E299"/>
      <c r="F299"/>
      <c r="G299"/>
      <c r="H299"/>
      <c r="I299"/>
      <c r="J299"/>
    </row>
    <row r="300" spans="1:10" s="104" customFormat="1" ht="12" customHeight="1">
      <c r="A300" s="383" t="s">
        <v>413</v>
      </c>
      <c r="B300" s="74"/>
      <c r="C300" s="74"/>
      <c r="D300" s="74"/>
      <c r="E300" s="98"/>
      <c r="F300" s="98"/>
      <c r="G300" s="98"/>
      <c r="H300" s="98"/>
      <c r="I300" s="98"/>
      <c r="J300" s="98"/>
    </row>
    <row r="301" spans="1:10" s="104" customFormat="1" ht="12" customHeight="1">
      <c r="A301" s="383" t="s">
        <v>268</v>
      </c>
      <c r="B301" s="383"/>
      <c r="C301" s="383"/>
      <c r="D301" s="383"/>
      <c r="E301" s="431"/>
      <c r="F301" s="431"/>
      <c r="G301" s="431"/>
      <c r="H301" s="431"/>
      <c r="I301" s="431"/>
      <c r="J301" s="431"/>
    </row>
    <row r="302" spans="1:10" s="104" customFormat="1" ht="12" customHeight="1" thickBot="1">
      <c r="A302" s="75"/>
      <c r="B302" s="75"/>
      <c r="C302" s="75"/>
      <c r="D302" s="75"/>
      <c r="E302" s="259"/>
      <c r="F302" s="259"/>
      <c r="G302" s="259"/>
      <c r="H302" s="259"/>
      <c r="I302" s="259"/>
      <c r="J302" s="259"/>
    </row>
    <row r="303" spans="1:13" s="73" customFormat="1" ht="9.75" customHeight="1">
      <c r="A303" s="672" t="s">
        <v>223</v>
      </c>
      <c r="B303" s="669" t="s">
        <v>403</v>
      </c>
      <c r="C303" s="687"/>
      <c r="D303" s="688"/>
      <c r="E303" s="762" t="s">
        <v>998</v>
      </c>
      <c r="F303" s="787" t="s">
        <v>404</v>
      </c>
      <c r="G303" s="708" t="s">
        <v>988</v>
      </c>
      <c r="H303" s="711"/>
      <c r="I303" s="708" t="s">
        <v>989</v>
      </c>
      <c r="J303" s="686"/>
      <c r="K303" s="169"/>
      <c r="L303" s="89"/>
      <c r="M303" s="89"/>
    </row>
    <row r="304" spans="1:13" s="73" customFormat="1" ht="7.5" customHeight="1">
      <c r="A304" s="673"/>
      <c r="B304" s="677"/>
      <c r="C304" s="689"/>
      <c r="D304" s="690"/>
      <c r="E304" s="785"/>
      <c r="F304" s="676"/>
      <c r="G304" s="709"/>
      <c r="H304" s="713"/>
      <c r="I304" s="709"/>
      <c r="J304" s="710"/>
      <c r="K304" s="86"/>
      <c r="L304" s="86"/>
      <c r="M304" s="86"/>
    </row>
    <row r="305" spans="1:13" s="73" customFormat="1" ht="9.75" customHeight="1">
      <c r="A305" s="673"/>
      <c r="B305" s="677"/>
      <c r="C305" s="689"/>
      <c r="D305" s="690"/>
      <c r="E305" s="785"/>
      <c r="F305" s="676"/>
      <c r="G305" s="77"/>
      <c r="H305" s="160" t="s">
        <v>964</v>
      </c>
      <c r="I305" s="406"/>
      <c r="J305" s="161" t="s">
        <v>964</v>
      </c>
      <c r="K305" s="94"/>
      <c r="L305" s="89"/>
      <c r="M305" s="89"/>
    </row>
    <row r="306" spans="1:13" s="73" customFormat="1" ht="9.75" customHeight="1">
      <c r="A306" s="673"/>
      <c r="B306" s="677"/>
      <c r="C306" s="689"/>
      <c r="D306" s="690"/>
      <c r="E306" s="785"/>
      <c r="F306" s="676"/>
      <c r="G306" s="244" t="s">
        <v>405</v>
      </c>
      <c r="H306" s="115" t="s">
        <v>406</v>
      </c>
      <c r="I306" s="244" t="s">
        <v>405</v>
      </c>
      <c r="J306" s="162" t="s">
        <v>406</v>
      </c>
      <c r="K306" s="94"/>
      <c r="L306" s="94"/>
      <c r="M306" s="94"/>
    </row>
    <row r="307" spans="1:13" s="73" customFormat="1" ht="9.75" customHeight="1">
      <c r="A307" s="673"/>
      <c r="B307" s="677"/>
      <c r="C307" s="689"/>
      <c r="D307" s="690"/>
      <c r="E307" s="785"/>
      <c r="F307" s="676"/>
      <c r="G307" s="244" t="s">
        <v>407</v>
      </c>
      <c r="H307" s="115" t="s">
        <v>408</v>
      </c>
      <c r="I307" s="244" t="s">
        <v>407</v>
      </c>
      <c r="J307" s="162" t="s">
        <v>408</v>
      </c>
      <c r="K307" s="94"/>
      <c r="L307" s="94"/>
      <c r="M307" s="94"/>
    </row>
    <row r="308" spans="1:13" s="73" customFormat="1" ht="15" customHeight="1" thickBot="1">
      <c r="A308" s="674"/>
      <c r="B308" s="701"/>
      <c r="C308" s="691"/>
      <c r="D308" s="692"/>
      <c r="E308" s="707"/>
      <c r="F308" s="699"/>
      <c r="G308" s="148"/>
      <c r="H308" s="122" t="s">
        <v>409</v>
      </c>
      <c r="I308" s="148"/>
      <c r="J308" s="162" t="s">
        <v>409</v>
      </c>
      <c r="K308" s="94"/>
      <c r="L308" s="94"/>
      <c r="M308" s="94"/>
    </row>
    <row r="309" spans="1:10" s="104" customFormat="1" ht="9.75" customHeight="1">
      <c r="A309" s="188"/>
      <c r="B309" s="78"/>
      <c r="C309" s="78"/>
      <c r="D309" s="79"/>
      <c r="E309" s="95"/>
      <c r="F309" s="95"/>
      <c r="G309" s="95"/>
      <c r="H309" s="95"/>
      <c r="I309" s="95"/>
      <c r="J309" s="95"/>
    </row>
    <row r="310" spans="1:10" s="104" customFormat="1" ht="9.75" customHeight="1">
      <c r="A310" s="233">
        <v>1825</v>
      </c>
      <c r="B310" s="86" t="s">
        <v>380</v>
      </c>
      <c r="C310" s="86"/>
      <c r="D310" s="84" t="s">
        <v>863</v>
      </c>
      <c r="E310" s="429" t="s">
        <v>864</v>
      </c>
      <c r="F310" s="429" t="s">
        <v>864</v>
      </c>
      <c r="G310" s="429" t="s">
        <v>864</v>
      </c>
      <c r="H310" s="234" t="s">
        <v>864</v>
      </c>
      <c r="I310" s="234" t="s">
        <v>864</v>
      </c>
      <c r="J310" s="421" t="s">
        <v>864</v>
      </c>
    </row>
    <row r="311" spans="1:10" s="104" customFormat="1" ht="9.75" customHeight="1">
      <c r="A311" s="233"/>
      <c r="B311" s="86"/>
      <c r="C311" s="86"/>
      <c r="D311" s="84" t="s">
        <v>865</v>
      </c>
      <c r="E311" s="429" t="s">
        <v>864</v>
      </c>
      <c r="F311" s="429" t="s">
        <v>864</v>
      </c>
      <c r="G311" s="429" t="s">
        <v>864</v>
      </c>
      <c r="H311" s="234" t="s">
        <v>864</v>
      </c>
      <c r="I311" s="234" t="s">
        <v>864</v>
      </c>
      <c r="J311" s="421" t="s">
        <v>864</v>
      </c>
    </row>
    <row r="312" spans="1:10" s="109" customFormat="1" ht="9.75" customHeight="1">
      <c r="A312" s="141"/>
      <c r="B312" s="142" t="s">
        <v>381</v>
      </c>
      <c r="C312" s="142"/>
      <c r="D312" s="129" t="s">
        <v>863</v>
      </c>
      <c r="E312" s="452" t="s">
        <v>864</v>
      </c>
      <c r="F312" s="452" t="s">
        <v>864</v>
      </c>
      <c r="G312" s="452" t="s">
        <v>864</v>
      </c>
      <c r="H312" s="446" t="s">
        <v>864</v>
      </c>
      <c r="I312" s="446" t="s">
        <v>864</v>
      </c>
      <c r="J312" s="434" t="s">
        <v>864</v>
      </c>
    </row>
    <row r="313" spans="1:10" s="109" customFormat="1" ht="9.75" customHeight="1">
      <c r="A313" s="141"/>
      <c r="B313" s="142"/>
      <c r="C313" s="142"/>
      <c r="D313" s="129" t="s">
        <v>865</v>
      </c>
      <c r="E313" s="452" t="s">
        <v>864</v>
      </c>
      <c r="F313" s="452" t="s">
        <v>864</v>
      </c>
      <c r="G313" s="452" t="s">
        <v>864</v>
      </c>
      <c r="H313" s="446" t="s">
        <v>864</v>
      </c>
      <c r="I313" s="446" t="s">
        <v>864</v>
      </c>
      <c r="J313" s="434" t="s">
        <v>864</v>
      </c>
    </row>
    <row r="314" spans="1:10" s="104" customFormat="1" ht="9.75" customHeight="1">
      <c r="A314" s="233"/>
      <c r="B314" s="86"/>
      <c r="C314" s="86"/>
      <c r="D314" s="84"/>
      <c r="E314" s="94"/>
      <c r="F314" s="94"/>
      <c r="G314" s="94"/>
      <c r="H314" s="94"/>
      <c r="I314" s="94"/>
      <c r="J314" s="94"/>
    </row>
    <row r="315" spans="1:10" s="104" customFormat="1" ht="10.5" customHeight="1">
      <c r="A315" s="453"/>
      <c r="B315" s="111" t="s">
        <v>382</v>
      </c>
      <c r="C315" s="111"/>
      <c r="D315" s="112" t="s">
        <v>863</v>
      </c>
      <c r="E315" s="454">
        <v>24992</v>
      </c>
      <c r="F315" s="455">
        <v>8667</v>
      </c>
      <c r="G315" s="454">
        <v>16081</v>
      </c>
      <c r="H315" s="415">
        <v>553</v>
      </c>
      <c r="I315" s="415">
        <v>244</v>
      </c>
      <c r="J315" s="433">
        <v>14</v>
      </c>
    </row>
    <row r="316" spans="1:10" s="104" customFormat="1" ht="10.5" customHeight="1">
      <c r="A316" s="453"/>
      <c r="B316" s="111"/>
      <c r="C316" s="111"/>
      <c r="D316" s="112" t="s">
        <v>865</v>
      </c>
      <c r="E316" s="454">
        <v>20111</v>
      </c>
      <c r="F316" s="455">
        <v>7367</v>
      </c>
      <c r="G316" s="454">
        <v>12666</v>
      </c>
      <c r="H316" s="415">
        <v>284</v>
      </c>
      <c r="I316" s="415">
        <v>78</v>
      </c>
      <c r="J316" s="433">
        <v>8</v>
      </c>
    </row>
    <row r="317" spans="1:10" s="104" customFormat="1" ht="10.5" customHeight="1">
      <c r="A317" s="453"/>
      <c r="B317" s="111"/>
      <c r="C317" s="111"/>
      <c r="D317" s="112"/>
      <c r="E317" s="454"/>
      <c r="F317" s="455"/>
      <c r="G317" s="454"/>
      <c r="H317" s="415"/>
      <c r="I317" s="415"/>
      <c r="J317" s="433"/>
    </row>
    <row r="318" spans="1:10" s="104" customFormat="1" ht="10.5" customHeight="1">
      <c r="A318" s="352">
        <v>303</v>
      </c>
      <c r="B318" s="104" t="s">
        <v>383</v>
      </c>
      <c r="D318" s="103" t="s">
        <v>863</v>
      </c>
      <c r="E318" s="456">
        <v>16</v>
      </c>
      <c r="F318" s="185" t="s">
        <v>864</v>
      </c>
      <c r="G318" s="456">
        <v>15</v>
      </c>
      <c r="H318" s="242" t="s">
        <v>864</v>
      </c>
      <c r="I318" s="445">
        <v>1</v>
      </c>
      <c r="J318" s="444" t="s">
        <v>864</v>
      </c>
    </row>
    <row r="319" spans="1:10" s="104" customFormat="1" ht="10.5" customHeight="1">
      <c r="A319" s="352"/>
      <c r="D319" s="103" t="s">
        <v>865</v>
      </c>
      <c r="E319" s="456">
        <v>5</v>
      </c>
      <c r="F319" s="185" t="s">
        <v>864</v>
      </c>
      <c r="G319" s="456">
        <v>5</v>
      </c>
      <c r="H319" s="242" t="s">
        <v>864</v>
      </c>
      <c r="I319" s="242" t="s">
        <v>864</v>
      </c>
      <c r="J319" s="444" t="s">
        <v>864</v>
      </c>
    </row>
    <row r="320" spans="1:10" s="104" customFormat="1" ht="10.5" customHeight="1">
      <c r="A320" s="375"/>
      <c r="B320" s="109" t="s">
        <v>264</v>
      </c>
      <c r="C320" s="109"/>
      <c r="D320" s="112" t="s">
        <v>863</v>
      </c>
      <c r="E320" s="454">
        <v>16</v>
      </c>
      <c r="F320" s="363" t="s">
        <v>864</v>
      </c>
      <c r="G320" s="454">
        <v>15</v>
      </c>
      <c r="H320" s="446" t="s">
        <v>864</v>
      </c>
      <c r="I320" s="415">
        <v>1</v>
      </c>
      <c r="J320" s="430" t="s">
        <v>864</v>
      </c>
    </row>
    <row r="321" spans="1:10" s="104" customFormat="1" ht="10.5" customHeight="1">
      <c r="A321" s="375"/>
      <c r="B321" s="109"/>
      <c r="C321" s="80"/>
      <c r="D321" s="112" t="s">
        <v>865</v>
      </c>
      <c r="E321" s="454">
        <v>5</v>
      </c>
      <c r="F321" s="363" t="s">
        <v>864</v>
      </c>
      <c r="G321" s="454">
        <v>5</v>
      </c>
      <c r="H321" s="446" t="s">
        <v>864</v>
      </c>
      <c r="I321" s="446" t="s">
        <v>864</v>
      </c>
      <c r="J321" s="430" t="s">
        <v>864</v>
      </c>
    </row>
    <row r="322" spans="1:10" s="104" customFormat="1" ht="10.5" customHeight="1">
      <c r="A322" s="375"/>
      <c r="B322" s="109"/>
      <c r="C322" s="109"/>
      <c r="D322" s="112"/>
      <c r="E322" s="454"/>
      <c r="F322" s="185"/>
      <c r="G322" s="454"/>
      <c r="H322" s="415"/>
      <c r="I322" s="415"/>
      <c r="J322" s="415"/>
    </row>
    <row r="323" spans="1:10" s="104" customFormat="1" ht="10.5" customHeight="1">
      <c r="A323" s="352">
        <v>606</v>
      </c>
      <c r="B323" s="104" t="s">
        <v>384</v>
      </c>
      <c r="D323" s="103" t="s">
        <v>863</v>
      </c>
      <c r="E323" s="456">
        <v>13</v>
      </c>
      <c r="F323" s="185" t="s">
        <v>864</v>
      </c>
      <c r="G323" s="457">
        <v>1</v>
      </c>
      <c r="H323" s="242" t="s">
        <v>864</v>
      </c>
      <c r="I323" s="445">
        <v>12</v>
      </c>
      <c r="J323" s="430" t="s">
        <v>864</v>
      </c>
    </row>
    <row r="324" spans="1:10" s="104" customFormat="1" ht="10.5" customHeight="1">
      <c r="A324" s="352"/>
      <c r="C324" s="104" t="s">
        <v>385</v>
      </c>
      <c r="D324" s="103" t="s">
        <v>865</v>
      </c>
      <c r="E324" s="456">
        <v>13</v>
      </c>
      <c r="F324" s="185" t="s">
        <v>864</v>
      </c>
      <c r="G324" s="457">
        <v>1</v>
      </c>
      <c r="H324" s="242" t="s">
        <v>864</v>
      </c>
      <c r="I324" s="445">
        <v>12</v>
      </c>
      <c r="J324" s="430" t="s">
        <v>864</v>
      </c>
    </row>
    <row r="325" spans="1:10" s="104" customFormat="1" ht="10.5" customHeight="1">
      <c r="A325" s="375"/>
      <c r="B325" s="109" t="s">
        <v>306</v>
      </c>
      <c r="C325" s="109"/>
      <c r="D325" s="112" t="s">
        <v>863</v>
      </c>
      <c r="E325" s="454">
        <v>13</v>
      </c>
      <c r="F325" s="185" t="s">
        <v>864</v>
      </c>
      <c r="G325" s="454">
        <v>1</v>
      </c>
      <c r="H325" s="446" t="s">
        <v>864</v>
      </c>
      <c r="I325" s="415">
        <v>12</v>
      </c>
      <c r="J325" s="430" t="s">
        <v>864</v>
      </c>
    </row>
    <row r="326" spans="1:10" s="104" customFormat="1" ht="10.5" customHeight="1">
      <c r="A326" s="375"/>
      <c r="B326" s="109"/>
      <c r="C326" s="80"/>
      <c r="D326" s="112" t="s">
        <v>865</v>
      </c>
      <c r="E326" s="454">
        <v>13</v>
      </c>
      <c r="F326" s="185" t="s">
        <v>864</v>
      </c>
      <c r="G326" s="454">
        <v>1</v>
      </c>
      <c r="H326" s="446" t="s">
        <v>864</v>
      </c>
      <c r="I326" s="415">
        <v>12</v>
      </c>
      <c r="J326" s="430" t="s">
        <v>864</v>
      </c>
    </row>
    <row r="327" spans="1:10" s="104" customFormat="1" ht="10.5" customHeight="1">
      <c r="A327" s="375"/>
      <c r="B327" s="109"/>
      <c r="C327" s="109"/>
      <c r="D327" s="110"/>
      <c r="E327" s="454"/>
      <c r="F327" s="185"/>
      <c r="G327" s="454"/>
      <c r="H327" s="446"/>
      <c r="I327" s="415"/>
      <c r="J327" s="430"/>
    </row>
    <row r="328" spans="1:10" s="104" customFormat="1" ht="10.5" customHeight="1">
      <c r="A328" s="352">
        <v>1522</v>
      </c>
      <c r="B328" s="104" t="s">
        <v>386</v>
      </c>
      <c r="D328" s="108" t="s">
        <v>863</v>
      </c>
      <c r="E328" s="457">
        <v>20</v>
      </c>
      <c r="F328" s="457">
        <v>1</v>
      </c>
      <c r="G328" s="457">
        <v>19</v>
      </c>
      <c r="H328" s="446" t="s">
        <v>864</v>
      </c>
      <c r="I328" s="446" t="s">
        <v>864</v>
      </c>
      <c r="J328" s="446" t="s">
        <v>864</v>
      </c>
    </row>
    <row r="329" spans="1:10" s="104" customFormat="1" ht="10.5" customHeight="1">
      <c r="A329" s="352"/>
      <c r="C329" s="104" t="s">
        <v>388</v>
      </c>
      <c r="D329" s="108" t="s">
        <v>865</v>
      </c>
      <c r="E329" s="457">
        <v>11</v>
      </c>
      <c r="F329" s="185" t="s">
        <v>864</v>
      </c>
      <c r="G329" s="457">
        <v>11</v>
      </c>
      <c r="H329" s="446" t="s">
        <v>864</v>
      </c>
      <c r="I329" s="446" t="s">
        <v>864</v>
      </c>
      <c r="J329" s="446" t="s">
        <v>864</v>
      </c>
    </row>
    <row r="330" spans="1:10" s="104" customFormat="1" ht="10.5" customHeight="1">
      <c r="A330" s="375"/>
      <c r="B330" s="109" t="s">
        <v>379</v>
      </c>
      <c r="C330" s="109"/>
      <c r="D330" s="110" t="s">
        <v>863</v>
      </c>
      <c r="E330" s="454">
        <v>20</v>
      </c>
      <c r="F330" s="457">
        <v>1</v>
      </c>
      <c r="G330" s="454">
        <v>19</v>
      </c>
      <c r="H330" s="446" t="s">
        <v>864</v>
      </c>
      <c r="I330" s="446" t="s">
        <v>864</v>
      </c>
      <c r="J330" s="446" t="s">
        <v>864</v>
      </c>
    </row>
    <row r="331" spans="1:10" s="104" customFormat="1" ht="10.5" customHeight="1">
      <c r="A331" s="375"/>
      <c r="B331" s="109"/>
      <c r="C331" s="80"/>
      <c r="D331" s="110" t="s">
        <v>865</v>
      </c>
      <c r="E331" s="454">
        <v>11</v>
      </c>
      <c r="F331" s="185" t="s">
        <v>864</v>
      </c>
      <c r="G331" s="454">
        <v>11</v>
      </c>
      <c r="H331" s="446" t="s">
        <v>864</v>
      </c>
      <c r="I331" s="446" t="s">
        <v>864</v>
      </c>
      <c r="J331" s="446" t="s">
        <v>864</v>
      </c>
    </row>
    <row r="332" spans="1:10" s="104" customFormat="1" ht="10.5" customHeight="1">
      <c r="A332" s="375"/>
      <c r="B332" s="109"/>
      <c r="C332" s="80"/>
      <c r="D332" s="110"/>
      <c r="E332" s="454"/>
      <c r="F332" s="429"/>
      <c r="G332" s="454"/>
      <c r="H332" s="446"/>
      <c r="I332" s="458"/>
      <c r="J332" s="458"/>
    </row>
    <row r="333" spans="1:10" s="104" customFormat="1" ht="10.5" customHeight="1">
      <c r="A333" s="352">
        <v>1704</v>
      </c>
      <c r="B333" s="104" t="s">
        <v>424</v>
      </c>
      <c r="D333" s="103" t="s">
        <v>863</v>
      </c>
      <c r="E333" s="456">
        <v>5</v>
      </c>
      <c r="F333" s="457">
        <v>1</v>
      </c>
      <c r="G333" s="457">
        <v>3</v>
      </c>
      <c r="H333" s="242" t="s">
        <v>864</v>
      </c>
      <c r="I333" s="443">
        <v>1</v>
      </c>
      <c r="J333" s="446" t="s">
        <v>864</v>
      </c>
    </row>
    <row r="334" spans="1:10" s="104" customFormat="1" ht="10.5" customHeight="1">
      <c r="A334" s="352"/>
      <c r="C334" s="104" t="s">
        <v>425</v>
      </c>
      <c r="D334" s="103" t="s">
        <v>865</v>
      </c>
      <c r="E334" s="456">
        <v>4</v>
      </c>
      <c r="F334" s="185" t="s">
        <v>864</v>
      </c>
      <c r="G334" s="457">
        <v>3</v>
      </c>
      <c r="H334" s="242" t="s">
        <v>864</v>
      </c>
      <c r="I334" s="443">
        <v>1</v>
      </c>
      <c r="J334" s="446" t="s">
        <v>864</v>
      </c>
    </row>
    <row r="335" spans="1:10" s="104" customFormat="1" ht="10.5" customHeight="1">
      <c r="A335" s="375"/>
      <c r="B335" s="109" t="s">
        <v>391</v>
      </c>
      <c r="C335" s="109"/>
      <c r="D335" s="110" t="s">
        <v>863</v>
      </c>
      <c r="E335" s="459">
        <v>5</v>
      </c>
      <c r="F335" s="459">
        <v>1</v>
      </c>
      <c r="G335" s="459">
        <v>3</v>
      </c>
      <c r="H335" s="458" t="s">
        <v>864</v>
      </c>
      <c r="I335" s="415">
        <v>1</v>
      </c>
      <c r="J335" s="446" t="s">
        <v>864</v>
      </c>
    </row>
    <row r="336" spans="1:10" s="104" customFormat="1" ht="10.5" customHeight="1">
      <c r="A336" s="375"/>
      <c r="B336" s="109"/>
      <c r="C336" s="80"/>
      <c r="D336" s="110" t="s">
        <v>865</v>
      </c>
      <c r="E336" s="459">
        <v>4</v>
      </c>
      <c r="F336" s="185" t="s">
        <v>864</v>
      </c>
      <c r="G336" s="459">
        <v>3</v>
      </c>
      <c r="H336" s="458" t="s">
        <v>864</v>
      </c>
      <c r="I336" s="415">
        <v>1</v>
      </c>
      <c r="J336" s="446" t="s">
        <v>864</v>
      </c>
    </row>
    <row r="337" spans="1:10" s="104" customFormat="1" ht="10.5" customHeight="1">
      <c r="A337" s="352"/>
      <c r="D337" s="108"/>
      <c r="E337" s="456"/>
      <c r="F337" s="429"/>
      <c r="G337" s="454"/>
      <c r="H337" s="445"/>
      <c r="I337" s="445"/>
      <c r="J337" s="446"/>
    </row>
    <row r="338" spans="1:10" s="104" customFormat="1" ht="10.5" customHeight="1">
      <c r="A338" s="375"/>
      <c r="B338" s="109" t="s">
        <v>82</v>
      </c>
      <c r="C338" s="109"/>
      <c r="D338" s="108"/>
      <c r="J338" s="446"/>
    </row>
    <row r="339" spans="1:10" s="104" customFormat="1" ht="10.5" customHeight="1">
      <c r="A339" s="375"/>
      <c r="B339" s="109"/>
      <c r="C339" s="109" t="s">
        <v>426</v>
      </c>
      <c r="D339" s="110" t="s">
        <v>863</v>
      </c>
      <c r="E339" s="454">
        <v>54</v>
      </c>
      <c r="F339" s="454">
        <v>2</v>
      </c>
      <c r="G339" s="459">
        <v>38</v>
      </c>
      <c r="H339" s="458" t="s">
        <v>864</v>
      </c>
      <c r="I339" s="415">
        <v>14</v>
      </c>
      <c r="J339" s="446" t="s">
        <v>864</v>
      </c>
    </row>
    <row r="340" spans="1:10" s="104" customFormat="1" ht="10.5" customHeight="1">
      <c r="A340" s="375"/>
      <c r="B340" s="109"/>
      <c r="C340" s="109" t="s">
        <v>393</v>
      </c>
      <c r="D340" s="110" t="s">
        <v>865</v>
      </c>
      <c r="E340" s="454">
        <v>33</v>
      </c>
      <c r="F340" s="185" t="s">
        <v>864</v>
      </c>
      <c r="G340" s="459">
        <v>20</v>
      </c>
      <c r="H340" s="458" t="s">
        <v>864</v>
      </c>
      <c r="I340" s="415">
        <v>13</v>
      </c>
      <c r="J340" s="446" t="s">
        <v>864</v>
      </c>
    </row>
    <row r="341" spans="1:10" s="104" customFormat="1" ht="10.5" customHeight="1">
      <c r="A341" s="352"/>
      <c r="D341" s="108"/>
      <c r="E341" s="456"/>
      <c r="F341" s="429"/>
      <c r="G341" s="454"/>
      <c r="H341" s="445"/>
      <c r="I341" s="445"/>
      <c r="J341" s="445"/>
    </row>
    <row r="342" spans="1:10" s="104" customFormat="1" ht="10.5" customHeight="1">
      <c r="A342" s="352">
        <v>1506</v>
      </c>
      <c r="B342" s="104" t="s">
        <v>394</v>
      </c>
      <c r="D342" s="103" t="s">
        <v>863</v>
      </c>
      <c r="E342" s="456">
        <v>1269</v>
      </c>
      <c r="F342" s="457">
        <v>5</v>
      </c>
      <c r="G342" s="457">
        <v>1121</v>
      </c>
      <c r="H342" s="443">
        <v>271</v>
      </c>
      <c r="I342" s="443">
        <v>143</v>
      </c>
      <c r="J342" s="443">
        <v>5</v>
      </c>
    </row>
    <row r="343" spans="1:10" s="104" customFormat="1" ht="10.5" customHeight="1">
      <c r="A343" s="369"/>
      <c r="C343" s="104" t="s">
        <v>395</v>
      </c>
      <c r="D343" s="103" t="s">
        <v>865</v>
      </c>
      <c r="E343" s="456">
        <v>1110</v>
      </c>
      <c r="F343" s="457">
        <v>2</v>
      </c>
      <c r="G343" s="457">
        <v>986</v>
      </c>
      <c r="H343" s="443">
        <v>202</v>
      </c>
      <c r="I343" s="443">
        <v>122</v>
      </c>
      <c r="J343" s="443">
        <v>1</v>
      </c>
    </row>
    <row r="344" spans="1:10" s="104" customFormat="1" ht="10.5" customHeight="1">
      <c r="A344" s="401"/>
      <c r="B344" s="109" t="s">
        <v>379</v>
      </c>
      <c r="C344" s="109"/>
      <c r="D344" s="110" t="s">
        <v>863</v>
      </c>
      <c r="E344" s="454">
        <v>1269</v>
      </c>
      <c r="F344" s="454">
        <v>5</v>
      </c>
      <c r="G344" s="454">
        <v>1121</v>
      </c>
      <c r="H344" s="415">
        <v>271</v>
      </c>
      <c r="I344" s="415">
        <v>143</v>
      </c>
      <c r="J344" s="415">
        <v>5</v>
      </c>
    </row>
    <row r="345" spans="1:10" s="104" customFormat="1" ht="10.5" customHeight="1">
      <c r="A345" s="401"/>
      <c r="B345" s="109"/>
      <c r="C345" s="80"/>
      <c r="D345" s="110" t="s">
        <v>865</v>
      </c>
      <c r="E345" s="454">
        <v>1110</v>
      </c>
      <c r="F345" s="454">
        <v>2</v>
      </c>
      <c r="G345" s="454">
        <v>986</v>
      </c>
      <c r="H345" s="415">
        <v>202</v>
      </c>
      <c r="I345" s="415">
        <v>122</v>
      </c>
      <c r="J345" s="415">
        <v>1</v>
      </c>
    </row>
    <row r="346" spans="1:10" s="104" customFormat="1" ht="10.5" customHeight="1">
      <c r="A346" s="369"/>
      <c r="D346" s="108"/>
      <c r="E346" s="456"/>
      <c r="F346" s="429"/>
      <c r="G346" s="454"/>
      <c r="H346" s="415"/>
      <c r="I346" s="445"/>
      <c r="J346" s="415"/>
    </row>
    <row r="347" spans="1:10" s="104" customFormat="1" ht="10.5" customHeight="1">
      <c r="A347" s="401"/>
      <c r="B347" s="109" t="s">
        <v>396</v>
      </c>
      <c r="C347" s="109"/>
      <c r="D347" s="108"/>
      <c r="H347" s="415"/>
      <c r="J347" s="415"/>
    </row>
    <row r="348" spans="1:10" s="104" customFormat="1" ht="10.5" customHeight="1">
      <c r="A348" s="401"/>
      <c r="B348" s="109"/>
      <c r="C348" s="109" t="s">
        <v>397</v>
      </c>
      <c r="D348" s="110" t="s">
        <v>863</v>
      </c>
      <c r="E348" s="454">
        <v>1269</v>
      </c>
      <c r="F348" s="454">
        <v>5</v>
      </c>
      <c r="G348" s="454">
        <v>1121</v>
      </c>
      <c r="H348" s="415">
        <v>271</v>
      </c>
      <c r="I348" s="415">
        <v>143</v>
      </c>
      <c r="J348" s="415">
        <v>5</v>
      </c>
    </row>
    <row r="349" spans="1:10" s="104" customFormat="1" ht="10.5" customHeight="1">
      <c r="A349" s="369"/>
      <c r="C349" s="80" t="s">
        <v>993</v>
      </c>
      <c r="D349" s="110" t="s">
        <v>865</v>
      </c>
      <c r="E349" s="454">
        <v>1110</v>
      </c>
      <c r="F349" s="454">
        <v>2</v>
      </c>
      <c r="G349" s="454">
        <v>986</v>
      </c>
      <c r="H349" s="415">
        <v>202</v>
      </c>
      <c r="I349" s="415">
        <v>122</v>
      </c>
      <c r="J349" s="415">
        <v>1</v>
      </c>
    </row>
    <row r="350" spans="1:10" s="104" customFormat="1" ht="10.5" customHeight="1">
      <c r="A350" s="369"/>
      <c r="D350" s="108"/>
      <c r="E350" s="456"/>
      <c r="F350" s="429"/>
      <c r="G350" s="454"/>
      <c r="H350" s="415"/>
      <c r="I350" s="445"/>
      <c r="J350" s="445"/>
    </row>
    <row r="351" spans="1:10" s="104" customFormat="1" ht="10.5" customHeight="1">
      <c r="A351" s="401"/>
      <c r="B351" s="109" t="s">
        <v>398</v>
      </c>
      <c r="C351" s="109"/>
      <c r="D351" s="110" t="s">
        <v>863</v>
      </c>
      <c r="E351" s="454">
        <v>26315</v>
      </c>
      <c r="F351" s="454">
        <v>8674</v>
      </c>
      <c r="G351" s="454">
        <v>17240</v>
      </c>
      <c r="H351" s="415">
        <v>824</v>
      </c>
      <c r="I351" s="415">
        <v>401</v>
      </c>
      <c r="J351" s="415">
        <v>19</v>
      </c>
    </row>
    <row r="352" spans="1:10" s="104" customFormat="1" ht="10.5" customHeight="1">
      <c r="A352" s="401"/>
      <c r="B352" s="109"/>
      <c r="C352" s="109" t="s">
        <v>854</v>
      </c>
      <c r="D352" s="110" t="s">
        <v>865</v>
      </c>
      <c r="E352" s="454">
        <v>21254</v>
      </c>
      <c r="F352" s="454">
        <v>7369</v>
      </c>
      <c r="G352" s="454">
        <v>13672</v>
      </c>
      <c r="H352" s="415">
        <v>486</v>
      </c>
      <c r="I352" s="415">
        <v>213</v>
      </c>
      <c r="J352" s="415">
        <v>9</v>
      </c>
    </row>
    <row r="353" s="104" customFormat="1" ht="11.25"/>
    <row r="354" s="104" customFormat="1" ht="11.25"/>
    <row r="355" s="104" customFormat="1" ht="11.25"/>
    <row r="356" s="104" customFormat="1" ht="11.25"/>
    <row r="357" s="104" customFormat="1" ht="11.25"/>
    <row r="358" s="104" customFormat="1" ht="11.25"/>
    <row r="359" s="104" customFormat="1" ht="11.25"/>
    <row r="360" s="104" customFormat="1" ht="11.25"/>
    <row r="361" s="104" customFormat="1" ht="11.25"/>
    <row r="362" s="104" customFormat="1" ht="11.25"/>
    <row r="363" s="104" customFormat="1" ht="11.25"/>
    <row r="364" s="104" customFormat="1" ht="11.25"/>
    <row r="365" s="104" customFormat="1" ht="11.25"/>
    <row r="366" s="104" customFormat="1" ht="11.25"/>
    <row r="367" s="104" customFormat="1" ht="11.25"/>
    <row r="368" s="104" customFormat="1" ht="11.25"/>
    <row r="369" s="104" customFormat="1" ht="11.25"/>
    <row r="370" s="104" customFormat="1" ht="11.25"/>
    <row r="371" s="104" customFormat="1" ht="11.25"/>
    <row r="372" s="104" customFormat="1" ht="11.25"/>
  </sheetData>
  <mergeCells count="30">
    <mergeCell ref="A7:A12"/>
    <mergeCell ref="A80:A85"/>
    <mergeCell ref="E80:E85"/>
    <mergeCell ref="F80:F85"/>
    <mergeCell ref="B7:D12"/>
    <mergeCell ref="B80:D85"/>
    <mergeCell ref="E7:E12"/>
    <mergeCell ref="F7:F12"/>
    <mergeCell ref="A155:A160"/>
    <mergeCell ref="E155:E160"/>
    <mergeCell ref="F155:F160"/>
    <mergeCell ref="A230:A235"/>
    <mergeCell ref="E230:E235"/>
    <mergeCell ref="F230:F235"/>
    <mergeCell ref="B155:D160"/>
    <mergeCell ref="B230:D235"/>
    <mergeCell ref="G303:H304"/>
    <mergeCell ref="I303:J304"/>
    <mergeCell ref="A303:A308"/>
    <mergeCell ref="E303:E308"/>
    <mergeCell ref="F303:F308"/>
    <mergeCell ref="B303:D308"/>
    <mergeCell ref="G230:H231"/>
    <mergeCell ref="I230:J231"/>
    <mergeCell ref="G155:H156"/>
    <mergeCell ref="I155:J156"/>
    <mergeCell ref="G80:H81"/>
    <mergeCell ref="I80:J81"/>
    <mergeCell ref="G7:H8"/>
    <mergeCell ref="I7:J8"/>
  </mergeCells>
  <printOptions/>
  <pageMargins left="0.7874015748031497" right="0.7874015748031497" top="0.3937007874015748" bottom="0.7874015748031497" header="0.31496062992125984" footer="0.5118110236220472"/>
  <pageSetup horizontalDpi="600" verticalDpi="600" orientation="portrait" paperSize="9" r:id="rId2"/>
  <rowBreaks count="4" manualBreakCount="4">
    <brk id="73" max="9" man="1"/>
    <brk id="148" max="9" man="1"/>
    <brk id="223" max="255" man="1"/>
    <brk id="296" max="9" man="1"/>
  </rowBreaks>
  <drawing r:id="rId1"/>
</worksheet>
</file>

<file path=xl/worksheets/sheet17.xml><?xml version="1.0" encoding="utf-8"?>
<worksheet xmlns="http://schemas.openxmlformats.org/spreadsheetml/2006/main" xmlns:r="http://schemas.openxmlformats.org/officeDocument/2006/relationships">
  <dimension ref="A1:S68"/>
  <sheetViews>
    <sheetView workbookViewId="0" topLeftCell="A1">
      <selection activeCell="J69" sqref="J69"/>
    </sheetView>
  </sheetViews>
  <sheetFormatPr defaultColWidth="11.421875" defaultRowHeight="12.75"/>
  <cols>
    <col min="1" max="1" width="4.00390625" style="0" customWidth="1"/>
    <col min="2" max="2" width="1.57421875" style="0" customWidth="1"/>
    <col min="3" max="3" width="6.28125" style="0" customWidth="1"/>
    <col min="4" max="4" width="1.57421875" style="0" customWidth="1"/>
    <col min="5" max="5" width="6.8515625" style="0" customWidth="1"/>
    <col min="6" max="6" width="16.8515625" style="0" customWidth="1"/>
    <col min="7" max="18" width="10.57421875" style="0" customWidth="1"/>
    <col min="19" max="19" width="4.00390625" style="0" customWidth="1"/>
  </cols>
  <sheetData>
    <row r="1" spans="1:19" s="73" customFormat="1" ht="11.25">
      <c r="A1" s="71" t="str">
        <f>"- 34 -"</f>
        <v>- 34 -</v>
      </c>
      <c r="B1" s="71"/>
      <c r="C1" s="71"/>
      <c r="D1" s="71"/>
      <c r="E1" s="71"/>
      <c r="F1" s="71"/>
      <c r="G1" s="71"/>
      <c r="H1" s="71"/>
      <c r="I1" s="71"/>
      <c r="J1" s="71"/>
      <c r="K1" s="71"/>
      <c r="L1" s="71" t="str">
        <f>"- 35 -"</f>
        <v>- 35 -</v>
      </c>
      <c r="M1" s="71"/>
      <c r="N1" s="71"/>
      <c r="O1" s="71"/>
      <c r="P1" s="71"/>
      <c r="Q1" s="71"/>
      <c r="R1" s="71"/>
      <c r="S1" s="71"/>
    </row>
    <row r="2" s="73" customFormat="1" ht="11.25"/>
    <row r="3" s="73" customFormat="1" ht="11.25"/>
    <row r="4" spans="1:12" s="187" customFormat="1" ht="12.75">
      <c r="A4" s="788" t="s">
        <v>427</v>
      </c>
      <c r="B4" s="788"/>
      <c r="C4" s="788"/>
      <c r="D4" s="788"/>
      <c r="E4" s="788"/>
      <c r="F4" s="788"/>
      <c r="G4" s="788"/>
      <c r="H4" s="788"/>
      <c r="I4" s="788"/>
      <c r="J4" s="788"/>
      <c r="K4" s="788"/>
      <c r="L4" s="187" t="s">
        <v>428</v>
      </c>
    </row>
    <row r="5" s="187" customFormat="1" ht="12.75"/>
    <row r="6" spans="1:19" s="73" customFormat="1" ht="12" thickBot="1">
      <c r="A6" s="75"/>
      <c r="B6" s="75"/>
      <c r="C6" s="75"/>
      <c r="D6" s="75"/>
      <c r="E6" s="75"/>
      <c r="F6" s="75"/>
      <c r="G6" s="75"/>
      <c r="H6" s="75"/>
      <c r="I6" s="75"/>
      <c r="J6" s="75"/>
      <c r="K6" s="75"/>
      <c r="L6" s="75"/>
      <c r="M6" s="75"/>
      <c r="N6" s="75"/>
      <c r="O6" s="75"/>
      <c r="P6" s="75"/>
      <c r="Q6" s="75"/>
      <c r="R6" s="75"/>
      <c r="S6" s="75"/>
    </row>
    <row r="7" spans="1:19" s="73" customFormat="1" ht="11.25">
      <c r="A7" s="672" t="s">
        <v>109</v>
      </c>
      <c r="B7" s="86"/>
      <c r="C7" s="86"/>
      <c r="D7" s="86"/>
      <c r="E7" s="86"/>
      <c r="F7" s="79"/>
      <c r="G7" s="693" t="s">
        <v>981</v>
      </c>
      <c r="H7" s="686"/>
      <c r="I7" s="686"/>
      <c r="J7" s="686"/>
      <c r="K7" s="686"/>
      <c r="L7" s="686" t="s">
        <v>110</v>
      </c>
      <c r="M7" s="686"/>
      <c r="N7" s="686"/>
      <c r="O7" s="686"/>
      <c r="P7" s="686"/>
      <c r="Q7" s="686"/>
      <c r="R7" s="711"/>
      <c r="S7" s="669" t="s">
        <v>109</v>
      </c>
    </row>
    <row r="8" spans="1:19" s="73" customFormat="1" ht="11.25">
      <c r="A8" s="673"/>
      <c r="F8" s="84"/>
      <c r="G8" s="712"/>
      <c r="H8" s="710"/>
      <c r="I8" s="710"/>
      <c r="J8" s="710"/>
      <c r="K8" s="710"/>
      <c r="L8" s="710"/>
      <c r="M8" s="710"/>
      <c r="N8" s="710"/>
      <c r="O8" s="710"/>
      <c r="P8" s="710"/>
      <c r="Q8" s="710"/>
      <c r="R8" s="713"/>
      <c r="S8" s="677"/>
    </row>
    <row r="9" spans="1:19" s="73" customFormat="1" ht="10.5" customHeight="1">
      <c r="A9" s="673"/>
      <c r="F9" s="84"/>
      <c r="G9" s="460"/>
      <c r="H9" s="146"/>
      <c r="I9" s="92"/>
      <c r="J9" s="146"/>
      <c r="K9" s="775" t="s">
        <v>429</v>
      </c>
      <c r="L9" s="461"/>
      <c r="M9" s="700" t="s">
        <v>430</v>
      </c>
      <c r="N9" s="753"/>
      <c r="O9" s="758"/>
      <c r="P9" s="700" t="s">
        <v>431</v>
      </c>
      <c r="Q9" s="753"/>
      <c r="R9" s="758"/>
      <c r="S9" s="677"/>
    </row>
    <row r="10" spans="1:19" s="73" customFormat="1" ht="10.5" customHeight="1">
      <c r="A10" s="673"/>
      <c r="B10" s="71" t="s">
        <v>432</v>
      </c>
      <c r="C10" s="71"/>
      <c r="D10" s="71"/>
      <c r="E10" s="71"/>
      <c r="F10" s="116"/>
      <c r="G10" s="94"/>
      <c r="H10" s="194"/>
      <c r="I10" s="94"/>
      <c r="J10" s="194"/>
      <c r="K10" s="776"/>
      <c r="L10" s="233"/>
      <c r="M10" s="709"/>
      <c r="N10" s="710"/>
      <c r="O10" s="713"/>
      <c r="P10" s="709"/>
      <c r="Q10" s="710"/>
      <c r="R10" s="713"/>
      <c r="S10" s="677"/>
    </row>
    <row r="11" spans="1:19" s="73" customFormat="1" ht="10.5" customHeight="1">
      <c r="A11" s="673"/>
      <c r="B11" s="71"/>
      <c r="C11" s="71"/>
      <c r="D11" s="71"/>
      <c r="E11" s="71"/>
      <c r="F11" s="116"/>
      <c r="G11" s="94"/>
      <c r="H11" s="194"/>
      <c r="I11" s="94"/>
      <c r="J11" s="194"/>
      <c r="K11" s="776"/>
      <c r="L11" s="262"/>
      <c r="M11" s="700" t="s">
        <v>433</v>
      </c>
      <c r="N11" s="753"/>
      <c r="O11" s="753"/>
      <c r="P11" s="753"/>
      <c r="Q11" s="753"/>
      <c r="R11" s="758"/>
      <c r="S11" s="677"/>
    </row>
    <row r="12" spans="1:19" s="73" customFormat="1" ht="10.5" customHeight="1">
      <c r="A12" s="673"/>
      <c r="B12" s="71" t="s">
        <v>61</v>
      </c>
      <c r="C12" s="71"/>
      <c r="D12" s="71"/>
      <c r="E12" s="71"/>
      <c r="F12" s="116"/>
      <c r="G12" s="94" t="s">
        <v>854</v>
      </c>
      <c r="H12" s="194" t="s">
        <v>982</v>
      </c>
      <c r="I12" s="94" t="s">
        <v>988</v>
      </c>
      <c r="J12" s="194" t="s">
        <v>989</v>
      </c>
      <c r="K12" s="776"/>
      <c r="L12" s="217" t="s">
        <v>854</v>
      </c>
      <c r="M12" s="709"/>
      <c r="N12" s="710"/>
      <c r="O12" s="710"/>
      <c r="P12" s="710"/>
      <c r="Q12" s="710"/>
      <c r="R12" s="713"/>
      <c r="S12" s="677"/>
    </row>
    <row r="13" spans="1:19" s="73" customFormat="1" ht="10.5" customHeight="1">
      <c r="A13" s="673"/>
      <c r="B13" s="71" t="s">
        <v>63</v>
      </c>
      <c r="C13" s="71"/>
      <c r="D13" s="71"/>
      <c r="E13" s="71"/>
      <c r="F13" s="116"/>
      <c r="G13" s="94"/>
      <c r="H13" s="194"/>
      <c r="I13" s="94"/>
      <c r="J13" s="194"/>
      <c r="K13" s="776"/>
      <c r="L13" s="233"/>
      <c r="M13" s="462"/>
      <c r="N13" s="463" t="s">
        <v>964</v>
      </c>
      <c r="O13" s="463"/>
      <c r="P13" s="146"/>
      <c r="Q13" s="463" t="s">
        <v>964</v>
      </c>
      <c r="R13" s="463"/>
      <c r="S13" s="677"/>
    </row>
    <row r="14" spans="1:19" s="73" customFormat="1" ht="10.5" customHeight="1">
      <c r="A14" s="673"/>
      <c r="F14" s="84"/>
      <c r="G14" s="94"/>
      <c r="H14" s="194"/>
      <c r="I14" s="94"/>
      <c r="J14" s="194"/>
      <c r="K14" s="776"/>
      <c r="L14" s="233"/>
      <c r="M14" s="194" t="s">
        <v>993</v>
      </c>
      <c r="N14" s="698" t="s">
        <v>988</v>
      </c>
      <c r="O14" s="698" t="s">
        <v>989</v>
      </c>
      <c r="P14" s="194" t="s">
        <v>993</v>
      </c>
      <c r="Q14" s="698" t="s">
        <v>988</v>
      </c>
      <c r="R14" s="698" t="s">
        <v>989</v>
      </c>
      <c r="S14" s="677"/>
    </row>
    <row r="15" spans="1:19" s="73" customFormat="1" ht="10.5" customHeight="1" thickBot="1">
      <c r="A15" s="674"/>
      <c r="B15" s="86"/>
      <c r="C15" s="86"/>
      <c r="D15" s="86"/>
      <c r="E15" s="86"/>
      <c r="F15" s="271"/>
      <c r="G15" s="94"/>
      <c r="H15" s="147"/>
      <c r="I15" s="94"/>
      <c r="J15" s="147"/>
      <c r="K15" s="790"/>
      <c r="L15" s="125"/>
      <c r="M15" s="147"/>
      <c r="N15" s="671"/>
      <c r="O15" s="671"/>
      <c r="P15" s="218"/>
      <c r="Q15" s="671"/>
      <c r="R15" s="671"/>
      <c r="S15" s="701"/>
    </row>
    <row r="16" spans="1:19" s="73" customFormat="1" ht="12.75">
      <c r="A16" s="464"/>
      <c r="B16" s="78"/>
      <c r="C16" s="78"/>
      <c r="D16" s="78"/>
      <c r="E16" s="78"/>
      <c r="F16" s="78"/>
      <c r="G16" s="95"/>
      <c r="H16" s="95"/>
      <c r="I16" s="95"/>
      <c r="J16" s="95"/>
      <c r="K16" s="95"/>
      <c r="L16" s="78"/>
      <c r="M16" s="78"/>
      <c r="N16" s="78"/>
      <c r="O16" s="78"/>
      <c r="P16" s="78"/>
      <c r="Q16" s="78"/>
      <c r="R16" s="407"/>
      <c r="S16" s="78"/>
    </row>
    <row r="17" spans="1:19" s="73" customFormat="1" ht="11.25">
      <c r="A17" s="465"/>
      <c r="F17" s="86"/>
      <c r="S17" s="86"/>
    </row>
    <row r="18" spans="1:19" s="73" customFormat="1" ht="12.75">
      <c r="A18" s="175" t="s">
        <v>998</v>
      </c>
      <c r="B18" s="98"/>
      <c r="C18" s="98"/>
      <c r="D18" s="71"/>
      <c r="E18" s="71"/>
      <c r="F18" s="89"/>
      <c r="G18" s="98"/>
      <c r="H18" s="71"/>
      <c r="I18" s="71"/>
      <c r="J18" s="71"/>
      <c r="K18" s="71"/>
      <c r="L18" s="175" t="s">
        <v>998</v>
      </c>
      <c r="M18" s="71"/>
      <c r="N18" s="71"/>
      <c r="O18" s="71"/>
      <c r="P18" s="71"/>
      <c r="Q18" s="71"/>
      <c r="R18" s="71"/>
      <c r="S18" s="89"/>
    </row>
    <row r="19" spans="1:11" s="73" customFormat="1" ht="12.75">
      <c r="A19" s="465"/>
      <c r="B19"/>
      <c r="C19"/>
      <c r="F19" s="86"/>
      <c r="G19" s="71"/>
      <c r="H19" s="71"/>
      <c r="I19" s="71"/>
      <c r="J19" s="71"/>
      <c r="K19" s="71"/>
    </row>
    <row r="20" spans="1:6" s="73" customFormat="1" ht="11.25">
      <c r="A20" s="465"/>
      <c r="F20" s="86"/>
    </row>
    <row r="21" spans="1:19" s="80" customFormat="1" ht="11.25">
      <c r="A21" s="466"/>
      <c r="B21" s="80" t="s">
        <v>64</v>
      </c>
      <c r="F21" s="467"/>
      <c r="R21" s="255"/>
      <c r="S21" s="468"/>
    </row>
    <row r="22" spans="1:19" s="80" customFormat="1" ht="11.25">
      <c r="A22" s="466"/>
      <c r="F22" s="81"/>
      <c r="R22" s="255"/>
      <c r="S22" s="468"/>
    </row>
    <row r="23" spans="1:19" s="73" customFormat="1" ht="11.25">
      <c r="A23" s="226">
        <v>1</v>
      </c>
      <c r="C23" s="73" t="s">
        <v>434</v>
      </c>
      <c r="E23" s="73" t="s">
        <v>66</v>
      </c>
      <c r="F23" s="84"/>
      <c r="G23" s="273">
        <v>855</v>
      </c>
      <c r="H23" s="469">
        <v>99</v>
      </c>
      <c r="I23" s="470">
        <v>701</v>
      </c>
      <c r="J23" s="471">
        <v>55</v>
      </c>
      <c r="K23" s="471">
        <v>10</v>
      </c>
      <c r="L23" s="149">
        <v>450</v>
      </c>
      <c r="M23" s="149">
        <v>446</v>
      </c>
      <c r="N23" s="149">
        <v>302</v>
      </c>
      <c r="O23" s="149">
        <v>138</v>
      </c>
      <c r="P23" s="472">
        <v>4</v>
      </c>
      <c r="Q23" s="472">
        <v>3</v>
      </c>
      <c r="R23" s="472">
        <v>1</v>
      </c>
      <c r="S23" s="473">
        <v>1</v>
      </c>
    </row>
    <row r="24" spans="1:19" s="73" customFormat="1" ht="11.25">
      <c r="A24" s="226">
        <v>2</v>
      </c>
      <c r="C24" s="73" t="s">
        <v>66</v>
      </c>
      <c r="D24" s="179" t="str">
        <f>"-"</f>
        <v>-</v>
      </c>
      <c r="E24" s="73" t="s">
        <v>67</v>
      </c>
      <c r="F24" s="84"/>
      <c r="G24" s="273">
        <v>645</v>
      </c>
      <c r="H24" s="469">
        <v>91</v>
      </c>
      <c r="I24" s="470">
        <v>445</v>
      </c>
      <c r="J24" s="471">
        <v>109</v>
      </c>
      <c r="K24" s="471">
        <v>49</v>
      </c>
      <c r="L24" s="149">
        <v>258</v>
      </c>
      <c r="M24" s="149">
        <v>257</v>
      </c>
      <c r="N24" s="149">
        <v>227</v>
      </c>
      <c r="O24" s="149">
        <v>28</v>
      </c>
      <c r="P24" s="472">
        <v>1</v>
      </c>
      <c r="Q24" s="472">
        <v>1</v>
      </c>
      <c r="R24" s="106" t="s">
        <v>864</v>
      </c>
      <c r="S24" s="473">
        <v>2</v>
      </c>
    </row>
    <row r="25" spans="1:19" s="73" customFormat="1" ht="11.25">
      <c r="A25" s="226">
        <v>3</v>
      </c>
      <c r="C25" s="73" t="s">
        <v>67</v>
      </c>
      <c r="D25" s="179" t="str">
        <f>"-"</f>
        <v>-</v>
      </c>
      <c r="E25" s="73" t="s">
        <v>68</v>
      </c>
      <c r="F25" s="84"/>
      <c r="G25" s="273">
        <v>2693</v>
      </c>
      <c r="H25" s="469">
        <v>373</v>
      </c>
      <c r="I25" s="470">
        <v>1837</v>
      </c>
      <c r="J25" s="471">
        <v>483</v>
      </c>
      <c r="K25" s="471">
        <v>39</v>
      </c>
      <c r="L25" s="149">
        <v>751</v>
      </c>
      <c r="M25" s="149">
        <v>737</v>
      </c>
      <c r="N25" s="149">
        <v>665</v>
      </c>
      <c r="O25" s="149">
        <v>63</v>
      </c>
      <c r="P25" s="472">
        <v>14</v>
      </c>
      <c r="Q25" s="472">
        <v>8</v>
      </c>
      <c r="R25" s="472">
        <v>6</v>
      </c>
      <c r="S25" s="473">
        <v>3</v>
      </c>
    </row>
    <row r="26" spans="1:19" s="73" customFormat="1" ht="11.25">
      <c r="A26" s="226">
        <v>4</v>
      </c>
      <c r="C26" s="73" t="s">
        <v>68</v>
      </c>
      <c r="D26" s="179" t="s">
        <v>864</v>
      </c>
      <c r="E26" s="73" t="s">
        <v>70</v>
      </c>
      <c r="F26" s="84"/>
      <c r="G26" s="273">
        <v>2916</v>
      </c>
      <c r="H26" s="469">
        <v>437</v>
      </c>
      <c r="I26" s="470">
        <v>1880</v>
      </c>
      <c r="J26" s="471">
        <v>599</v>
      </c>
      <c r="K26" s="471">
        <v>134</v>
      </c>
      <c r="L26" s="149">
        <v>838</v>
      </c>
      <c r="M26" s="149">
        <v>830</v>
      </c>
      <c r="N26" s="149">
        <v>674</v>
      </c>
      <c r="O26" s="149">
        <v>139</v>
      </c>
      <c r="P26" s="472">
        <v>8</v>
      </c>
      <c r="Q26" s="472">
        <v>4</v>
      </c>
      <c r="R26" s="472">
        <v>3</v>
      </c>
      <c r="S26" s="473">
        <v>4</v>
      </c>
    </row>
    <row r="27" spans="1:19" s="73" customFormat="1" ht="11.25">
      <c r="A27" s="226"/>
      <c r="D27" s="179"/>
      <c r="F27" s="84"/>
      <c r="G27" s="273"/>
      <c r="H27" s="145"/>
      <c r="I27" s="284"/>
      <c r="J27" s="471"/>
      <c r="K27" s="471"/>
      <c r="L27" s="149"/>
      <c r="M27" s="149"/>
      <c r="N27" s="149"/>
      <c r="O27" s="149"/>
      <c r="P27" s="472"/>
      <c r="Q27" s="472"/>
      <c r="R27" s="472"/>
      <c r="S27" s="473"/>
    </row>
    <row r="28" spans="1:19" s="80" customFormat="1" ht="11.25">
      <c r="A28" s="220">
        <v>5</v>
      </c>
      <c r="B28" s="80" t="s">
        <v>990</v>
      </c>
      <c r="D28" s="183"/>
      <c r="F28" s="81"/>
      <c r="G28" s="284">
        <v>7109</v>
      </c>
      <c r="H28" s="474">
        <v>1000</v>
      </c>
      <c r="I28" s="284">
        <v>4863</v>
      </c>
      <c r="J28" s="295">
        <v>1246</v>
      </c>
      <c r="K28" s="295">
        <v>232</v>
      </c>
      <c r="L28" s="150">
        <v>2297</v>
      </c>
      <c r="M28" s="150">
        <v>2270</v>
      </c>
      <c r="N28" s="150">
        <v>1868</v>
      </c>
      <c r="O28" s="150">
        <v>368</v>
      </c>
      <c r="P28" s="475">
        <v>27</v>
      </c>
      <c r="Q28" s="475">
        <v>16</v>
      </c>
      <c r="R28" s="475">
        <v>10</v>
      </c>
      <c r="S28" s="476">
        <v>5</v>
      </c>
    </row>
    <row r="29" spans="1:19" s="73" customFormat="1" ht="11.25">
      <c r="A29" s="226"/>
      <c r="D29" s="179"/>
      <c r="F29" s="84"/>
      <c r="G29" s="273"/>
      <c r="H29" s="145"/>
      <c r="I29" s="284"/>
      <c r="J29" s="471"/>
      <c r="K29" s="471"/>
      <c r="L29" s="149"/>
      <c r="M29" s="149"/>
      <c r="N29" s="149"/>
      <c r="O29" s="149"/>
      <c r="P29" s="472"/>
      <c r="Q29" s="472"/>
      <c r="R29" s="472"/>
      <c r="S29" s="477"/>
    </row>
    <row r="30" spans="1:19" s="80" customFormat="1" ht="11.25">
      <c r="A30" s="226"/>
      <c r="B30" s="80" t="s">
        <v>71</v>
      </c>
      <c r="D30" s="183"/>
      <c r="F30" s="81"/>
      <c r="G30" s="273"/>
      <c r="H30" s="145"/>
      <c r="I30" s="284"/>
      <c r="J30" s="471"/>
      <c r="K30" s="471"/>
      <c r="L30" s="149"/>
      <c r="M30" s="149"/>
      <c r="N30" s="149"/>
      <c r="O30" s="149"/>
      <c r="P30" s="472"/>
      <c r="Q30" s="472"/>
      <c r="R30" s="472"/>
      <c r="S30" s="477"/>
    </row>
    <row r="31" spans="1:19" s="73" customFormat="1" ht="11.25">
      <c r="A31" s="226"/>
      <c r="D31" s="179"/>
      <c r="F31" s="84"/>
      <c r="G31" s="273"/>
      <c r="H31" s="145"/>
      <c r="I31" s="284"/>
      <c r="J31" s="471"/>
      <c r="K31" s="471"/>
      <c r="L31" s="149"/>
      <c r="M31" s="149"/>
      <c r="N31" s="149"/>
      <c r="O31" s="149"/>
      <c r="P31" s="472"/>
      <c r="Q31" s="472"/>
      <c r="R31" s="472"/>
      <c r="S31" s="477"/>
    </row>
    <row r="32" spans="1:19" s="73" customFormat="1" ht="11.25">
      <c r="A32" s="226">
        <v>6</v>
      </c>
      <c r="C32" s="73" t="s">
        <v>434</v>
      </c>
      <c r="D32" s="179"/>
      <c r="E32" s="73" t="s">
        <v>72</v>
      </c>
      <c r="F32" s="84"/>
      <c r="G32" s="273">
        <v>688</v>
      </c>
      <c r="H32" s="234" t="s">
        <v>864</v>
      </c>
      <c r="I32" s="470">
        <v>195</v>
      </c>
      <c r="J32" s="471">
        <v>493</v>
      </c>
      <c r="K32" s="471">
        <v>138</v>
      </c>
      <c r="L32" s="149">
        <v>1082</v>
      </c>
      <c r="M32" s="149">
        <v>1037</v>
      </c>
      <c r="N32" s="149">
        <v>547</v>
      </c>
      <c r="O32" s="149">
        <v>490</v>
      </c>
      <c r="P32" s="472">
        <v>45</v>
      </c>
      <c r="Q32" s="472">
        <v>13</v>
      </c>
      <c r="R32" s="472">
        <v>32</v>
      </c>
      <c r="S32" s="473">
        <v>6</v>
      </c>
    </row>
    <row r="33" spans="1:19" s="73" customFormat="1" ht="11.25">
      <c r="A33" s="226">
        <v>7</v>
      </c>
      <c r="C33" s="72" t="s">
        <v>72</v>
      </c>
      <c r="D33" s="179" t="s">
        <v>864</v>
      </c>
      <c r="E33" s="73" t="s">
        <v>73</v>
      </c>
      <c r="F33" s="84"/>
      <c r="G33" s="273">
        <v>1126</v>
      </c>
      <c r="H33" s="469">
        <v>43</v>
      </c>
      <c r="I33" s="470">
        <v>427</v>
      </c>
      <c r="J33" s="471">
        <v>656</v>
      </c>
      <c r="K33" s="471">
        <v>102</v>
      </c>
      <c r="L33" s="149">
        <v>1189</v>
      </c>
      <c r="M33" s="149">
        <v>1142</v>
      </c>
      <c r="N33" s="149">
        <v>689</v>
      </c>
      <c r="O33" s="149">
        <v>450</v>
      </c>
      <c r="P33" s="472">
        <v>47</v>
      </c>
      <c r="Q33" s="472">
        <v>22</v>
      </c>
      <c r="R33" s="472">
        <v>25</v>
      </c>
      <c r="S33" s="473">
        <v>7</v>
      </c>
    </row>
    <row r="34" spans="1:19" s="73" customFormat="1" ht="11.25">
      <c r="A34" s="226">
        <v>8</v>
      </c>
      <c r="C34" s="72" t="s">
        <v>73</v>
      </c>
      <c r="D34" s="179" t="s">
        <v>864</v>
      </c>
      <c r="E34" s="73" t="s">
        <v>74</v>
      </c>
      <c r="F34" s="84"/>
      <c r="G34" s="273">
        <v>1414</v>
      </c>
      <c r="H34" s="469">
        <v>115</v>
      </c>
      <c r="I34" s="470">
        <v>753</v>
      </c>
      <c r="J34" s="471">
        <v>546</v>
      </c>
      <c r="K34" s="471">
        <v>73</v>
      </c>
      <c r="L34" s="149">
        <v>1348</v>
      </c>
      <c r="M34" s="149">
        <v>1319</v>
      </c>
      <c r="N34" s="149">
        <v>858</v>
      </c>
      <c r="O34" s="149">
        <v>460</v>
      </c>
      <c r="P34" s="472">
        <v>29</v>
      </c>
      <c r="Q34" s="472">
        <v>13</v>
      </c>
      <c r="R34" s="472">
        <v>16</v>
      </c>
      <c r="S34" s="473">
        <v>8</v>
      </c>
    </row>
    <row r="35" spans="1:19" s="73" customFormat="1" ht="11.25">
      <c r="A35" s="226">
        <v>9</v>
      </c>
      <c r="C35" s="72" t="s">
        <v>106</v>
      </c>
      <c r="D35" s="179" t="s">
        <v>864</v>
      </c>
      <c r="E35" s="73" t="s">
        <v>75</v>
      </c>
      <c r="F35" s="84"/>
      <c r="G35" s="273">
        <v>986</v>
      </c>
      <c r="H35" s="469">
        <v>76</v>
      </c>
      <c r="I35" s="470">
        <v>554</v>
      </c>
      <c r="J35" s="471">
        <v>356</v>
      </c>
      <c r="K35" s="471">
        <v>46</v>
      </c>
      <c r="L35" s="149">
        <v>938</v>
      </c>
      <c r="M35" s="149">
        <v>923</v>
      </c>
      <c r="N35" s="149">
        <v>646</v>
      </c>
      <c r="O35" s="149">
        <v>270</v>
      </c>
      <c r="P35" s="472">
        <v>15</v>
      </c>
      <c r="Q35" s="472">
        <v>9</v>
      </c>
      <c r="R35" s="472">
        <v>6</v>
      </c>
      <c r="S35" s="473">
        <v>9</v>
      </c>
    </row>
    <row r="36" spans="1:19" s="73" customFormat="1" ht="11.25">
      <c r="A36" s="131">
        <v>10</v>
      </c>
      <c r="C36" s="72" t="s">
        <v>75</v>
      </c>
      <c r="D36" s="179" t="s">
        <v>864</v>
      </c>
      <c r="E36" s="73" t="s">
        <v>76</v>
      </c>
      <c r="F36" s="84"/>
      <c r="G36" s="273">
        <v>840</v>
      </c>
      <c r="H36" s="469">
        <v>78</v>
      </c>
      <c r="I36" s="470">
        <v>530</v>
      </c>
      <c r="J36" s="471">
        <v>232</v>
      </c>
      <c r="K36" s="471">
        <v>35</v>
      </c>
      <c r="L36" s="149">
        <v>657</v>
      </c>
      <c r="M36" s="149">
        <v>656</v>
      </c>
      <c r="N36" s="149">
        <v>504</v>
      </c>
      <c r="O36" s="149">
        <v>145</v>
      </c>
      <c r="P36" s="472">
        <v>1</v>
      </c>
      <c r="Q36" s="106" t="s">
        <v>881</v>
      </c>
      <c r="R36" s="106" t="s">
        <v>864</v>
      </c>
      <c r="S36" s="263">
        <v>10</v>
      </c>
    </row>
    <row r="37" spans="1:19" s="73" customFormat="1" ht="11.25">
      <c r="A37" s="131">
        <v>11</v>
      </c>
      <c r="C37" s="72" t="s">
        <v>435</v>
      </c>
      <c r="D37" s="179" t="s">
        <v>864</v>
      </c>
      <c r="E37" s="73" t="s">
        <v>66</v>
      </c>
      <c r="F37" s="84"/>
      <c r="G37" s="273">
        <v>2923</v>
      </c>
      <c r="H37" s="469">
        <v>336</v>
      </c>
      <c r="I37" s="470">
        <v>1848</v>
      </c>
      <c r="J37" s="471">
        <v>739</v>
      </c>
      <c r="K37" s="471">
        <v>152</v>
      </c>
      <c r="L37" s="149">
        <v>1764</v>
      </c>
      <c r="M37" s="149">
        <v>1755</v>
      </c>
      <c r="N37" s="149">
        <v>1334</v>
      </c>
      <c r="O37" s="149">
        <v>393</v>
      </c>
      <c r="P37" s="472">
        <v>9</v>
      </c>
      <c r="Q37" s="472">
        <v>7</v>
      </c>
      <c r="R37" s="472">
        <v>1</v>
      </c>
      <c r="S37" s="263">
        <v>11</v>
      </c>
    </row>
    <row r="38" spans="1:19" s="73" customFormat="1" ht="11.25">
      <c r="A38" s="478"/>
      <c r="F38" s="84"/>
      <c r="G38" s="273"/>
      <c r="H38" s="469"/>
      <c r="I38" s="284"/>
      <c r="J38" s="471"/>
      <c r="K38" s="471"/>
      <c r="L38" s="149"/>
      <c r="M38" s="149"/>
      <c r="N38" s="149"/>
      <c r="O38" s="149"/>
      <c r="P38" s="472"/>
      <c r="Q38" s="472"/>
      <c r="R38" s="472"/>
      <c r="S38" s="479"/>
    </row>
    <row r="39" spans="1:19" s="80" customFormat="1" ht="11.25">
      <c r="A39" s="127">
        <v>12</v>
      </c>
      <c r="B39" s="80" t="s">
        <v>990</v>
      </c>
      <c r="F39" s="81"/>
      <c r="G39" s="284">
        <v>7977</v>
      </c>
      <c r="H39" s="474">
        <v>648</v>
      </c>
      <c r="I39" s="284">
        <v>4307</v>
      </c>
      <c r="J39" s="295">
        <v>3022</v>
      </c>
      <c r="K39" s="295">
        <v>546</v>
      </c>
      <c r="L39" s="150">
        <v>6978</v>
      </c>
      <c r="M39" s="150">
        <v>6832</v>
      </c>
      <c r="N39" s="150">
        <v>4578</v>
      </c>
      <c r="O39" s="150">
        <v>2208</v>
      </c>
      <c r="P39" s="475">
        <v>146</v>
      </c>
      <c r="Q39" s="475">
        <v>65</v>
      </c>
      <c r="R39" s="475">
        <v>80</v>
      </c>
      <c r="S39" s="480">
        <v>12</v>
      </c>
    </row>
    <row r="40" spans="1:19" s="73" customFormat="1" ht="11.25">
      <c r="A40" s="127"/>
      <c r="F40" s="84"/>
      <c r="G40" s="273"/>
      <c r="H40" s="469"/>
      <c r="I40" s="284"/>
      <c r="J40" s="295"/>
      <c r="K40" s="295"/>
      <c r="L40" s="150"/>
      <c r="M40" s="149"/>
      <c r="N40" s="149"/>
      <c r="O40" s="149"/>
      <c r="P40" s="475"/>
      <c r="Q40" s="475"/>
      <c r="R40" s="475"/>
      <c r="S40" s="480"/>
    </row>
    <row r="41" spans="1:19" s="80" customFormat="1" ht="11.25">
      <c r="A41" s="127">
        <v>13</v>
      </c>
      <c r="B41" s="80" t="s">
        <v>77</v>
      </c>
      <c r="F41" s="81"/>
      <c r="G41" s="284">
        <v>1021</v>
      </c>
      <c r="H41" s="474">
        <v>154</v>
      </c>
      <c r="I41" s="284">
        <v>817</v>
      </c>
      <c r="J41" s="295">
        <v>50</v>
      </c>
      <c r="K41" s="295">
        <v>28</v>
      </c>
      <c r="L41" s="150">
        <v>1042</v>
      </c>
      <c r="M41" s="150">
        <v>1027</v>
      </c>
      <c r="N41" s="150">
        <v>857</v>
      </c>
      <c r="O41" s="150">
        <v>160</v>
      </c>
      <c r="P41" s="475">
        <v>15</v>
      </c>
      <c r="Q41" s="475">
        <v>11</v>
      </c>
      <c r="R41" s="475">
        <v>4</v>
      </c>
      <c r="S41" s="480">
        <v>13</v>
      </c>
    </row>
    <row r="42" spans="1:19" s="73" customFormat="1" ht="11.25">
      <c r="A42" s="127"/>
      <c r="F42" s="84"/>
      <c r="G42" s="284"/>
      <c r="H42" s="474"/>
      <c r="I42" s="284"/>
      <c r="J42" s="295"/>
      <c r="K42" s="295"/>
      <c r="L42" s="150"/>
      <c r="M42" s="149"/>
      <c r="N42" s="149"/>
      <c r="O42" s="149"/>
      <c r="P42" s="475"/>
      <c r="Q42" s="475"/>
      <c r="R42" s="475"/>
      <c r="S42" s="480"/>
    </row>
    <row r="43" spans="1:19" s="80" customFormat="1" ht="11.25">
      <c r="A43" s="127">
        <v>14</v>
      </c>
      <c r="B43" s="80" t="s">
        <v>78</v>
      </c>
      <c r="F43" s="81"/>
      <c r="G43" s="284">
        <v>7610</v>
      </c>
      <c r="H43" s="474">
        <v>982</v>
      </c>
      <c r="I43" s="284">
        <v>5990</v>
      </c>
      <c r="J43" s="295">
        <v>638</v>
      </c>
      <c r="K43" s="295">
        <v>176</v>
      </c>
      <c r="L43" s="150">
        <v>3851</v>
      </c>
      <c r="M43" s="150">
        <v>3759</v>
      </c>
      <c r="N43" s="150">
        <v>3078</v>
      </c>
      <c r="O43" s="150">
        <v>552</v>
      </c>
      <c r="P43" s="475">
        <v>92</v>
      </c>
      <c r="Q43" s="475">
        <v>40</v>
      </c>
      <c r="R43" s="475">
        <v>49</v>
      </c>
      <c r="S43" s="480">
        <v>14</v>
      </c>
    </row>
    <row r="44" spans="1:19" s="73" customFormat="1" ht="11.25">
      <c r="A44" s="127"/>
      <c r="F44" s="84"/>
      <c r="G44" s="284"/>
      <c r="H44" s="474"/>
      <c r="I44" s="284"/>
      <c r="J44" s="295"/>
      <c r="K44" s="295"/>
      <c r="L44" s="150"/>
      <c r="M44" s="149"/>
      <c r="N44" s="149"/>
      <c r="O44" s="149"/>
      <c r="P44" s="475"/>
      <c r="Q44" s="475"/>
      <c r="R44" s="475"/>
      <c r="S44" s="480"/>
    </row>
    <row r="45" spans="1:19" s="80" customFormat="1" ht="11.25">
      <c r="A45" s="127">
        <v>15</v>
      </c>
      <c r="B45" s="80" t="s">
        <v>79</v>
      </c>
      <c r="F45" s="81"/>
      <c r="G45" s="284">
        <v>23717</v>
      </c>
      <c r="H45" s="474">
        <v>2784</v>
      </c>
      <c r="I45" s="284">
        <v>15977</v>
      </c>
      <c r="J45" s="295">
        <v>4956</v>
      </c>
      <c r="K45" s="295">
        <v>982</v>
      </c>
      <c r="L45" s="150">
        <v>14168</v>
      </c>
      <c r="M45" s="150">
        <v>13888</v>
      </c>
      <c r="N45" s="150">
        <v>10381</v>
      </c>
      <c r="O45" s="150">
        <v>3288</v>
      </c>
      <c r="P45" s="475">
        <v>280</v>
      </c>
      <c r="Q45" s="475">
        <v>132</v>
      </c>
      <c r="R45" s="475">
        <v>143</v>
      </c>
      <c r="S45" s="480">
        <v>15</v>
      </c>
    </row>
    <row r="46" spans="1:19" s="73" customFormat="1" ht="11.25">
      <c r="A46" s="179"/>
      <c r="F46" s="86"/>
      <c r="G46" s="273"/>
      <c r="H46" s="469"/>
      <c r="I46" s="284"/>
      <c r="J46" s="471"/>
      <c r="K46" s="471"/>
      <c r="L46" s="149"/>
      <c r="M46" s="149"/>
      <c r="N46" s="149"/>
      <c r="O46" s="149"/>
      <c r="P46" s="472"/>
      <c r="Q46" s="472"/>
      <c r="R46" s="472"/>
      <c r="S46" s="179"/>
    </row>
    <row r="47" spans="1:19" s="73" customFormat="1" ht="11.25">
      <c r="A47" s="179"/>
      <c r="F47" s="86"/>
      <c r="G47" s="273"/>
      <c r="H47" s="469"/>
      <c r="I47" s="284"/>
      <c r="J47" s="471"/>
      <c r="K47" s="471"/>
      <c r="L47" s="149"/>
      <c r="M47" s="149"/>
      <c r="N47" s="149"/>
      <c r="O47" s="149"/>
      <c r="P47" s="472"/>
      <c r="Q47" s="472"/>
      <c r="R47" s="472"/>
      <c r="S47" s="179"/>
    </row>
    <row r="48" spans="1:19" s="73" customFormat="1" ht="12.75" customHeight="1">
      <c r="A48" s="752" t="s">
        <v>436</v>
      </c>
      <c r="B48" s="752"/>
      <c r="C48" s="752"/>
      <c r="D48" s="752"/>
      <c r="E48" s="752"/>
      <c r="F48" s="752"/>
      <c r="G48" s="752"/>
      <c r="H48" s="752"/>
      <c r="I48" s="752"/>
      <c r="J48" s="752"/>
      <c r="K48" s="752"/>
      <c r="L48" s="789" t="s">
        <v>436</v>
      </c>
      <c r="M48" s="789"/>
      <c r="N48" s="789"/>
      <c r="O48" s="789"/>
      <c r="P48" s="789"/>
      <c r="Q48" s="789"/>
      <c r="R48" s="789"/>
      <c r="S48" s="789"/>
    </row>
    <row r="49" spans="1:19" s="73" customFormat="1" ht="11.25">
      <c r="A49" s="752" t="s">
        <v>81</v>
      </c>
      <c r="B49" s="752"/>
      <c r="C49" s="752"/>
      <c r="D49" s="752"/>
      <c r="E49" s="752"/>
      <c r="F49" s="752"/>
      <c r="G49" s="752"/>
      <c r="H49" s="752"/>
      <c r="I49" s="752"/>
      <c r="J49" s="752"/>
      <c r="K49" s="752"/>
      <c r="L49" s="789" t="s">
        <v>81</v>
      </c>
      <c r="M49" s="789"/>
      <c r="N49" s="789"/>
      <c r="O49" s="789"/>
      <c r="P49" s="789"/>
      <c r="Q49" s="789"/>
      <c r="R49" s="789"/>
      <c r="S49" s="789"/>
    </row>
    <row r="50" spans="1:19" s="73" customFormat="1" ht="11.25">
      <c r="A50" s="179"/>
      <c r="F50" s="86"/>
      <c r="G50" s="273"/>
      <c r="H50" s="469"/>
      <c r="I50" s="284"/>
      <c r="J50" s="471"/>
      <c r="K50" s="471"/>
      <c r="L50" s="149"/>
      <c r="M50" s="149"/>
      <c r="N50" s="149"/>
      <c r="O50" s="149"/>
      <c r="P50" s="472"/>
      <c r="Q50" s="472"/>
      <c r="R50" s="472"/>
      <c r="S50" s="179"/>
    </row>
    <row r="51" spans="1:19" s="73" customFormat="1" ht="11.25">
      <c r="A51" s="179"/>
      <c r="F51" s="86"/>
      <c r="G51" s="273"/>
      <c r="H51" s="469"/>
      <c r="I51" s="284"/>
      <c r="J51" s="471"/>
      <c r="K51" s="471"/>
      <c r="L51" s="149"/>
      <c r="M51" s="149"/>
      <c r="N51" s="149"/>
      <c r="O51" s="149"/>
      <c r="P51" s="472"/>
      <c r="Q51" s="472"/>
      <c r="R51" s="472"/>
      <c r="S51" s="179"/>
    </row>
    <row r="52" spans="1:19" s="73" customFormat="1" ht="12.75">
      <c r="A52" s="217"/>
      <c r="B52" s="80" t="s">
        <v>82</v>
      </c>
      <c r="C52"/>
      <c r="D52" s="80"/>
      <c r="E52" s="80"/>
      <c r="F52" s="81"/>
      <c r="G52" s="273"/>
      <c r="H52" s="469"/>
      <c r="I52" s="284"/>
      <c r="J52" s="471"/>
      <c r="K52" s="471"/>
      <c r="L52" s="149"/>
      <c r="M52" s="149"/>
      <c r="N52" s="149"/>
      <c r="O52" s="149"/>
      <c r="P52" s="472"/>
      <c r="Q52" s="472"/>
      <c r="R52" s="472"/>
      <c r="S52" s="179"/>
    </row>
    <row r="53" spans="1:19" s="73" customFormat="1" ht="11.25">
      <c r="A53" s="217"/>
      <c r="B53" s="80"/>
      <c r="C53" s="80"/>
      <c r="D53" s="80"/>
      <c r="E53" s="80"/>
      <c r="F53" s="81"/>
      <c r="G53" s="273"/>
      <c r="H53" s="469"/>
      <c r="I53" s="284"/>
      <c r="J53" s="471"/>
      <c r="K53" s="471"/>
      <c r="L53" s="149"/>
      <c r="M53" s="149"/>
      <c r="N53" s="149"/>
      <c r="O53" s="149"/>
      <c r="P53" s="472"/>
      <c r="Q53" s="472"/>
      <c r="R53" s="472"/>
      <c r="S53" s="179"/>
    </row>
    <row r="54" spans="1:19" s="73" customFormat="1" ht="11.25">
      <c r="A54" s="131">
        <v>16</v>
      </c>
      <c r="C54" s="73" t="s">
        <v>83</v>
      </c>
      <c r="F54" s="84"/>
      <c r="G54" s="281">
        <v>1355</v>
      </c>
      <c r="H54" s="234" t="s">
        <v>871</v>
      </c>
      <c r="I54" s="470">
        <v>670</v>
      </c>
      <c r="J54" s="471">
        <v>681</v>
      </c>
      <c r="K54" s="471">
        <v>127</v>
      </c>
      <c r="L54" s="149">
        <v>292</v>
      </c>
      <c r="M54" s="481">
        <v>286</v>
      </c>
      <c r="N54" s="481">
        <v>131</v>
      </c>
      <c r="O54" s="481">
        <v>154</v>
      </c>
      <c r="P54" s="472">
        <v>6</v>
      </c>
      <c r="Q54" s="106" t="s">
        <v>864</v>
      </c>
      <c r="R54" s="106" t="s">
        <v>909</v>
      </c>
      <c r="S54" s="263">
        <v>16</v>
      </c>
    </row>
    <row r="55" spans="1:19" s="73" customFormat="1" ht="11.25">
      <c r="A55" s="131">
        <v>17</v>
      </c>
      <c r="C55" s="73" t="s">
        <v>84</v>
      </c>
      <c r="F55" s="84"/>
      <c r="G55" s="281">
        <v>312</v>
      </c>
      <c r="H55" s="234" t="s">
        <v>864</v>
      </c>
      <c r="I55" s="470">
        <v>119</v>
      </c>
      <c r="J55" s="471">
        <v>193</v>
      </c>
      <c r="K55" s="471">
        <v>9</v>
      </c>
      <c r="L55" s="149">
        <v>50</v>
      </c>
      <c r="M55" s="481">
        <v>48</v>
      </c>
      <c r="N55" s="481">
        <v>17</v>
      </c>
      <c r="O55" s="481">
        <v>31</v>
      </c>
      <c r="P55" s="472">
        <v>2</v>
      </c>
      <c r="Q55" s="106" t="s">
        <v>864</v>
      </c>
      <c r="R55" s="106" t="s">
        <v>880</v>
      </c>
      <c r="S55" s="263">
        <v>17</v>
      </c>
    </row>
    <row r="56" spans="1:19" s="73" customFormat="1" ht="11.25">
      <c r="A56" s="131">
        <v>18</v>
      </c>
      <c r="C56" s="73" t="s">
        <v>78</v>
      </c>
      <c r="F56" s="84"/>
      <c r="G56" s="281">
        <v>193</v>
      </c>
      <c r="H56" s="418">
        <v>3</v>
      </c>
      <c r="I56" s="470">
        <v>144</v>
      </c>
      <c r="J56" s="471">
        <v>46</v>
      </c>
      <c r="K56" s="471">
        <v>5</v>
      </c>
      <c r="L56" s="149">
        <v>237</v>
      </c>
      <c r="M56" s="481">
        <v>232</v>
      </c>
      <c r="N56" s="481">
        <v>172</v>
      </c>
      <c r="O56" s="481">
        <v>60</v>
      </c>
      <c r="P56" s="106" t="s">
        <v>117</v>
      </c>
      <c r="Q56" s="106" t="s">
        <v>872</v>
      </c>
      <c r="R56" s="106" t="s">
        <v>880</v>
      </c>
      <c r="S56" s="263">
        <v>18</v>
      </c>
    </row>
    <row r="57" spans="1:19" s="73" customFormat="1" ht="12" customHeight="1">
      <c r="A57" s="131"/>
      <c r="F57" s="84"/>
      <c r="G57" s="273"/>
      <c r="H57" s="469"/>
      <c r="I57" s="284"/>
      <c r="J57" s="471"/>
      <c r="K57" s="471"/>
      <c r="L57" s="149"/>
      <c r="M57" s="481"/>
      <c r="N57" s="481"/>
      <c r="O57" s="481"/>
      <c r="P57" s="472"/>
      <c r="Q57" s="472"/>
      <c r="R57" s="472"/>
      <c r="S57" s="263"/>
    </row>
    <row r="58" spans="1:19" s="80" customFormat="1" ht="11.25">
      <c r="A58" s="127">
        <v>19</v>
      </c>
      <c r="B58" s="80" t="s">
        <v>990</v>
      </c>
      <c r="F58" s="81"/>
      <c r="G58" s="295">
        <v>1860</v>
      </c>
      <c r="H58" s="423">
        <v>7</v>
      </c>
      <c r="I58" s="284">
        <v>933</v>
      </c>
      <c r="J58" s="295">
        <v>920</v>
      </c>
      <c r="K58" s="295">
        <v>141</v>
      </c>
      <c r="L58" s="150">
        <v>579</v>
      </c>
      <c r="M58" s="482">
        <v>566</v>
      </c>
      <c r="N58" s="482">
        <v>320</v>
      </c>
      <c r="O58" s="482">
        <v>245</v>
      </c>
      <c r="P58" s="475">
        <v>13</v>
      </c>
      <c r="Q58" s="414" t="s">
        <v>872</v>
      </c>
      <c r="R58" s="475">
        <v>10</v>
      </c>
      <c r="S58" s="480">
        <v>19</v>
      </c>
    </row>
    <row r="59" spans="1:19" s="80" customFormat="1" ht="11.25">
      <c r="A59" s="127"/>
      <c r="F59" s="81"/>
      <c r="G59" s="295"/>
      <c r="H59" s="423"/>
      <c r="I59" s="284"/>
      <c r="J59" s="295"/>
      <c r="K59" s="295"/>
      <c r="L59" s="149"/>
      <c r="M59" s="482"/>
      <c r="N59" s="482"/>
      <c r="O59" s="482"/>
      <c r="P59" s="475"/>
      <c r="Q59" s="414"/>
      <c r="R59" s="475"/>
      <c r="S59" s="480"/>
    </row>
    <row r="60" spans="1:19" s="80" customFormat="1" ht="11.25">
      <c r="A60" s="127"/>
      <c r="B60" s="80" t="s">
        <v>57</v>
      </c>
      <c r="F60" s="81"/>
      <c r="G60" s="295"/>
      <c r="H60" s="423"/>
      <c r="I60" s="284"/>
      <c r="J60" s="295"/>
      <c r="K60" s="295"/>
      <c r="L60" s="149"/>
      <c r="M60" s="482"/>
      <c r="N60" s="482"/>
      <c r="O60" s="482"/>
      <c r="P60" s="475"/>
      <c r="Q60" s="414"/>
      <c r="R60" s="475"/>
      <c r="S60" s="480"/>
    </row>
    <row r="61" spans="1:19" s="73" customFormat="1" ht="11.25">
      <c r="A61" s="131"/>
      <c r="F61" s="84"/>
      <c r="G61" s="281"/>
      <c r="H61" s="418"/>
      <c r="I61" s="284"/>
      <c r="J61" s="471"/>
      <c r="K61" s="471"/>
      <c r="L61" s="149"/>
      <c r="M61" s="481"/>
      <c r="N61" s="481"/>
      <c r="O61" s="481"/>
      <c r="P61" s="472"/>
      <c r="Q61" s="472"/>
      <c r="R61" s="472"/>
      <c r="S61" s="263"/>
    </row>
    <row r="62" spans="1:19" s="73" customFormat="1" ht="11.25">
      <c r="A62" s="131">
        <v>20</v>
      </c>
      <c r="C62" s="73" t="s">
        <v>84</v>
      </c>
      <c r="F62" s="84"/>
      <c r="G62" s="281">
        <v>86</v>
      </c>
      <c r="H62" s="234" t="s">
        <v>864</v>
      </c>
      <c r="I62" s="470">
        <v>72</v>
      </c>
      <c r="J62" s="471">
        <v>14</v>
      </c>
      <c r="K62" s="471">
        <v>13</v>
      </c>
      <c r="L62" s="149">
        <v>20</v>
      </c>
      <c r="M62" s="481">
        <v>19</v>
      </c>
      <c r="N62" s="481">
        <v>14</v>
      </c>
      <c r="O62" s="481">
        <v>5</v>
      </c>
      <c r="P62" s="106" t="s">
        <v>881</v>
      </c>
      <c r="Q62" s="106" t="s">
        <v>881</v>
      </c>
      <c r="R62" s="106" t="s">
        <v>864</v>
      </c>
      <c r="S62" s="263">
        <v>20</v>
      </c>
    </row>
    <row r="63" spans="1:19" s="73" customFormat="1" ht="11.25">
      <c r="A63" s="131">
        <v>21</v>
      </c>
      <c r="C63" s="73" t="s">
        <v>78</v>
      </c>
      <c r="F63" s="84"/>
      <c r="G63" s="281">
        <v>1020</v>
      </c>
      <c r="H63" s="234" t="s">
        <v>864</v>
      </c>
      <c r="I63" s="470">
        <v>979</v>
      </c>
      <c r="J63" s="471">
        <v>41</v>
      </c>
      <c r="K63" s="471">
        <v>42</v>
      </c>
      <c r="L63" s="149">
        <v>471</v>
      </c>
      <c r="M63" s="481">
        <v>465</v>
      </c>
      <c r="N63" s="481">
        <v>427</v>
      </c>
      <c r="O63" s="481">
        <v>38</v>
      </c>
      <c r="P63" s="472">
        <v>6</v>
      </c>
      <c r="Q63" s="472">
        <v>6</v>
      </c>
      <c r="R63" s="106" t="s">
        <v>864</v>
      </c>
      <c r="S63" s="263">
        <v>21</v>
      </c>
    </row>
    <row r="64" spans="1:19" s="73" customFormat="1" ht="11.25">
      <c r="A64" s="131"/>
      <c r="F64" s="84"/>
      <c r="G64" s="281"/>
      <c r="H64" s="418"/>
      <c r="I64" s="284"/>
      <c r="J64" s="471"/>
      <c r="K64" s="471"/>
      <c r="L64" s="149"/>
      <c r="M64" s="481"/>
      <c r="N64" s="481"/>
      <c r="O64" s="481"/>
      <c r="P64" s="472"/>
      <c r="Q64" s="472"/>
      <c r="R64" s="106"/>
      <c r="S64" s="263"/>
    </row>
    <row r="65" spans="1:19" s="80" customFormat="1" ht="11.25">
      <c r="A65" s="127">
        <v>22</v>
      </c>
      <c r="B65" s="80" t="s">
        <v>990</v>
      </c>
      <c r="F65" s="81"/>
      <c r="G65" s="295">
        <v>1106</v>
      </c>
      <c r="H65" s="234" t="s">
        <v>864</v>
      </c>
      <c r="I65" s="284">
        <v>1051</v>
      </c>
      <c r="J65" s="284">
        <v>55</v>
      </c>
      <c r="K65" s="295">
        <v>55</v>
      </c>
      <c r="L65" s="150">
        <v>491</v>
      </c>
      <c r="M65" s="482">
        <v>484</v>
      </c>
      <c r="N65" s="482">
        <v>441</v>
      </c>
      <c r="O65" s="482">
        <v>43</v>
      </c>
      <c r="P65" s="475">
        <v>7</v>
      </c>
      <c r="Q65" s="475">
        <v>7</v>
      </c>
      <c r="R65" s="483" t="s">
        <v>864</v>
      </c>
      <c r="S65" s="480">
        <v>22</v>
      </c>
    </row>
    <row r="66" spans="7:11" s="73" customFormat="1" ht="11.25">
      <c r="G66" s="200"/>
      <c r="H66" s="200"/>
      <c r="I66" s="200"/>
      <c r="J66" s="200"/>
      <c r="K66" s="200"/>
    </row>
    <row r="67" spans="7:11" s="73" customFormat="1" ht="11.25">
      <c r="G67" s="200"/>
      <c r="H67" s="200"/>
      <c r="I67" s="200"/>
      <c r="J67" s="200"/>
      <c r="K67" s="200"/>
    </row>
    <row r="68" spans="7:11" s="73" customFormat="1" ht="11.25">
      <c r="G68" s="200"/>
      <c r="H68" s="200"/>
      <c r="I68" s="200"/>
      <c r="J68" s="200"/>
      <c r="K68" s="200"/>
    </row>
    <row r="69" s="73" customFormat="1" ht="11.25"/>
    <row r="70" s="73" customFormat="1" ht="11.25"/>
    <row r="71" s="73" customFormat="1" ht="11.25"/>
    <row r="72" s="73" customFormat="1" ht="11.25"/>
    <row r="73" s="73" customFormat="1" ht="11.25"/>
    <row r="74" s="73" customFormat="1" ht="11.25"/>
    <row r="75" s="73" customFormat="1" ht="11.25"/>
    <row r="76" s="73" customFormat="1" ht="11.25"/>
    <row r="77" s="73" customFormat="1" ht="11.25"/>
    <row r="78" s="73" customFormat="1" ht="11.25"/>
    <row r="79" s="73" customFormat="1" ht="11.25"/>
    <row r="80" s="73" customFormat="1" ht="11.25"/>
    <row r="81" s="73" customFormat="1" ht="11.25"/>
    <row r="82" s="73" customFormat="1" ht="11.25"/>
    <row r="83" s="73" customFormat="1" ht="11.25"/>
    <row r="84" s="73" customFormat="1" ht="11.25"/>
    <row r="85" s="73" customFormat="1" ht="11.25"/>
    <row r="86" s="73" customFormat="1" ht="11.25"/>
    <row r="87" s="73" customFormat="1" ht="11.25"/>
    <row r="88" s="73" customFormat="1" ht="11.25"/>
    <row r="89" s="73" customFormat="1" ht="11.25"/>
    <row r="90" s="73" customFormat="1" ht="11.25"/>
    <row r="91" s="73" customFormat="1" ht="11.25"/>
    <row r="92" s="73" customFormat="1" ht="11.25"/>
    <row r="93" s="73" customFormat="1" ht="11.25"/>
    <row r="94" s="73" customFormat="1" ht="11.25"/>
    <row r="95" s="73" customFormat="1" ht="11.25"/>
    <row r="96" s="73" customFormat="1" ht="11.25"/>
    <row r="97" s="73" customFormat="1" ht="11.25"/>
    <row r="98" s="73" customFormat="1" ht="11.25"/>
    <row r="99" s="73" customFormat="1" ht="11.25"/>
    <row r="100" s="73" customFormat="1" ht="11.25"/>
    <row r="101" s="73" customFormat="1" ht="11.25"/>
    <row r="102" s="73" customFormat="1" ht="11.25"/>
    <row r="103" s="73" customFormat="1" ht="11.25"/>
    <row r="104" s="73" customFormat="1" ht="11.25"/>
    <row r="105" s="73" customFormat="1" ht="11.25"/>
    <row r="106" s="73" customFormat="1" ht="11.25"/>
    <row r="107" s="73" customFormat="1" ht="11.25"/>
    <row r="108" s="73" customFormat="1" ht="11.25"/>
    <row r="109" s="73" customFormat="1" ht="11.25"/>
    <row r="110" s="73" customFormat="1" ht="11.25"/>
    <row r="111" s="73" customFormat="1" ht="11.25"/>
    <row r="112" s="73" customFormat="1" ht="11.25"/>
    <row r="113" s="73" customFormat="1" ht="11.25"/>
    <row r="114" s="73" customFormat="1" ht="11.25"/>
    <row r="115" s="73" customFormat="1" ht="11.25"/>
    <row r="116" s="73" customFormat="1" ht="11.25"/>
    <row r="117" s="73" customFormat="1" ht="11.25"/>
    <row r="118" s="73" customFormat="1" ht="11.25"/>
    <row r="119" s="73" customFormat="1" ht="11.25"/>
    <row r="120" s="73" customFormat="1" ht="11.25"/>
    <row r="121" s="73" customFormat="1" ht="11.25"/>
    <row r="122" s="73" customFormat="1" ht="11.25"/>
    <row r="123" s="73" customFormat="1" ht="11.25"/>
    <row r="124" s="73" customFormat="1" ht="11.25"/>
    <row r="125" s="73" customFormat="1" ht="11.25"/>
    <row r="126" s="73" customFormat="1" ht="11.25"/>
    <row r="127" s="73" customFormat="1" ht="11.25"/>
    <row r="128" s="73" customFormat="1" ht="11.25"/>
    <row r="129" s="73" customFormat="1" ht="11.25"/>
    <row r="130" s="73" customFormat="1" ht="11.25"/>
    <row r="131" s="73" customFormat="1" ht="11.25"/>
    <row r="132" s="73" customFormat="1" ht="11.25"/>
    <row r="133" s="73" customFormat="1" ht="11.25"/>
    <row r="134" s="73" customFormat="1" ht="11.25"/>
    <row r="135" s="73" customFormat="1" ht="11.25"/>
    <row r="136" s="73" customFormat="1" ht="11.25"/>
    <row r="137" s="73" customFormat="1" ht="11.25"/>
    <row r="138" s="73" customFormat="1" ht="11.25"/>
    <row r="139" s="73" customFormat="1" ht="11.25"/>
    <row r="140" s="73" customFormat="1" ht="11.25"/>
    <row r="141" s="73" customFormat="1" ht="11.25"/>
    <row r="142" s="73" customFormat="1" ht="11.25"/>
    <row r="143" s="73" customFormat="1" ht="11.25"/>
    <row r="144" s="73" customFormat="1" ht="11.25"/>
    <row r="145" s="73" customFormat="1" ht="11.25"/>
    <row r="146" s="73" customFormat="1" ht="11.25"/>
    <row r="147" s="73" customFormat="1" ht="11.25"/>
    <row r="148" s="73" customFormat="1" ht="11.25"/>
    <row r="149" s="73" customFormat="1" ht="11.25"/>
    <row r="150" s="73" customFormat="1" ht="11.25"/>
    <row r="151" s="73" customFormat="1" ht="11.25"/>
    <row r="152" s="73" customFormat="1" ht="11.25"/>
    <row r="153" s="73" customFormat="1" ht="11.25"/>
    <row r="154" s="73" customFormat="1" ht="11.25"/>
    <row r="155" s="73" customFormat="1" ht="11.25"/>
    <row r="156" s="73" customFormat="1" ht="11.25"/>
    <row r="157" s="73" customFormat="1" ht="11.25"/>
  </sheetData>
  <mergeCells count="17">
    <mergeCell ref="L7:R8"/>
    <mergeCell ref="P9:R10"/>
    <mergeCell ref="M11:R12"/>
    <mergeCell ref="N14:N15"/>
    <mergeCell ref="O14:O15"/>
    <mergeCell ref="Q14:Q15"/>
    <mergeCell ref="R14:R15"/>
    <mergeCell ref="A4:K4"/>
    <mergeCell ref="A48:K48"/>
    <mergeCell ref="A49:K49"/>
    <mergeCell ref="L48:S48"/>
    <mergeCell ref="L49:S49"/>
    <mergeCell ref="A7:A15"/>
    <mergeCell ref="S7:S15"/>
    <mergeCell ref="K9:K15"/>
    <mergeCell ref="M9:O10"/>
    <mergeCell ref="G7:K8"/>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P75"/>
  <sheetViews>
    <sheetView workbookViewId="0" topLeftCell="A1">
      <selection activeCell="A77" sqref="A77:IV65536"/>
    </sheetView>
  </sheetViews>
  <sheetFormatPr defaultColWidth="11.421875" defaultRowHeight="12.75"/>
  <cols>
    <col min="1" max="1" width="3.57421875" style="0" customWidth="1"/>
    <col min="2" max="2" width="1.7109375" style="0" customWidth="1"/>
    <col min="3" max="3" width="20.140625" style="0" customWidth="1"/>
    <col min="4" max="9" width="10.28125" style="0" customWidth="1"/>
    <col min="16" max="16" width="3.57421875" style="0" customWidth="1"/>
  </cols>
  <sheetData>
    <row r="1" spans="1:16" s="73" customFormat="1" ht="11.25">
      <c r="A1" s="71" t="str">
        <f>"- 36 -"</f>
        <v>- 36 -</v>
      </c>
      <c r="B1" s="71"/>
      <c r="C1" s="71"/>
      <c r="D1" s="71"/>
      <c r="E1" s="71"/>
      <c r="F1" s="71"/>
      <c r="G1" s="71"/>
      <c r="H1" s="71"/>
      <c r="I1" s="71"/>
      <c r="J1" s="757" t="str">
        <f>"- 37 -"</f>
        <v>- 37 -</v>
      </c>
      <c r="K1" s="757"/>
      <c r="L1" s="757"/>
      <c r="M1" s="757"/>
      <c r="N1" s="757"/>
      <c r="O1" s="757"/>
      <c r="P1" s="757"/>
    </row>
    <row r="2" s="73" customFormat="1" ht="11.25"/>
    <row r="3" s="73" customFormat="1" ht="11.25"/>
    <row r="4" spans="2:12" s="187" customFormat="1" ht="12.75">
      <c r="B4" s="186"/>
      <c r="C4" s="186"/>
      <c r="D4" s="186"/>
      <c r="E4" s="186"/>
      <c r="F4" s="186"/>
      <c r="G4" s="186"/>
      <c r="H4" s="186"/>
      <c r="I4" s="258" t="s">
        <v>437</v>
      </c>
      <c r="J4" s="186" t="s">
        <v>732</v>
      </c>
      <c r="K4" s="186"/>
      <c r="L4" s="186"/>
    </row>
    <row r="5" s="73" customFormat="1" ht="11.25"/>
    <row r="6" spans="1:16" s="73" customFormat="1" ht="13.5" thickBot="1">
      <c r="A6" s="75"/>
      <c r="B6" s="75"/>
      <c r="C6" s="75"/>
      <c r="D6" s="75"/>
      <c r="E6" s="75"/>
      <c r="F6" s="75"/>
      <c r="G6" s="75"/>
      <c r="H6" s="75"/>
      <c r="I6" s="75"/>
      <c r="J6" s="75"/>
      <c r="K6" s="75"/>
      <c r="L6" s="75"/>
      <c r="M6" s="75"/>
      <c r="N6" s="75"/>
      <c r="O6" s="75"/>
      <c r="P6" s="259"/>
    </row>
    <row r="7" spans="1:16" s="73" customFormat="1" ht="11.25" customHeight="1">
      <c r="A7" s="672" t="s">
        <v>109</v>
      </c>
      <c r="B7" s="669" t="s">
        <v>438</v>
      </c>
      <c r="C7" s="680"/>
      <c r="D7" s="484"/>
      <c r="E7" s="86"/>
      <c r="F7" s="188"/>
      <c r="G7" s="708" t="s">
        <v>1010</v>
      </c>
      <c r="H7" s="686"/>
      <c r="I7" s="686"/>
      <c r="J7" s="686" t="s">
        <v>654</v>
      </c>
      <c r="K7" s="686"/>
      <c r="L7" s="711"/>
      <c r="M7" s="708" t="s">
        <v>662</v>
      </c>
      <c r="N7" s="686"/>
      <c r="O7" s="711"/>
      <c r="P7" s="669" t="s">
        <v>109</v>
      </c>
    </row>
    <row r="8" spans="1:16" s="73" customFormat="1" ht="12.75">
      <c r="A8" s="663"/>
      <c r="B8" s="670"/>
      <c r="C8" s="793"/>
      <c r="D8" s="678" t="s">
        <v>854</v>
      </c>
      <c r="E8" s="89" t="s">
        <v>88</v>
      </c>
      <c r="F8" s="266"/>
      <c r="G8" s="709"/>
      <c r="H8" s="710"/>
      <c r="I8" s="710"/>
      <c r="J8" s="710"/>
      <c r="K8" s="710"/>
      <c r="L8" s="713"/>
      <c r="M8" s="709"/>
      <c r="N8" s="710"/>
      <c r="O8" s="713"/>
      <c r="P8" s="670"/>
    </row>
    <row r="9" spans="1:16" s="73" customFormat="1" ht="12.75">
      <c r="A9" s="663"/>
      <c r="B9" s="670"/>
      <c r="C9" s="793"/>
      <c r="D9" s="678"/>
      <c r="E9" s="89" t="s">
        <v>980</v>
      </c>
      <c r="F9" s="266"/>
      <c r="G9" s="698" t="s">
        <v>993</v>
      </c>
      <c r="H9" s="700" t="s">
        <v>155</v>
      </c>
      <c r="I9" s="753"/>
      <c r="J9" s="758" t="s">
        <v>993</v>
      </c>
      <c r="K9" s="700" t="s">
        <v>155</v>
      </c>
      <c r="L9" s="758"/>
      <c r="M9" s="698" t="s">
        <v>993</v>
      </c>
      <c r="N9" s="700" t="s">
        <v>155</v>
      </c>
      <c r="O9" s="753"/>
      <c r="P9" s="670"/>
    </row>
    <row r="10" spans="1:16" s="73" customFormat="1" ht="12.75">
      <c r="A10" s="663"/>
      <c r="B10" s="670"/>
      <c r="C10" s="793"/>
      <c r="D10" s="485"/>
      <c r="E10" s="268"/>
      <c r="F10" s="269"/>
      <c r="G10" s="759"/>
      <c r="H10" s="709"/>
      <c r="I10" s="710"/>
      <c r="J10" s="713"/>
      <c r="K10" s="709"/>
      <c r="L10" s="713"/>
      <c r="M10" s="759"/>
      <c r="N10" s="709"/>
      <c r="O10" s="710"/>
      <c r="P10" s="670"/>
    </row>
    <row r="11" spans="1:16" s="73" customFormat="1" ht="12.75" customHeight="1">
      <c r="A11" s="663"/>
      <c r="B11" s="670"/>
      <c r="C11" s="793"/>
      <c r="D11" s="795" t="s">
        <v>157</v>
      </c>
      <c r="E11" s="758"/>
      <c r="F11" s="698" t="s">
        <v>158</v>
      </c>
      <c r="G11" s="700" t="s">
        <v>157</v>
      </c>
      <c r="H11" s="753"/>
      <c r="I11" s="753" t="s">
        <v>158</v>
      </c>
      <c r="J11" s="753" t="s">
        <v>157</v>
      </c>
      <c r="K11" s="758"/>
      <c r="L11" s="698" t="s">
        <v>158</v>
      </c>
      <c r="M11" s="753" t="s">
        <v>157</v>
      </c>
      <c r="N11" s="758"/>
      <c r="O11" s="698" t="s">
        <v>158</v>
      </c>
      <c r="P11" s="670"/>
    </row>
    <row r="12" spans="1:16" s="73" customFormat="1" ht="13.5" customHeight="1" thickBot="1">
      <c r="A12" s="664"/>
      <c r="B12" s="662"/>
      <c r="C12" s="794"/>
      <c r="D12" s="796"/>
      <c r="E12" s="679"/>
      <c r="F12" s="671"/>
      <c r="G12" s="790"/>
      <c r="H12" s="797"/>
      <c r="I12" s="797"/>
      <c r="J12" s="797"/>
      <c r="K12" s="679"/>
      <c r="L12" s="671"/>
      <c r="M12" s="797"/>
      <c r="N12" s="679"/>
      <c r="O12" s="671"/>
      <c r="P12" s="662"/>
    </row>
    <row r="13" spans="1:16" s="73" customFormat="1" ht="9" customHeight="1">
      <c r="A13" s="78"/>
      <c r="B13" s="78"/>
      <c r="C13" s="78"/>
      <c r="D13" s="78"/>
      <c r="E13" s="78"/>
      <c r="F13" s="78"/>
      <c r="G13" s="78"/>
      <c r="H13" s="78"/>
      <c r="I13" s="78"/>
      <c r="J13" s="78"/>
      <c r="K13" s="78"/>
      <c r="L13" s="78"/>
      <c r="M13" s="78"/>
      <c r="N13" s="78"/>
      <c r="O13" s="78"/>
      <c r="P13" s="78"/>
    </row>
    <row r="14" spans="1:16" s="73" customFormat="1" ht="12.75">
      <c r="A14" s="175" t="s">
        <v>439</v>
      </c>
      <c r="B14" s="71"/>
      <c r="C14" s="89"/>
      <c r="D14" s="98"/>
      <c r="E14" s="71"/>
      <c r="F14" s="71"/>
      <c r="G14" s="71"/>
      <c r="H14" s="71"/>
      <c r="I14" s="98"/>
      <c r="J14" s="675" t="s">
        <v>981</v>
      </c>
      <c r="K14" s="675"/>
      <c r="L14" s="675"/>
      <c r="M14" s="675"/>
      <c r="N14" s="675"/>
      <c r="O14" s="675"/>
      <c r="P14" s="486"/>
    </row>
    <row r="15" spans="1:16" s="73" customFormat="1" ht="9" customHeight="1">
      <c r="A15" s="86"/>
      <c r="C15" s="86"/>
      <c r="D15" s="175"/>
      <c r="E15" s="71"/>
      <c r="F15" s="71"/>
      <c r="G15" s="71"/>
      <c r="H15" s="71"/>
      <c r="I15" s="71"/>
      <c r="P15" s="86"/>
    </row>
    <row r="16" spans="1:16" s="73" customFormat="1" ht="9.75" customHeight="1">
      <c r="A16" s="487">
        <v>1</v>
      </c>
      <c r="B16" s="73" t="s">
        <v>982</v>
      </c>
      <c r="C16" s="84"/>
      <c r="D16" s="488">
        <v>2784</v>
      </c>
      <c r="E16" s="488">
        <v>1108</v>
      </c>
      <c r="F16" s="489">
        <f>E16*100/D16</f>
        <v>39.798850574712645</v>
      </c>
      <c r="G16" s="490">
        <v>2777</v>
      </c>
      <c r="H16" s="490">
        <v>1106</v>
      </c>
      <c r="I16" s="489">
        <f>H16*100/G16</f>
        <v>39.82715160244869</v>
      </c>
      <c r="J16" s="491">
        <v>7</v>
      </c>
      <c r="K16" s="279" t="s">
        <v>880</v>
      </c>
      <c r="L16" s="489">
        <f>K16*100/J16</f>
        <v>28.571428571428573</v>
      </c>
      <c r="M16" s="421" t="s">
        <v>864</v>
      </c>
      <c r="N16" s="421" t="s">
        <v>864</v>
      </c>
      <c r="O16" s="421" t="s">
        <v>864</v>
      </c>
      <c r="P16" s="270">
        <v>1</v>
      </c>
    </row>
    <row r="17" spans="1:16" s="73" customFormat="1" ht="9.75" customHeight="1">
      <c r="A17" s="487">
        <v>2</v>
      </c>
      <c r="C17" s="84" t="s">
        <v>983</v>
      </c>
      <c r="D17" s="488">
        <v>563</v>
      </c>
      <c r="E17" s="488">
        <v>105</v>
      </c>
      <c r="F17" s="489">
        <f aca="true" t="shared" si="0" ref="F17:F30">E17*100/D17</f>
        <v>18.650088809946713</v>
      </c>
      <c r="G17" s="490">
        <v>560</v>
      </c>
      <c r="H17" s="490">
        <v>105</v>
      </c>
      <c r="I17" s="489">
        <f aca="true" t="shared" si="1" ref="I17:I30">H17*100/G17</f>
        <v>18.75</v>
      </c>
      <c r="J17" s="421" t="s">
        <v>872</v>
      </c>
      <c r="K17" s="279" t="s">
        <v>864</v>
      </c>
      <c r="L17" s="106" t="s">
        <v>864</v>
      </c>
      <c r="M17" s="421" t="s">
        <v>864</v>
      </c>
      <c r="N17" s="421" t="s">
        <v>864</v>
      </c>
      <c r="O17" s="421" t="s">
        <v>864</v>
      </c>
      <c r="P17" s="270">
        <v>2</v>
      </c>
    </row>
    <row r="18" spans="1:16" s="73" customFormat="1" ht="9.75" customHeight="1">
      <c r="A18" s="487">
        <v>3</v>
      </c>
      <c r="C18" s="84" t="s">
        <v>984</v>
      </c>
      <c r="D18" s="488">
        <v>1146</v>
      </c>
      <c r="E18" s="488">
        <v>607</v>
      </c>
      <c r="F18" s="489">
        <f t="shared" si="0"/>
        <v>52.966841186736474</v>
      </c>
      <c r="G18" s="490">
        <v>1142</v>
      </c>
      <c r="H18" s="490">
        <v>605</v>
      </c>
      <c r="I18" s="489">
        <f t="shared" si="1"/>
        <v>52.97723292469352</v>
      </c>
      <c r="J18" s="491">
        <v>4</v>
      </c>
      <c r="K18" s="279" t="s">
        <v>880</v>
      </c>
      <c r="L18" s="489">
        <f aca="true" t="shared" si="2" ref="L18:L30">K18*100/J18</f>
        <v>50</v>
      </c>
      <c r="M18" s="421" t="s">
        <v>864</v>
      </c>
      <c r="N18" s="421" t="s">
        <v>864</v>
      </c>
      <c r="O18" s="421" t="s">
        <v>864</v>
      </c>
      <c r="P18" s="270">
        <v>3</v>
      </c>
    </row>
    <row r="19" spans="1:16" s="73" customFormat="1" ht="9.75" customHeight="1">
      <c r="A19" s="487">
        <v>4</v>
      </c>
      <c r="C19" s="84" t="s">
        <v>985</v>
      </c>
      <c r="D19" s="488">
        <v>1071</v>
      </c>
      <c r="E19" s="488">
        <v>394</v>
      </c>
      <c r="F19" s="489">
        <f t="shared" si="0"/>
        <v>36.78804855275443</v>
      </c>
      <c r="G19" s="490">
        <v>1071</v>
      </c>
      <c r="H19" s="490">
        <v>394</v>
      </c>
      <c r="I19" s="489">
        <f t="shared" si="1"/>
        <v>36.78804855275443</v>
      </c>
      <c r="J19" s="421" t="s">
        <v>864</v>
      </c>
      <c r="K19" s="279" t="s">
        <v>864</v>
      </c>
      <c r="L19" s="106" t="s">
        <v>864</v>
      </c>
      <c r="M19" s="421" t="s">
        <v>864</v>
      </c>
      <c r="N19" s="421" t="s">
        <v>864</v>
      </c>
      <c r="O19" s="421" t="s">
        <v>864</v>
      </c>
      <c r="P19" s="270">
        <v>4</v>
      </c>
    </row>
    <row r="20" spans="1:16" s="73" customFormat="1" ht="9.75" customHeight="1">
      <c r="A20" s="487">
        <v>5</v>
      </c>
      <c r="C20" s="84" t="s">
        <v>986</v>
      </c>
      <c r="D20" s="492">
        <v>4</v>
      </c>
      <c r="E20" s="492">
        <v>2</v>
      </c>
      <c r="F20" s="489">
        <f t="shared" si="0"/>
        <v>50</v>
      </c>
      <c r="G20" s="490">
        <v>4</v>
      </c>
      <c r="H20" s="490">
        <v>2</v>
      </c>
      <c r="I20" s="489">
        <f t="shared" si="1"/>
        <v>50</v>
      </c>
      <c r="J20" s="421" t="s">
        <v>864</v>
      </c>
      <c r="K20" s="279" t="s">
        <v>864</v>
      </c>
      <c r="L20" s="106" t="s">
        <v>864</v>
      </c>
      <c r="M20" s="421" t="s">
        <v>864</v>
      </c>
      <c r="N20" s="421" t="s">
        <v>864</v>
      </c>
      <c r="O20" s="421" t="s">
        <v>864</v>
      </c>
      <c r="P20" s="270">
        <v>5</v>
      </c>
    </row>
    <row r="21" spans="1:16" s="73" customFormat="1" ht="9" customHeight="1">
      <c r="A21" s="487"/>
      <c r="C21" s="84"/>
      <c r="D21" s="488"/>
      <c r="E21" s="488"/>
      <c r="F21" s="489"/>
      <c r="G21" s="490"/>
      <c r="H21" s="490"/>
      <c r="I21" s="489"/>
      <c r="J21" s="491"/>
      <c r="K21" s="493"/>
      <c r="L21" s="489"/>
      <c r="M21" s="419"/>
      <c r="N21" s="419"/>
      <c r="O21" s="489"/>
      <c r="P21" s="270"/>
    </row>
    <row r="22" spans="1:16" s="73" customFormat="1" ht="9.75" customHeight="1">
      <c r="A22" s="487">
        <v>6</v>
      </c>
      <c r="B22" s="73" t="s">
        <v>988</v>
      </c>
      <c r="C22" s="84"/>
      <c r="D22" s="488">
        <v>15977</v>
      </c>
      <c r="E22" s="488">
        <v>11101</v>
      </c>
      <c r="F22" s="489">
        <f t="shared" si="0"/>
        <v>69.48112912311447</v>
      </c>
      <c r="G22" s="490">
        <v>13993</v>
      </c>
      <c r="H22" s="490">
        <v>9768</v>
      </c>
      <c r="I22" s="489">
        <f t="shared" si="1"/>
        <v>69.80633173729721</v>
      </c>
      <c r="J22" s="491">
        <v>933</v>
      </c>
      <c r="K22" s="493">
        <v>486</v>
      </c>
      <c r="L22" s="489">
        <f t="shared" si="2"/>
        <v>52.09003215434084</v>
      </c>
      <c r="M22" s="419">
        <v>1051</v>
      </c>
      <c r="N22" s="419">
        <v>847</v>
      </c>
      <c r="O22" s="489">
        <f aca="true" t="shared" si="3" ref="O22:O30">N22*100/M22</f>
        <v>80.58991436726927</v>
      </c>
      <c r="P22" s="270">
        <v>6</v>
      </c>
    </row>
    <row r="23" spans="1:16" s="73" customFormat="1" ht="9.75" customHeight="1">
      <c r="A23" s="487">
        <v>7</v>
      </c>
      <c r="C23" s="84" t="s">
        <v>983</v>
      </c>
      <c r="D23" s="488">
        <v>600</v>
      </c>
      <c r="E23" s="488">
        <v>217</v>
      </c>
      <c r="F23" s="489">
        <f t="shared" si="0"/>
        <v>36.166666666666664</v>
      </c>
      <c r="G23" s="490">
        <v>389</v>
      </c>
      <c r="H23" s="490">
        <v>150</v>
      </c>
      <c r="I23" s="489">
        <f t="shared" si="1"/>
        <v>38.56041131105398</v>
      </c>
      <c r="J23" s="491">
        <v>30</v>
      </c>
      <c r="K23" s="493">
        <v>6</v>
      </c>
      <c r="L23" s="489">
        <f t="shared" si="2"/>
        <v>20</v>
      </c>
      <c r="M23" s="419">
        <v>181</v>
      </c>
      <c r="N23" s="419">
        <v>61</v>
      </c>
      <c r="O23" s="489">
        <f t="shared" si="3"/>
        <v>33.70165745856354</v>
      </c>
      <c r="P23" s="270">
        <v>7</v>
      </c>
    </row>
    <row r="24" spans="1:16" s="73" customFormat="1" ht="9.75" customHeight="1">
      <c r="A24" s="487">
        <v>8</v>
      </c>
      <c r="C24" s="84" t="s">
        <v>984</v>
      </c>
      <c r="D24" s="488">
        <v>4773</v>
      </c>
      <c r="E24" s="488">
        <v>2850</v>
      </c>
      <c r="F24" s="489">
        <f t="shared" si="0"/>
        <v>59.71087366436203</v>
      </c>
      <c r="G24" s="490">
        <v>4408</v>
      </c>
      <c r="H24" s="490">
        <v>2640</v>
      </c>
      <c r="I24" s="489">
        <f t="shared" si="1"/>
        <v>59.89110707803993</v>
      </c>
      <c r="J24" s="491">
        <v>277</v>
      </c>
      <c r="K24" s="493">
        <v>142</v>
      </c>
      <c r="L24" s="489">
        <f t="shared" si="2"/>
        <v>51.26353790613718</v>
      </c>
      <c r="M24" s="419">
        <v>88</v>
      </c>
      <c r="N24" s="419">
        <v>68</v>
      </c>
      <c r="O24" s="489">
        <f t="shared" si="3"/>
        <v>77.27272727272727</v>
      </c>
      <c r="P24" s="270">
        <v>8</v>
      </c>
    </row>
    <row r="25" spans="1:16" s="73" customFormat="1" ht="9.75" customHeight="1">
      <c r="A25" s="487">
        <v>9</v>
      </c>
      <c r="C25" s="84" t="s">
        <v>985</v>
      </c>
      <c r="D25" s="488">
        <v>10197</v>
      </c>
      <c r="E25" s="488">
        <v>7825</v>
      </c>
      <c r="F25" s="489">
        <f t="shared" si="0"/>
        <v>76.73825634990683</v>
      </c>
      <c r="G25" s="490">
        <v>9001</v>
      </c>
      <c r="H25" s="490">
        <v>6871</v>
      </c>
      <c r="I25" s="489">
        <f t="shared" si="1"/>
        <v>76.33596267081435</v>
      </c>
      <c r="J25" s="491">
        <v>432</v>
      </c>
      <c r="K25" s="493">
        <v>249</v>
      </c>
      <c r="L25" s="489">
        <f t="shared" si="2"/>
        <v>57.638888888888886</v>
      </c>
      <c r="M25" s="419">
        <v>764</v>
      </c>
      <c r="N25" s="419">
        <v>705</v>
      </c>
      <c r="O25" s="489">
        <f t="shared" si="3"/>
        <v>92.27748691099477</v>
      </c>
      <c r="P25" s="270">
        <v>9</v>
      </c>
    </row>
    <row r="26" spans="1:16" s="73" customFormat="1" ht="9.75" customHeight="1">
      <c r="A26" s="494">
        <v>10</v>
      </c>
      <c r="C26" s="84" t="s">
        <v>986</v>
      </c>
      <c r="D26" s="488">
        <v>407</v>
      </c>
      <c r="E26" s="488">
        <v>209</v>
      </c>
      <c r="F26" s="489">
        <f t="shared" si="0"/>
        <v>51.351351351351354</v>
      </c>
      <c r="G26" s="490">
        <v>195</v>
      </c>
      <c r="H26" s="490">
        <v>107</v>
      </c>
      <c r="I26" s="489">
        <f t="shared" si="1"/>
        <v>54.87179487179487</v>
      </c>
      <c r="J26" s="491">
        <v>194</v>
      </c>
      <c r="K26" s="493">
        <v>89</v>
      </c>
      <c r="L26" s="489">
        <f t="shared" si="2"/>
        <v>45.876288659793815</v>
      </c>
      <c r="M26" s="419">
        <v>18</v>
      </c>
      <c r="N26" s="419">
        <v>13</v>
      </c>
      <c r="O26" s="489">
        <f t="shared" si="3"/>
        <v>72.22222222222223</v>
      </c>
      <c r="P26" s="270">
        <v>10</v>
      </c>
    </row>
    <row r="27" spans="1:16" s="73" customFormat="1" ht="9" customHeight="1">
      <c r="A27" s="226"/>
      <c r="C27" s="84"/>
      <c r="D27" s="488"/>
      <c r="E27" s="488"/>
      <c r="F27" s="489"/>
      <c r="G27" s="490"/>
      <c r="H27" s="490"/>
      <c r="I27" s="489"/>
      <c r="J27" s="491"/>
      <c r="K27" s="493"/>
      <c r="L27" s="489"/>
      <c r="M27" s="419"/>
      <c r="N27" s="419"/>
      <c r="O27" s="489"/>
      <c r="P27" s="270"/>
    </row>
    <row r="28" spans="1:16" s="73" customFormat="1" ht="9.75" customHeight="1">
      <c r="A28" s="494">
        <v>11</v>
      </c>
      <c r="B28" s="73" t="s">
        <v>989</v>
      </c>
      <c r="C28" s="84"/>
      <c r="D28" s="488">
        <v>4956</v>
      </c>
      <c r="E28" s="488">
        <v>779</v>
      </c>
      <c r="F28" s="489">
        <f t="shared" si="0"/>
        <v>15.718321226795803</v>
      </c>
      <c r="G28" s="490">
        <v>3981</v>
      </c>
      <c r="H28" s="490">
        <v>591</v>
      </c>
      <c r="I28" s="489">
        <f t="shared" si="1"/>
        <v>14.845516201959306</v>
      </c>
      <c r="J28" s="491">
        <v>920</v>
      </c>
      <c r="K28" s="493">
        <v>176</v>
      </c>
      <c r="L28" s="489">
        <f t="shared" si="2"/>
        <v>19.130434782608695</v>
      </c>
      <c r="M28" s="419">
        <v>55</v>
      </c>
      <c r="N28" s="419">
        <v>12</v>
      </c>
      <c r="O28" s="489">
        <f t="shared" si="3"/>
        <v>21.818181818181817</v>
      </c>
      <c r="P28" s="270">
        <v>11</v>
      </c>
    </row>
    <row r="29" spans="1:16" s="73" customFormat="1" ht="9" customHeight="1">
      <c r="A29" s="494"/>
      <c r="C29" s="84"/>
      <c r="D29" s="488"/>
      <c r="E29" s="488"/>
      <c r="F29" s="489"/>
      <c r="G29" s="490"/>
      <c r="H29" s="490"/>
      <c r="I29" s="489"/>
      <c r="J29" s="491"/>
      <c r="K29" s="493"/>
      <c r="L29" s="489"/>
      <c r="M29" s="419"/>
      <c r="N29" s="419"/>
      <c r="O29" s="489"/>
      <c r="P29" s="270"/>
    </row>
    <row r="30" spans="1:16" s="80" customFormat="1" ht="9.75" customHeight="1">
      <c r="A30" s="495">
        <v>12</v>
      </c>
      <c r="B30" s="80" t="s">
        <v>990</v>
      </c>
      <c r="C30" s="81"/>
      <c r="D30" s="496">
        <v>23717</v>
      </c>
      <c r="E30" s="496">
        <v>12988</v>
      </c>
      <c r="F30" s="497">
        <f t="shared" si="0"/>
        <v>54.76240671248472</v>
      </c>
      <c r="G30" s="496">
        <v>20751</v>
      </c>
      <c r="H30" s="496">
        <v>11465</v>
      </c>
      <c r="I30" s="497">
        <f t="shared" si="1"/>
        <v>55.25034938075274</v>
      </c>
      <c r="J30" s="498">
        <v>1860</v>
      </c>
      <c r="K30" s="499">
        <v>664</v>
      </c>
      <c r="L30" s="497">
        <f t="shared" si="2"/>
        <v>35.69892473118279</v>
      </c>
      <c r="M30" s="427">
        <v>1106</v>
      </c>
      <c r="N30" s="427">
        <v>859</v>
      </c>
      <c r="O30" s="497">
        <f t="shared" si="3"/>
        <v>77.66726943942133</v>
      </c>
      <c r="P30" s="468">
        <v>12</v>
      </c>
    </row>
    <row r="31" spans="1:16" s="73" customFormat="1" ht="9.75" customHeight="1">
      <c r="A31" s="494"/>
      <c r="C31" s="84"/>
      <c r="D31" s="488"/>
      <c r="E31" s="488"/>
      <c r="F31" s="489"/>
      <c r="G31" s="490"/>
      <c r="H31" s="490"/>
      <c r="I31" s="489"/>
      <c r="J31" s="491"/>
      <c r="K31" s="493"/>
      <c r="L31" s="489"/>
      <c r="M31" s="419"/>
      <c r="N31" s="419"/>
      <c r="O31" s="489"/>
      <c r="P31" s="270"/>
    </row>
    <row r="32" spans="1:16" s="73" customFormat="1" ht="9.75" customHeight="1">
      <c r="A32" s="494"/>
      <c r="C32" s="84" t="s">
        <v>964</v>
      </c>
      <c r="D32" s="488"/>
      <c r="E32" s="488"/>
      <c r="F32" s="489"/>
      <c r="G32" s="490"/>
      <c r="H32" s="490"/>
      <c r="I32" s="489"/>
      <c r="J32" s="491"/>
      <c r="K32" s="493"/>
      <c r="L32" s="489"/>
      <c r="M32" s="419"/>
      <c r="N32" s="419"/>
      <c r="O32" s="489"/>
      <c r="P32" s="267"/>
    </row>
    <row r="33" spans="1:16" s="73" customFormat="1" ht="9.75" customHeight="1">
      <c r="A33" s="494">
        <v>13</v>
      </c>
      <c r="C33" s="84" t="s">
        <v>440</v>
      </c>
      <c r="D33" s="488">
        <v>18761</v>
      </c>
      <c r="E33" s="488">
        <v>12209</v>
      </c>
      <c r="F33" s="489">
        <f>E33*100/D33</f>
        <v>65.0764884601034</v>
      </c>
      <c r="G33" s="488">
        <v>16770</v>
      </c>
      <c r="H33" s="488">
        <v>10874</v>
      </c>
      <c r="I33" s="489">
        <f>H33*100/G33</f>
        <v>64.84197972570065</v>
      </c>
      <c r="J33" s="491">
        <v>940</v>
      </c>
      <c r="K33" s="493">
        <v>488</v>
      </c>
      <c r="L33" s="489">
        <f>K33*100/J33</f>
        <v>51.91489361702128</v>
      </c>
      <c r="M33" s="419">
        <v>1051</v>
      </c>
      <c r="N33" s="419">
        <v>847</v>
      </c>
      <c r="O33" s="489">
        <f>N33*100/M33</f>
        <v>80.58991436726927</v>
      </c>
      <c r="P33" s="270">
        <v>13</v>
      </c>
    </row>
    <row r="34" spans="1:16" s="73" customFormat="1" ht="9.75" customHeight="1">
      <c r="A34" s="494">
        <v>14</v>
      </c>
      <c r="C34" s="84" t="s">
        <v>161</v>
      </c>
      <c r="D34" s="488">
        <v>1163</v>
      </c>
      <c r="E34" s="488">
        <v>322</v>
      </c>
      <c r="F34" s="489">
        <f>E34*100/D34</f>
        <v>27.68701633705933</v>
      </c>
      <c r="G34" s="488">
        <v>949</v>
      </c>
      <c r="H34" s="488">
        <v>255</v>
      </c>
      <c r="I34" s="489">
        <f>H34*100/G34</f>
        <v>26.870389884088514</v>
      </c>
      <c r="J34" s="491">
        <v>33</v>
      </c>
      <c r="K34" s="493">
        <v>6</v>
      </c>
      <c r="L34" s="489">
        <f>K34*100/J34</f>
        <v>18.181818181818183</v>
      </c>
      <c r="M34" s="419">
        <v>181</v>
      </c>
      <c r="N34" s="419">
        <v>61</v>
      </c>
      <c r="O34" s="489">
        <f>N34*100/M34</f>
        <v>33.70165745856354</v>
      </c>
      <c r="P34" s="270">
        <v>14</v>
      </c>
    </row>
    <row r="35" spans="1:16" s="73" customFormat="1" ht="9.75" customHeight="1">
      <c r="A35" s="494">
        <v>15</v>
      </c>
      <c r="C35" s="84" t="s">
        <v>162</v>
      </c>
      <c r="D35" s="488">
        <v>5919</v>
      </c>
      <c r="E35" s="488">
        <v>3457</v>
      </c>
      <c r="F35" s="489">
        <f>E35*100/D35</f>
        <v>58.40513600270316</v>
      </c>
      <c r="G35" s="488">
        <v>5550</v>
      </c>
      <c r="H35" s="488">
        <v>3245</v>
      </c>
      <c r="I35" s="489">
        <f>H35*100/G35</f>
        <v>58.468468468468465</v>
      </c>
      <c r="J35" s="491">
        <v>281</v>
      </c>
      <c r="K35" s="493">
        <v>144</v>
      </c>
      <c r="L35" s="489">
        <f>K35*100/J35</f>
        <v>51.245551601423486</v>
      </c>
      <c r="M35" s="419">
        <v>88</v>
      </c>
      <c r="N35" s="419">
        <v>68</v>
      </c>
      <c r="O35" s="489">
        <f>N35*100/M35</f>
        <v>77.27272727272727</v>
      </c>
      <c r="P35" s="270">
        <v>15</v>
      </c>
    </row>
    <row r="36" spans="1:16" s="73" customFormat="1" ht="9.75" customHeight="1">
      <c r="A36" s="494">
        <v>16</v>
      </c>
      <c r="C36" s="84" t="s">
        <v>163</v>
      </c>
      <c r="D36" s="488">
        <v>11268</v>
      </c>
      <c r="E36" s="488">
        <v>8219</v>
      </c>
      <c r="F36" s="489">
        <f>E36*100/D36</f>
        <v>72.94107206247782</v>
      </c>
      <c r="G36" s="488">
        <v>10072</v>
      </c>
      <c r="H36" s="488">
        <v>7265</v>
      </c>
      <c r="I36" s="489">
        <f>H36*100/G36</f>
        <v>72.1306592533757</v>
      </c>
      <c r="J36" s="491">
        <v>432</v>
      </c>
      <c r="K36" s="493">
        <v>249</v>
      </c>
      <c r="L36" s="489">
        <f>K36*100/J36</f>
        <v>57.638888888888886</v>
      </c>
      <c r="M36" s="419">
        <v>764</v>
      </c>
      <c r="N36" s="419">
        <v>705</v>
      </c>
      <c r="O36" s="489">
        <f>N36*100/M36</f>
        <v>92.27748691099477</v>
      </c>
      <c r="P36" s="270">
        <v>16</v>
      </c>
    </row>
    <row r="37" spans="1:16" s="73" customFormat="1" ht="9.75" customHeight="1">
      <c r="A37" s="494">
        <v>17</v>
      </c>
      <c r="C37" s="84" t="s">
        <v>164</v>
      </c>
      <c r="D37" s="488">
        <v>411</v>
      </c>
      <c r="E37" s="488">
        <v>211</v>
      </c>
      <c r="F37" s="489">
        <f>E37*100/D37</f>
        <v>51.338199513381994</v>
      </c>
      <c r="G37" s="488">
        <v>199</v>
      </c>
      <c r="H37" s="488">
        <v>109</v>
      </c>
      <c r="I37" s="489">
        <f>H37*100/G37</f>
        <v>54.77386934673367</v>
      </c>
      <c r="J37" s="491">
        <v>194</v>
      </c>
      <c r="K37" s="493">
        <v>89</v>
      </c>
      <c r="L37" s="489">
        <f>K37*100/J37</f>
        <v>45.876288659793815</v>
      </c>
      <c r="M37" s="419">
        <v>18</v>
      </c>
      <c r="N37" s="419">
        <v>13</v>
      </c>
      <c r="O37" s="489">
        <f>N37*100/M37</f>
        <v>72.22222222222223</v>
      </c>
      <c r="P37" s="270">
        <v>17</v>
      </c>
    </row>
    <row r="38" spans="4:16" s="73" customFormat="1" ht="9" customHeight="1">
      <c r="D38" s="488"/>
      <c r="E38" s="488"/>
      <c r="F38" s="489"/>
      <c r="G38" s="490"/>
      <c r="H38" s="490"/>
      <c r="I38" s="500"/>
      <c r="J38" s="491"/>
      <c r="K38" s="501"/>
      <c r="L38" s="294"/>
      <c r="M38" s="502"/>
      <c r="N38" s="502"/>
      <c r="O38" s="294"/>
      <c r="P38" s="86"/>
    </row>
    <row r="39" spans="1:16" s="73" customFormat="1" ht="9.75" customHeight="1">
      <c r="A39" s="791" t="s">
        <v>165</v>
      </c>
      <c r="B39" s="791"/>
      <c r="C39" s="791"/>
      <c r="D39" s="791"/>
      <c r="E39" s="791"/>
      <c r="F39" s="791"/>
      <c r="G39" s="791"/>
      <c r="H39" s="791"/>
      <c r="I39" s="791"/>
      <c r="J39" s="792" t="s">
        <v>165</v>
      </c>
      <c r="K39" s="792"/>
      <c r="L39" s="792"/>
      <c r="M39" s="792"/>
      <c r="N39" s="792"/>
      <c r="O39" s="792"/>
      <c r="P39" s="792"/>
    </row>
    <row r="40" spans="4:16" s="73" customFormat="1" ht="9" customHeight="1">
      <c r="D40" s="488"/>
      <c r="E40" s="488"/>
      <c r="F40" s="489"/>
      <c r="G40" s="490"/>
      <c r="H40" s="490"/>
      <c r="I40" s="500"/>
      <c r="J40" s="491"/>
      <c r="K40" s="501"/>
      <c r="L40" s="294"/>
      <c r="M40" s="502"/>
      <c r="N40" s="502"/>
      <c r="O40" s="294"/>
      <c r="P40" s="86"/>
    </row>
    <row r="41" spans="1:16" s="73" customFormat="1" ht="9.75" customHeight="1">
      <c r="A41" s="494">
        <v>18</v>
      </c>
      <c r="B41" s="73" t="s">
        <v>982</v>
      </c>
      <c r="C41" s="84"/>
      <c r="D41" s="488">
        <v>219</v>
      </c>
      <c r="E41" s="488">
        <v>173</v>
      </c>
      <c r="F41" s="489">
        <f aca="true" t="shared" si="4" ref="F41:F62">E41*100/D41</f>
        <v>78.99543378995433</v>
      </c>
      <c r="G41" s="490">
        <v>218</v>
      </c>
      <c r="H41" s="490">
        <v>172</v>
      </c>
      <c r="I41" s="489">
        <f aca="true" t="shared" si="5" ref="I41:I62">H41*100/G41</f>
        <v>78.89908256880734</v>
      </c>
      <c r="J41" s="421" t="s">
        <v>881</v>
      </c>
      <c r="K41" s="279" t="s">
        <v>881</v>
      </c>
      <c r="L41" s="489">
        <f aca="true" t="shared" si="6" ref="L41:L62">K41*100/J41</f>
        <v>100</v>
      </c>
      <c r="M41" s="421" t="s">
        <v>864</v>
      </c>
      <c r="N41" s="421" t="s">
        <v>864</v>
      </c>
      <c r="O41" s="421" t="s">
        <v>864</v>
      </c>
      <c r="P41" s="270">
        <v>18</v>
      </c>
    </row>
    <row r="42" spans="1:16" s="73" customFormat="1" ht="9.75" customHeight="1">
      <c r="A42" s="494">
        <v>19</v>
      </c>
      <c r="C42" s="84" t="s">
        <v>983</v>
      </c>
      <c r="D42" s="492">
        <v>17</v>
      </c>
      <c r="E42" s="492">
        <v>8</v>
      </c>
      <c r="F42" s="489">
        <f t="shared" si="4"/>
        <v>47.05882352941177</v>
      </c>
      <c r="G42" s="490">
        <v>16</v>
      </c>
      <c r="H42" s="490">
        <v>7</v>
      </c>
      <c r="I42" s="489">
        <f t="shared" si="5"/>
        <v>43.75</v>
      </c>
      <c r="J42" s="421" t="s">
        <v>881</v>
      </c>
      <c r="K42" s="279" t="s">
        <v>881</v>
      </c>
      <c r="L42" s="489">
        <f t="shared" si="6"/>
        <v>100</v>
      </c>
      <c r="M42" s="421" t="s">
        <v>864</v>
      </c>
      <c r="N42" s="421" t="s">
        <v>864</v>
      </c>
      <c r="O42" s="421" t="s">
        <v>864</v>
      </c>
      <c r="P42" s="270">
        <v>19</v>
      </c>
    </row>
    <row r="43" spans="1:16" s="73" customFormat="1" ht="9.75" customHeight="1">
      <c r="A43" s="494">
        <v>20</v>
      </c>
      <c r="C43" s="84" t="s">
        <v>984</v>
      </c>
      <c r="D43" s="492">
        <v>104</v>
      </c>
      <c r="E43" s="492">
        <v>75</v>
      </c>
      <c r="F43" s="489">
        <f t="shared" si="4"/>
        <v>72.11538461538461</v>
      </c>
      <c r="G43" s="490">
        <v>104</v>
      </c>
      <c r="H43" s="490">
        <v>75</v>
      </c>
      <c r="I43" s="489">
        <f t="shared" si="5"/>
        <v>72.11538461538461</v>
      </c>
      <c r="J43" s="421" t="s">
        <v>864</v>
      </c>
      <c r="K43" s="279" t="s">
        <v>864</v>
      </c>
      <c r="L43" s="106" t="s">
        <v>864</v>
      </c>
      <c r="M43" s="421" t="s">
        <v>864</v>
      </c>
      <c r="N43" s="421" t="s">
        <v>864</v>
      </c>
      <c r="O43" s="421" t="s">
        <v>864</v>
      </c>
      <c r="P43" s="270">
        <v>20</v>
      </c>
    </row>
    <row r="44" spans="1:16" s="73" customFormat="1" ht="9.75" customHeight="1">
      <c r="A44" s="494">
        <v>21</v>
      </c>
      <c r="C44" s="84" t="s">
        <v>985</v>
      </c>
      <c r="D44" s="492">
        <v>97</v>
      </c>
      <c r="E44" s="492">
        <v>89</v>
      </c>
      <c r="F44" s="489">
        <f t="shared" si="4"/>
        <v>91.75257731958763</v>
      </c>
      <c r="G44" s="490">
        <v>97</v>
      </c>
      <c r="H44" s="490">
        <v>89</v>
      </c>
      <c r="I44" s="489">
        <f t="shared" si="5"/>
        <v>91.75257731958763</v>
      </c>
      <c r="J44" s="421" t="s">
        <v>864</v>
      </c>
      <c r="K44" s="279" t="s">
        <v>864</v>
      </c>
      <c r="L44" s="106" t="s">
        <v>864</v>
      </c>
      <c r="M44" s="421" t="s">
        <v>864</v>
      </c>
      <c r="N44" s="421" t="s">
        <v>864</v>
      </c>
      <c r="O44" s="421" t="s">
        <v>864</v>
      </c>
      <c r="P44" s="270">
        <v>21</v>
      </c>
    </row>
    <row r="45" spans="1:16" s="73" customFormat="1" ht="9.75" customHeight="1">
      <c r="A45" s="494">
        <v>22</v>
      </c>
      <c r="C45" s="84" t="s">
        <v>986</v>
      </c>
      <c r="D45" s="429" t="s">
        <v>881</v>
      </c>
      <c r="E45" s="429" t="s">
        <v>881</v>
      </c>
      <c r="F45" s="489">
        <f t="shared" si="4"/>
        <v>100</v>
      </c>
      <c r="G45" s="429" t="s">
        <v>881</v>
      </c>
      <c r="H45" s="429" t="s">
        <v>881</v>
      </c>
      <c r="I45" s="489">
        <f t="shared" si="5"/>
        <v>100</v>
      </c>
      <c r="J45" s="421" t="s">
        <v>864</v>
      </c>
      <c r="K45" s="279" t="s">
        <v>864</v>
      </c>
      <c r="L45" s="106" t="s">
        <v>864</v>
      </c>
      <c r="M45" s="421" t="s">
        <v>864</v>
      </c>
      <c r="N45" s="421" t="s">
        <v>864</v>
      </c>
      <c r="O45" s="421" t="s">
        <v>864</v>
      </c>
      <c r="P45" s="270">
        <v>22</v>
      </c>
    </row>
    <row r="46" spans="1:16" s="73" customFormat="1" ht="9" customHeight="1">
      <c r="A46" s="494"/>
      <c r="C46" s="84"/>
      <c r="D46" s="492"/>
      <c r="E46" s="492"/>
      <c r="F46" s="489"/>
      <c r="G46" s="490"/>
      <c r="H46" s="490"/>
      <c r="I46" s="489"/>
      <c r="J46" s="491"/>
      <c r="K46" s="501"/>
      <c r="L46" s="489"/>
      <c r="M46" s="502"/>
      <c r="N46" s="502"/>
      <c r="O46" s="489"/>
      <c r="P46" s="270"/>
    </row>
    <row r="47" spans="1:16" s="73" customFormat="1" ht="9.75" customHeight="1">
      <c r="A47" s="494">
        <v>23</v>
      </c>
      <c r="B47" s="73" t="s">
        <v>988</v>
      </c>
      <c r="C47" s="84"/>
      <c r="D47" s="492">
        <v>10381</v>
      </c>
      <c r="E47" s="492">
        <v>9132</v>
      </c>
      <c r="F47" s="489">
        <f t="shared" si="4"/>
        <v>87.9684038146614</v>
      </c>
      <c r="G47" s="490">
        <v>9620</v>
      </c>
      <c r="H47" s="490">
        <v>8465</v>
      </c>
      <c r="I47" s="489">
        <f t="shared" si="5"/>
        <v>87.993762993763</v>
      </c>
      <c r="J47" s="491">
        <v>320</v>
      </c>
      <c r="K47" s="501">
        <v>246</v>
      </c>
      <c r="L47" s="489">
        <f t="shared" si="6"/>
        <v>76.875</v>
      </c>
      <c r="M47" s="502">
        <v>441</v>
      </c>
      <c r="N47" s="502">
        <v>421</v>
      </c>
      <c r="O47" s="489">
        <f aca="true" t="shared" si="7" ref="O47:O62">N47*100/M47</f>
        <v>95.46485260770974</v>
      </c>
      <c r="P47" s="270">
        <v>23</v>
      </c>
    </row>
    <row r="48" spans="1:16" s="73" customFormat="1" ht="9.75" customHeight="1">
      <c r="A48" s="494">
        <v>24</v>
      </c>
      <c r="C48" s="84" t="s">
        <v>983</v>
      </c>
      <c r="D48" s="492">
        <v>149</v>
      </c>
      <c r="E48" s="492">
        <v>83</v>
      </c>
      <c r="F48" s="489">
        <f t="shared" si="4"/>
        <v>55.70469798657718</v>
      </c>
      <c r="G48" s="490">
        <v>126</v>
      </c>
      <c r="H48" s="490">
        <v>68</v>
      </c>
      <c r="I48" s="489">
        <f t="shared" si="5"/>
        <v>53.96825396825397</v>
      </c>
      <c r="J48" s="421" t="s">
        <v>871</v>
      </c>
      <c r="K48" s="279" t="s">
        <v>880</v>
      </c>
      <c r="L48" s="489">
        <f t="shared" si="6"/>
        <v>50</v>
      </c>
      <c r="M48" s="502">
        <v>19</v>
      </c>
      <c r="N48" s="502">
        <v>13</v>
      </c>
      <c r="O48" s="489">
        <f t="shared" si="7"/>
        <v>68.42105263157895</v>
      </c>
      <c r="P48" s="270">
        <v>24</v>
      </c>
    </row>
    <row r="49" spans="1:16" s="73" customFormat="1" ht="9.75" customHeight="1">
      <c r="A49" s="494">
        <v>25</v>
      </c>
      <c r="C49" s="84" t="s">
        <v>984</v>
      </c>
      <c r="D49" s="492">
        <v>1643</v>
      </c>
      <c r="E49" s="492">
        <v>1184</v>
      </c>
      <c r="F49" s="489">
        <f t="shared" si="4"/>
        <v>72.06329884357882</v>
      </c>
      <c r="G49" s="490">
        <v>1544</v>
      </c>
      <c r="H49" s="490">
        <v>1114</v>
      </c>
      <c r="I49" s="489">
        <f t="shared" si="5"/>
        <v>72.15025906735751</v>
      </c>
      <c r="J49" s="491">
        <v>61</v>
      </c>
      <c r="K49" s="501">
        <v>33</v>
      </c>
      <c r="L49" s="489">
        <f t="shared" si="6"/>
        <v>54.09836065573771</v>
      </c>
      <c r="M49" s="502">
        <v>38</v>
      </c>
      <c r="N49" s="502">
        <v>37</v>
      </c>
      <c r="O49" s="489">
        <f t="shared" si="7"/>
        <v>97.36842105263158</v>
      </c>
      <c r="P49" s="270">
        <v>25</v>
      </c>
    </row>
    <row r="50" spans="1:16" s="73" customFormat="1" ht="9.75" customHeight="1">
      <c r="A50" s="494">
        <v>26</v>
      </c>
      <c r="C50" s="84" t="s">
        <v>985</v>
      </c>
      <c r="D50" s="492">
        <v>8166</v>
      </c>
      <c r="E50" s="492">
        <v>7537</v>
      </c>
      <c r="F50" s="489">
        <f t="shared" si="4"/>
        <v>92.29733039431791</v>
      </c>
      <c r="G50" s="490">
        <v>7595</v>
      </c>
      <c r="H50" s="490">
        <v>7007</v>
      </c>
      <c r="I50" s="489">
        <f t="shared" si="5"/>
        <v>92.25806451612904</v>
      </c>
      <c r="J50" s="491">
        <v>210</v>
      </c>
      <c r="K50" s="501">
        <v>181</v>
      </c>
      <c r="L50" s="489">
        <f t="shared" si="6"/>
        <v>86.19047619047619</v>
      </c>
      <c r="M50" s="502">
        <v>361</v>
      </c>
      <c r="N50" s="502">
        <v>349</v>
      </c>
      <c r="O50" s="489">
        <f t="shared" si="7"/>
        <v>96.67590027700831</v>
      </c>
      <c r="P50" s="270">
        <v>26</v>
      </c>
    </row>
    <row r="51" spans="1:16" s="73" customFormat="1" ht="9.75" customHeight="1">
      <c r="A51" s="494">
        <v>27</v>
      </c>
      <c r="C51" s="84" t="s">
        <v>986</v>
      </c>
      <c r="D51" s="492">
        <v>423</v>
      </c>
      <c r="E51" s="492">
        <v>328</v>
      </c>
      <c r="F51" s="489">
        <f t="shared" si="4"/>
        <v>77.54137115839244</v>
      </c>
      <c r="G51" s="490">
        <v>355</v>
      </c>
      <c r="H51" s="490">
        <v>276</v>
      </c>
      <c r="I51" s="489">
        <f t="shared" si="5"/>
        <v>77.74647887323944</v>
      </c>
      <c r="J51" s="491">
        <v>45</v>
      </c>
      <c r="K51" s="501">
        <v>30</v>
      </c>
      <c r="L51" s="489">
        <f t="shared" si="6"/>
        <v>66.66666666666667</v>
      </c>
      <c r="M51" s="502">
        <v>23</v>
      </c>
      <c r="N51" s="502">
        <v>22</v>
      </c>
      <c r="O51" s="489">
        <f t="shared" si="7"/>
        <v>95.65217391304348</v>
      </c>
      <c r="P51" s="270">
        <v>27</v>
      </c>
    </row>
    <row r="52" spans="1:16" s="73" customFormat="1" ht="9.75" customHeight="1">
      <c r="A52" s="494"/>
      <c r="C52" s="84"/>
      <c r="D52" s="492"/>
      <c r="E52" s="492"/>
      <c r="F52" s="489"/>
      <c r="G52" s="490"/>
      <c r="H52" s="490"/>
      <c r="I52" s="489"/>
      <c r="J52" s="491"/>
      <c r="K52" s="501"/>
      <c r="L52" s="489"/>
      <c r="M52" s="502"/>
      <c r="N52" s="502"/>
      <c r="O52" s="489"/>
      <c r="P52" s="270"/>
    </row>
    <row r="53" spans="1:16" s="73" customFormat="1" ht="9.75" customHeight="1">
      <c r="A53" s="494">
        <v>28</v>
      </c>
      <c r="B53" s="73" t="s">
        <v>989</v>
      </c>
      <c r="C53" s="84"/>
      <c r="D53" s="492">
        <v>3288</v>
      </c>
      <c r="E53" s="492">
        <v>1730</v>
      </c>
      <c r="F53" s="489">
        <f t="shared" si="4"/>
        <v>52.61557177615572</v>
      </c>
      <c r="G53" s="490">
        <v>3000</v>
      </c>
      <c r="H53" s="490">
        <v>1608</v>
      </c>
      <c r="I53" s="489">
        <f t="shared" si="5"/>
        <v>53.6</v>
      </c>
      <c r="J53" s="491">
        <v>245</v>
      </c>
      <c r="K53" s="501">
        <v>82</v>
      </c>
      <c r="L53" s="489">
        <f t="shared" si="6"/>
        <v>33.46938775510204</v>
      </c>
      <c r="M53" s="502">
        <v>43</v>
      </c>
      <c r="N53" s="502">
        <v>40</v>
      </c>
      <c r="O53" s="489">
        <f t="shared" si="7"/>
        <v>93.02325581395348</v>
      </c>
      <c r="P53" s="270">
        <v>28</v>
      </c>
    </row>
    <row r="54" spans="1:16" s="73" customFormat="1" ht="9.75" customHeight="1">
      <c r="A54" s="217"/>
      <c r="C54" s="84"/>
      <c r="D54" s="492"/>
      <c r="E54" s="492"/>
      <c r="F54" s="489"/>
      <c r="G54" s="490"/>
      <c r="H54" s="490"/>
      <c r="I54" s="489"/>
      <c r="J54" s="491"/>
      <c r="K54" s="501"/>
      <c r="L54" s="489"/>
      <c r="M54" s="502"/>
      <c r="N54" s="502"/>
      <c r="O54" s="489"/>
      <c r="P54" s="270"/>
    </row>
    <row r="55" spans="1:16" s="80" customFormat="1" ht="9.75" customHeight="1">
      <c r="A55" s="495">
        <v>29</v>
      </c>
      <c r="B55" s="80" t="s">
        <v>990</v>
      </c>
      <c r="C55" s="81"/>
      <c r="D55" s="455">
        <v>13888</v>
      </c>
      <c r="E55" s="455">
        <v>11035</v>
      </c>
      <c r="F55" s="497">
        <f t="shared" si="4"/>
        <v>79.45708525345623</v>
      </c>
      <c r="G55" s="496">
        <v>12838</v>
      </c>
      <c r="H55" s="496">
        <v>10245</v>
      </c>
      <c r="I55" s="497">
        <f t="shared" si="5"/>
        <v>79.80214986758062</v>
      </c>
      <c r="J55" s="498">
        <v>566</v>
      </c>
      <c r="K55" s="503">
        <v>329</v>
      </c>
      <c r="L55" s="497">
        <f t="shared" si="6"/>
        <v>58.12720848056537</v>
      </c>
      <c r="M55" s="498">
        <v>484</v>
      </c>
      <c r="N55" s="498">
        <v>461</v>
      </c>
      <c r="O55" s="497">
        <f t="shared" si="7"/>
        <v>95.24793388429752</v>
      </c>
      <c r="P55" s="468">
        <v>29</v>
      </c>
    </row>
    <row r="56" spans="1:16" s="73" customFormat="1" ht="9" customHeight="1">
      <c r="A56" s="233"/>
      <c r="C56" s="84"/>
      <c r="D56" s="492"/>
      <c r="E56" s="492"/>
      <c r="F56" s="489"/>
      <c r="G56" s="492"/>
      <c r="H56" s="492"/>
      <c r="I56" s="489"/>
      <c r="J56" s="492"/>
      <c r="K56" s="492"/>
      <c r="L56" s="489"/>
      <c r="M56" s="492"/>
      <c r="N56" s="492"/>
      <c r="O56" s="489"/>
      <c r="P56" s="270"/>
    </row>
    <row r="57" spans="1:16" s="73" customFormat="1" ht="9.75" customHeight="1">
      <c r="A57" s="494"/>
      <c r="C57" s="84" t="s">
        <v>964</v>
      </c>
      <c r="D57" s="492"/>
      <c r="E57" s="492"/>
      <c r="F57" s="489"/>
      <c r="G57" s="490"/>
      <c r="H57" s="490"/>
      <c r="I57" s="489"/>
      <c r="J57" s="491"/>
      <c r="K57" s="501"/>
      <c r="L57" s="489"/>
      <c r="M57" s="502"/>
      <c r="N57" s="502"/>
      <c r="O57" s="489"/>
      <c r="P57" s="270"/>
    </row>
    <row r="58" spans="1:16" s="73" customFormat="1" ht="9.75" customHeight="1">
      <c r="A58" s="494">
        <v>30</v>
      </c>
      <c r="C58" s="84" t="s">
        <v>440</v>
      </c>
      <c r="D58" s="492">
        <v>10600</v>
      </c>
      <c r="E58" s="492">
        <v>9305</v>
      </c>
      <c r="F58" s="489">
        <f t="shared" si="4"/>
        <v>87.78301886792453</v>
      </c>
      <c r="G58" s="492">
        <v>9838</v>
      </c>
      <c r="H58" s="492">
        <v>8637</v>
      </c>
      <c r="I58" s="489">
        <f t="shared" si="5"/>
        <v>87.79223419394185</v>
      </c>
      <c r="J58" s="491">
        <v>321</v>
      </c>
      <c r="K58" s="501">
        <v>247</v>
      </c>
      <c r="L58" s="489">
        <f t="shared" si="6"/>
        <v>76.94704049844236</v>
      </c>
      <c r="M58" s="502">
        <v>441</v>
      </c>
      <c r="N58" s="502">
        <v>421</v>
      </c>
      <c r="O58" s="489">
        <f t="shared" si="7"/>
        <v>95.46485260770974</v>
      </c>
      <c r="P58" s="270">
        <v>30</v>
      </c>
    </row>
    <row r="59" spans="1:16" s="73" customFormat="1" ht="9.75" customHeight="1">
      <c r="A59" s="494">
        <v>31</v>
      </c>
      <c r="C59" s="84" t="s">
        <v>161</v>
      </c>
      <c r="D59" s="492">
        <v>166</v>
      </c>
      <c r="E59" s="492">
        <v>91</v>
      </c>
      <c r="F59" s="489">
        <f t="shared" si="4"/>
        <v>54.81927710843374</v>
      </c>
      <c r="G59" s="492">
        <v>142</v>
      </c>
      <c r="H59" s="492">
        <v>75</v>
      </c>
      <c r="I59" s="489">
        <f t="shared" si="5"/>
        <v>52.816901408450704</v>
      </c>
      <c r="J59" s="491">
        <v>5</v>
      </c>
      <c r="K59" s="501">
        <v>3</v>
      </c>
      <c r="L59" s="489">
        <f t="shared" si="6"/>
        <v>60</v>
      </c>
      <c r="M59" s="502">
        <v>19</v>
      </c>
      <c r="N59" s="502">
        <v>13</v>
      </c>
      <c r="O59" s="489">
        <f t="shared" si="7"/>
        <v>68.42105263157895</v>
      </c>
      <c r="P59" s="270">
        <v>31</v>
      </c>
    </row>
    <row r="60" spans="1:16" s="73" customFormat="1" ht="9.75" customHeight="1">
      <c r="A60" s="494">
        <v>32</v>
      </c>
      <c r="C60" s="84" t="s">
        <v>162</v>
      </c>
      <c r="D60" s="492">
        <v>1747</v>
      </c>
      <c r="E60" s="492">
        <v>1259</v>
      </c>
      <c r="F60" s="489">
        <f t="shared" si="4"/>
        <v>72.06639954207212</v>
      </c>
      <c r="G60" s="492">
        <v>1648</v>
      </c>
      <c r="H60" s="492">
        <v>1189</v>
      </c>
      <c r="I60" s="489">
        <f t="shared" si="5"/>
        <v>72.14805825242719</v>
      </c>
      <c r="J60" s="491">
        <v>61</v>
      </c>
      <c r="K60" s="501">
        <v>33</v>
      </c>
      <c r="L60" s="489">
        <f t="shared" si="6"/>
        <v>54.09836065573771</v>
      </c>
      <c r="M60" s="502">
        <v>38</v>
      </c>
      <c r="N60" s="502">
        <v>37</v>
      </c>
      <c r="O60" s="489">
        <f t="shared" si="7"/>
        <v>97.36842105263158</v>
      </c>
      <c r="P60" s="270">
        <v>32</v>
      </c>
    </row>
    <row r="61" spans="1:16" s="73" customFormat="1" ht="9.75" customHeight="1">
      <c r="A61" s="494">
        <v>33</v>
      </c>
      <c r="C61" s="84" t="s">
        <v>163</v>
      </c>
      <c r="D61" s="492">
        <v>8263</v>
      </c>
      <c r="E61" s="492">
        <v>7626</v>
      </c>
      <c r="F61" s="489">
        <f t="shared" si="4"/>
        <v>92.29093549558272</v>
      </c>
      <c r="G61" s="492">
        <v>7692</v>
      </c>
      <c r="H61" s="492">
        <v>7096</v>
      </c>
      <c r="I61" s="489">
        <f t="shared" si="5"/>
        <v>92.25169006760271</v>
      </c>
      <c r="J61" s="491">
        <v>210</v>
      </c>
      <c r="K61" s="501">
        <v>181</v>
      </c>
      <c r="L61" s="489">
        <f t="shared" si="6"/>
        <v>86.19047619047619</v>
      </c>
      <c r="M61" s="502">
        <v>361</v>
      </c>
      <c r="N61" s="502">
        <v>349</v>
      </c>
      <c r="O61" s="489">
        <f t="shared" si="7"/>
        <v>96.67590027700831</v>
      </c>
      <c r="P61" s="270">
        <v>33</v>
      </c>
    </row>
    <row r="62" spans="1:16" s="73" customFormat="1" ht="9.75" customHeight="1">
      <c r="A62" s="494">
        <v>34</v>
      </c>
      <c r="C62" s="84" t="s">
        <v>164</v>
      </c>
      <c r="D62" s="492">
        <v>424</v>
      </c>
      <c r="E62" s="492">
        <v>329</v>
      </c>
      <c r="F62" s="489">
        <f t="shared" si="4"/>
        <v>77.59433962264151</v>
      </c>
      <c r="G62" s="492">
        <v>356</v>
      </c>
      <c r="H62" s="492">
        <v>277</v>
      </c>
      <c r="I62" s="489">
        <f t="shared" si="5"/>
        <v>77.80898876404494</v>
      </c>
      <c r="J62" s="491">
        <v>45</v>
      </c>
      <c r="K62" s="501">
        <v>30</v>
      </c>
      <c r="L62" s="489">
        <f t="shared" si="6"/>
        <v>66.66666666666667</v>
      </c>
      <c r="M62" s="502">
        <v>23</v>
      </c>
      <c r="N62" s="502">
        <v>22</v>
      </c>
      <c r="O62" s="489">
        <f t="shared" si="7"/>
        <v>95.65217391304348</v>
      </c>
      <c r="P62" s="270">
        <v>34</v>
      </c>
    </row>
    <row r="63" spans="4:16" s="73" customFormat="1" ht="9" customHeight="1">
      <c r="D63" s="488"/>
      <c r="E63" s="488"/>
      <c r="F63" s="489"/>
      <c r="G63" s="490"/>
      <c r="H63" s="490"/>
      <c r="J63" s="294"/>
      <c r="K63" s="501"/>
      <c r="L63" s="294"/>
      <c r="M63" s="502"/>
      <c r="N63" s="502"/>
      <c r="O63" s="294"/>
      <c r="P63" s="86"/>
    </row>
    <row r="64" spans="1:16" s="73" customFormat="1" ht="9.75" customHeight="1">
      <c r="A64" s="791" t="s">
        <v>166</v>
      </c>
      <c r="B64" s="791"/>
      <c r="C64" s="791"/>
      <c r="D64" s="791"/>
      <c r="E64" s="791"/>
      <c r="F64" s="791"/>
      <c r="G64" s="791"/>
      <c r="H64" s="791"/>
      <c r="I64" s="791"/>
      <c r="J64" s="792" t="s">
        <v>166</v>
      </c>
      <c r="K64" s="792"/>
      <c r="L64" s="792"/>
      <c r="M64" s="792"/>
      <c r="N64" s="792"/>
      <c r="O64" s="792"/>
      <c r="P64" s="792"/>
    </row>
    <row r="65" spans="4:16" s="73" customFormat="1" ht="9" customHeight="1">
      <c r="D65" s="488"/>
      <c r="E65" s="488"/>
      <c r="F65" s="489"/>
      <c r="G65" s="490"/>
      <c r="H65" s="490"/>
      <c r="J65" s="294"/>
      <c r="K65" s="501"/>
      <c r="L65" s="294"/>
      <c r="M65" s="498"/>
      <c r="N65" s="502"/>
      <c r="O65" s="294"/>
      <c r="P65" s="86"/>
    </row>
    <row r="66" spans="1:16" s="73" customFormat="1" ht="9.75" customHeight="1">
      <c r="A66" s="494">
        <v>35</v>
      </c>
      <c r="B66" s="73" t="s">
        <v>982</v>
      </c>
      <c r="C66" s="84"/>
      <c r="D66" s="488">
        <v>5</v>
      </c>
      <c r="E66" s="488">
        <v>5</v>
      </c>
      <c r="F66" s="489">
        <f aca="true" t="shared" si="8" ref="F66:F72">E66*100/D66</f>
        <v>100</v>
      </c>
      <c r="G66" s="490">
        <v>5</v>
      </c>
      <c r="H66" s="490">
        <v>5</v>
      </c>
      <c r="I66" s="489">
        <f aca="true" t="shared" si="9" ref="I66:I72">H66*100/G66</f>
        <v>100</v>
      </c>
      <c r="J66" s="421" t="s">
        <v>864</v>
      </c>
      <c r="K66" s="279" t="s">
        <v>864</v>
      </c>
      <c r="L66" s="421" t="s">
        <v>864</v>
      </c>
      <c r="M66" s="421" t="s">
        <v>864</v>
      </c>
      <c r="N66" s="421" t="s">
        <v>864</v>
      </c>
      <c r="O66" s="421" t="s">
        <v>864</v>
      </c>
      <c r="P66" s="270">
        <v>35</v>
      </c>
    </row>
    <row r="67" spans="1:16" s="73" customFormat="1" ht="9.75" customHeight="1">
      <c r="A67" s="494">
        <v>36</v>
      </c>
      <c r="B67" s="73" t="s">
        <v>988</v>
      </c>
      <c r="C67" s="84"/>
      <c r="D67" s="488">
        <v>132</v>
      </c>
      <c r="E67" s="488">
        <v>122</v>
      </c>
      <c r="F67" s="489">
        <f t="shared" si="8"/>
        <v>92.42424242424242</v>
      </c>
      <c r="G67" s="490">
        <v>122</v>
      </c>
      <c r="H67" s="490">
        <v>112</v>
      </c>
      <c r="I67" s="489">
        <f t="shared" si="9"/>
        <v>91.80327868852459</v>
      </c>
      <c r="J67" s="421" t="s">
        <v>872</v>
      </c>
      <c r="K67" s="279" t="s">
        <v>872</v>
      </c>
      <c r="L67" s="489">
        <f aca="true" t="shared" si="10" ref="L67:L72">K67*100/J67</f>
        <v>100</v>
      </c>
      <c r="M67" s="502">
        <v>7</v>
      </c>
      <c r="N67" s="502">
        <v>7</v>
      </c>
      <c r="O67" s="489">
        <f aca="true" t="shared" si="11" ref="O67:O72">N67*100/M67</f>
        <v>100</v>
      </c>
      <c r="P67" s="270">
        <v>36</v>
      </c>
    </row>
    <row r="68" spans="1:16" s="73" customFormat="1" ht="9.75" customHeight="1">
      <c r="A68" s="494">
        <v>37</v>
      </c>
      <c r="B68" s="73" t="s">
        <v>989</v>
      </c>
      <c r="C68" s="84"/>
      <c r="D68" s="490">
        <v>143</v>
      </c>
      <c r="E68" s="490">
        <v>120</v>
      </c>
      <c r="F68" s="489">
        <f t="shared" si="8"/>
        <v>83.91608391608392</v>
      </c>
      <c r="G68" s="490">
        <v>133</v>
      </c>
      <c r="H68" s="490">
        <v>115</v>
      </c>
      <c r="I68" s="489">
        <f t="shared" si="9"/>
        <v>86.46616541353383</v>
      </c>
      <c r="J68" s="491">
        <v>10</v>
      </c>
      <c r="K68" s="504">
        <v>5</v>
      </c>
      <c r="L68" s="489">
        <f t="shared" si="10"/>
        <v>50</v>
      </c>
      <c r="M68" s="421" t="s">
        <v>864</v>
      </c>
      <c r="N68" s="421" t="s">
        <v>864</v>
      </c>
      <c r="O68" s="421" t="s">
        <v>864</v>
      </c>
      <c r="P68" s="270">
        <v>37</v>
      </c>
    </row>
    <row r="69" spans="1:16" s="73" customFormat="1" ht="9.75" customHeight="1">
      <c r="A69" s="494"/>
      <c r="C69" s="84"/>
      <c r="D69" s="488"/>
      <c r="E69" s="488"/>
      <c r="F69" s="489"/>
      <c r="G69" s="294"/>
      <c r="H69" s="294"/>
      <c r="I69" s="489"/>
      <c r="J69" s="294"/>
      <c r="K69" s="501"/>
      <c r="L69" s="489"/>
      <c r="M69" s="502"/>
      <c r="N69" s="502"/>
      <c r="O69" s="489"/>
      <c r="P69" s="270"/>
    </row>
    <row r="70" spans="1:16" s="80" customFormat="1" ht="9.75" customHeight="1">
      <c r="A70" s="495">
        <v>38</v>
      </c>
      <c r="B70" s="80" t="s">
        <v>990</v>
      </c>
      <c r="C70" s="81"/>
      <c r="D70" s="496">
        <v>280</v>
      </c>
      <c r="E70" s="496">
        <v>247</v>
      </c>
      <c r="F70" s="489">
        <f t="shared" si="8"/>
        <v>88.21428571428571</v>
      </c>
      <c r="G70" s="496">
        <v>260</v>
      </c>
      <c r="H70" s="496">
        <v>232</v>
      </c>
      <c r="I70" s="489">
        <f t="shared" si="9"/>
        <v>89.23076923076923</v>
      </c>
      <c r="J70" s="498">
        <v>13</v>
      </c>
      <c r="K70" s="503">
        <v>8</v>
      </c>
      <c r="L70" s="489">
        <f t="shared" si="10"/>
        <v>61.53846153846154</v>
      </c>
      <c r="M70" s="498">
        <v>7</v>
      </c>
      <c r="N70" s="498">
        <v>7</v>
      </c>
      <c r="O70" s="489">
        <f t="shared" si="11"/>
        <v>100</v>
      </c>
      <c r="P70" s="468">
        <v>38</v>
      </c>
    </row>
    <row r="71" spans="1:16" s="73" customFormat="1" ht="9.75" customHeight="1">
      <c r="A71" s="505"/>
      <c r="C71" s="86"/>
      <c r="D71" s="496"/>
      <c r="E71" s="496"/>
      <c r="F71" s="489"/>
      <c r="G71" s="496"/>
      <c r="H71" s="496"/>
      <c r="I71" s="489"/>
      <c r="J71" s="506"/>
      <c r="K71" s="503"/>
      <c r="L71" s="489"/>
      <c r="M71" s="498"/>
      <c r="N71" s="498"/>
      <c r="O71" s="507"/>
      <c r="P71" s="255"/>
    </row>
    <row r="72" spans="1:16" s="80" customFormat="1" ht="9.75" customHeight="1">
      <c r="A72" s="495">
        <v>39</v>
      </c>
      <c r="B72" s="80" t="s">
        <v>998</v>
      </c>
      <c r="C72" s="81"/>
      <c r="D72" s="496">
        <v>37885</v>
      </c>
      <c r="E72" s="496">
        <v>24270</v>
      </c>
      <c r="F72" s="497">
        <f t="shared" si="8"/>
        <v>64.06229378381946</v>
      </c>
      <c r="G72" s="496">
        <v>33849</v>
      </c>
      <c r="H72" s="496">
        <v>21942</v>
      </c>
      <c r="I72" s="497">
        <f t="shared" si="9"/>
        <v>64.82318532305239</v>
      </c>
      <c r="J72" s="498">
        <v>2439</v>
      </c>
      <c r="K72" s="286">
        <v>1001</v>
      </c>
      <c r="L72" s="497">
        <f t="shared" si="10"/>
        <v>41.04141041410414</v>
      </c>
      <c r="M72" s="498">
        <v>1597</v>
      </c>
      <c r="N72" s="498">
        <v>1327</v>
      </c>
      <c r="O72" s="497">
        <f t="shared" si="11"/>
        <v>83.0932999373826</v>
      </c>
      <c r="P72" s="468">
        <v>39</v>
      </c>
    </row>
    <row r="73" spans="1:16" s="80" customFormat="1" ht="9.75" customHeight="1">
      <c r="A73" s="255"/>
      <c r="C73" s="255"/>
      <c r="D73" s="496"/>
      <c r="E73" s="496"/>
      <c r="F73" s="497"/>
      <c r="G73" s="496"/>
      <c r="H73" s="496"/>
      <c r="I73" s="497"/>
      <c r="J73" s="498"/>
      <c r="K73" s="503"/>
      <c r="L73" s="497"/>
      <c r="P73" s="255"/>
    </row>
    <row r="74" spans="4:11" s="73" customFormat="1" ht="9.75" customHeight="1">
      <c r="D74" s="488"/>
      <c r="K74" s="301"/>
    </row>
    <row r="75" s="73" customFormat="1" ht="11.25">
      <c r="A75" s="73" t="s">
        <v>976</v>
      </c>
    </row>
    <row r="76" s="73" customFormat="1" ht="11.25"/>
  </sheetData>
  <mergeCells count="27">
    <mergeCell ref="M7:O8"/>
    <mergeCell ref="P7:P12"/>
    <mergeCell ref="G7:I8"/>
    <mergeCell ref="J7:L8"/>
    <mergeCell ref="J9:J10"/>
    <mergeCell ref="K9:L10"/>
    <mergeCell ref="L11:L12"/>
    <mergeCell ref="M11:N12"/>
    <mergeCell ref="O11:O12"/>
    <mergeCell ref="G9:G10"/>
    <mergeCell ref="H9:I10"/>
    <mergeCell ref="M9:M10"/>
    <mergeCell ref="N9:O10"/>
    <mergeCell ref="F11:F12"/>
    <mergeCell ref="G11:H12"/>
    <mergeCell ref="I11:I12"/>
    <mergeCell ref="J11:K12"/>
    <mergeCell ref="J1:P1"/>
    <mergeCell ref="J14:O14"/>
    <mergeCell ref="A39:I39"/>
    <mergeCell ref="A64:I64"/>
    <mergeCell ref="J39:P39"/>
    <mergeCell ref="J64:P64"/>
    <mergeCell ref="A7:A12"/>
    <mergeCell ref="B7:C12"/>
    <mergeCell ref="D8:D9"/>
    <mergeCell ref="D11:E12"/>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U150"/>
  <sheetViews>
    <sheetView workbookViewId="0" topLeftCell="A1">
      <selection activeCell="J69" sqref="J69"/>
    </sheetView>
  </sheetViews>
  <sheetFormatPr defaultColWidth="11.421875" defaultRowHeight="12.75"/>
  <cols>
    <col min="1" max="1" width="5.28125" style="0" customWidth="1"/>
    <col min="2" max="2" width="1.7109375" style="0" customWidth="1"/>
    <col min="3" max="3" width="33.28125" style="0" customWidth="1"/>
    <col min="4" max="4" width="2.8515625" style="486" customWidth="1"/>
    <col min="9" max="13" width="7.7109375" style="0" customWidth="1"/>
    <col min="14" max="14" width="8.28125" style="0" customWidth="1"/>
    <col min="15" max="15" width="9.00390625" style="0" customWidth="1"/>
    <col min="16" max="19" width="7.7109375" style="0" customWidth="1"/>
    <col min="20" max="20" width="5.28125" style="0" customWidth="1"/>
  </cols>
  <sheetData>
    <row r="1" spans="1:20" s="73" customFormat="1" ht="9.75" customHeight="1">
      <c r="A1" s="71" t="str">
        <f>"- 38 -"</f>
        <v>- 38 -</v>
      </c>
      <c r="B1" s="71"/>
      <c r="C1" s="71"/>
      <c r="D1" s="71"/>
      <c r="E1" s="71"/>
      <c r="F1" s="71"/>
      <c r="G1" s="71"/>
      <c r="H1" s="71"/>
      <c r="I1" s="71" t="str">
        <f>"- 39 -"</f>
        <v>- 39 -</v>
      </c>
      <c r="J1" s="71"/>
      <c r="K1" s="71"/>
      <c r="L1" s="71"/>
      <c r="M1" s="71"/>
      <c r="N1" s="71"/>
      <c r="O1" s="71"/>
      <c r="P1" s="71"/>
      <c r="Q1" s="71"/>
      <c r="R1" s="71"/>
      <c r="S1" s="71"/>
      <c r="T1" s="71"/>
    </row>
    <row r="2" s="73" customFormat="1" ht="9.75" customHeight="1">
      <c r="D2" s="179"/>
    </row>
    <row r="3" s="73" customFormat="1" ht="9.75" customHeight="1">
      <c r="D3" s="179"/>
    </row>
    <row r="4" spans="1:9" s="153" customFormat="1" ht="12.75">
      <c r="A4" s="803" t="s">
        <v>441</v>
      </c>
      <c r="B4" s="803"/>
      <c r="C4" s="803"/>
      <c r="D4" s="803"/>
      <c r="E4" s="803"/>
      <c r="F4" s="803"/>
      <c r="G4" s="803"/>
      <c r="H4" s="803"/>
      <c r="I4" s="153" t="s">
        <v>442</v>
      </c>
    </row>
    <row r="5" spans="4:7" s="73" customFormat="1" ht="9.75" customHeight="1">
      <c r="D5" s="179"/>
      <c r="G5" s="200"/>
    </row>
    <row r="6" spans="1:20" s="73" customFormat="1" ht="9.75" customHeight="1" thickBot="1">
      <c r="A6" s="75"/>
      <c r="B6" s="75"/>
      <c r="C6" s="75"/>
      <c r="D6" s="214"/>
      <c r="E6" s="75"/>
      <c r="F6" s="75"/>
      <c r="G6" s="75"/>
      <c r="H6" s="75"/>
      <c r="I6" s="75"/>
      <c r="J6" s="75"/>
      <c r="K6" s="75"/>
      <c r="L6" s="75"/>
      <c r="M6" s="75"/>
      <c r="N6" s="75"/>
      <c r="O6" s="75"/>
      <c r="P6" s="75"/>
      <c r="Q6" s="75"/>
      <c r="R6" s="75"/>
      <c r="S6" s="75"/>
      <c r="T6" s="75"/>
    </row>
    <row r="7" spans="1:20" s="73" customFormat="1" ht="12.75" customHeight="1">
      <c r="A7" s="672" t="s">
        <v>30</v>
      </c>
      <c r="B7" s="669" t="s">
        <v>443</v>
      </c>
      <c r="C7" s="686"/>
      <c r="D7" s="798"/>
      <c r="E7" s="693" t="s">
        <v>954</v>
      </c>
      <c r="F7" s="686"/>
      <c r="G7" s="686"/>
      <c r="H7" s="686"/>
      <c r="I7" s="686" t="s">
        <v>168</v>
      </c>
      <c r="J7" s="686"/>
      <c r="K7" s="686"/>
      <c r="L7" s="711"/>
      <c r="M7" s="708" t="s">
        <v>169</v>
      </c>
      <c r="N7" s="686"/>
      <c r="O7" s="686"/>
      <c r="P7" s="711"/>
      <c r="Q7" s="708" t="s">
        <v>170</v>
      </c>
      <c r="R7" s="686"/>
      <c r="S7" s="711"/>
      <c r="T7" s="669" t="s">
        <v>30</v>
      </c>
    </row>
    <row r="8" spans="1:20" s="73" customFormat="1" ht="11.25">
      <c r="A8" s="663"/>
      <c r="B8" s="776"/>
      <c r="C8" s="777"/>
      <c r="D8" s="778"/>
      <c r="E8" s="712"/>
      <c r="F8" s="710"/>
      <c r="G8" s="710"/>
      <c r="H8" s="710"/>
      <c r="I8" s="710"/>
      <c r="J8" s="710"/>
      <c r="K8" s="710"/>
      <c r="L8" s="713"/>
      <c r="M8" s="709"/>
      <c r="N8" s="710"/>
      <c r="O8" s="710"/>
      <c r="P8" s="713"/>
      <c r="Q8" s="709"/>
      <c r="R8" s="710"/>
      <c r="S8" s="713"/>
      <c r="T8" s="670"/>
    </row>
    <row r="9" spans="1:20" s="73" customFormat="1" ht="12.75" customHeight="1">
      <c r="A9" s="663"/>
      <c r="B9" s="776"/>
      <c r="C9" s="777"/>
      <c r="D9" s="778"/>
      <c r="E9" s="698" t="s">
        <v>854</v>
      </c>
      <c r="F9" s="698" t="s">
        <v>982</v>
      </c>
      <c r="G9" s="698" t="s">
        <v>988</v>
      </c>
      <c r="H9" s="700" t="s">
        <v>989</v>
      </c>
      <c r="I9" s="800" t="s">
        <v>225</v>
      </c>
      <c r="J9" s="698" t="s">
        <v>982</v>
      </c>
      <c r="K9" s="768" t="s">
        <v>143</v>
      </c>
      <c r="L9" s="698" t="s">
        <v>989</v>
      </c>
      <c r="M9" s="768" t="s">
        <v>225</v>
      </c>
      <c r="N9" s="698" t="s">
        <v>982</v>
      </c>
      <c r="O9" s="768" t="s">
        <v>143</v>
      </c>
      <c r="P9" s="698" t="s">
        <v>989</v>
      </c>
      <c r="Q9" s="768" t="s">
        <v>225</v>
      </c>
      <c r="R9" s="801" t="s">
        <v>964</v>
      </c>
      <c r="S9" s="765"/>
      <c r="T9" s="670"/>
    </row>
    <row r="10" spans="1:20" s="73" customFormat="1" ht="11.25">
      <c r="A10" s="663"/>
      <c r="B10" s="776"/>
      <c r="C10" s="777"/>
      <c r="D10" s="778"/>
      <c r="E10" s="771"/>
      <c r="F10" s="771"/>
      <c r="G10" s="771"/>
      <c r="H10" s="776"/>
      <c r="I10" s="685"/>
      <c r="J10" s="771"/>
      <c r="K10" s="676"/>
      <c r="L10" s="771"/>
      <c r="M10" s="771"/>
      <c r="N10" s="771"/>
      <c r="O10" s="676"/>
      <c r="P10" s="771"/>
      <c r="Q10" s="771"/>
      <c r="R10" s="120" t="s">
        <v>173</v>
      </c>
      <c r="S10" s="698" t="s">
        <v>989</v>
      </c>
      <c r="T10" s="670"/>
    </row>
    <row r="11" spans="1:20" s="73" customFormat="1" ht="12" thickBot="1">
      <c r="A11" s="664"/>
      <c r="B11" s="790"/>
      <c r="C11" s="797"/>
      <c r="D11" s="799"/>
      <c r="E11" s="671"/>
      <c r="F11" s="671"/>
      <c r="G11" s="671"/>
      <c r="H11" s="790"/>
      <c r="I11" s="679"/>
      <c r="J11" s="671"/>
      <c r="K11" s="699"/>
      <c r="L11" s="671"/>
      <c r="M11" s="671"/>
      <c r="N11" s="671"/>
      <c r="O11" s="699"/>
      <c r="P11" s="671"/>
      <c r="Q11" s="671"/>
      <c r="R11" s="124" t="s">
        <v>176</v>
      </c>
      <c r="S11" s="671"/>
      <c r="T11" s="662"/>
    </row>
    <row r="12" spans="1:20" s="73" customFormat="1" ht="9.75" customHeight="1">
      <c r="A12" s="188"/>
      <c r="B12" s="78"/>
      <c r="C12" s="78"/>
      <c r="D12" s="219"/>
      <c r="E12" s="78"/>
      <c r="F12" s="78"/>
      <c r="G12" s="78"/>
      <c r="H12" s="78"/>
      <c r="I12" s="78"/>
      <c r="J12" s="78"/>
      <c r="K12" s="78"/>
      <c r="L12" s="78"/>
      <c r="M12" s="78"/>
      <c r="N12" s="78"/>
      <c r="O12" s="78"/>
      <c r="P12" s="78"/>
      <c r="Q12" s="78"/>
      <c r="R12" s="78"/>
      <c r="S12" s="78"/>
      <c r="T12" s="261"/>
    </row>
    <row r="13" spans="1:19" s="80" customFormat="1" ht="9.75" customHeight="1">
      <c r="A13" s="237" t="s">
        <v>1009</v>
      </c>
      <c r="B13" s="80" t="s">
        <v>1010</v>
      </c>
      <c r="D13" s="467" t="s">
        <v>863</v>
      </c>
      <c r="E13" s="508">
        <v>33849</v>
      </c>
      <c r="F13" s="150">
        <v>3000</v>
      </c>
      <c r="G13" s="150">
        <v>23735</v>
      </c>
      <c r="H13" s="150">
        <v>7114</v>
      </c>
      <c r="I13" s="509">
        <v>30150</v>
      </c>
      <c r="J13" s="509">
        <v>2502</v>
      </c>
      <c r="K13" s="509">
        <v>22089</v>
      </c>
      <c r="L13" s="412">
        <v>5559</v>
      </c>
      <c r="M13" s="412">
        <v>729</v>
      </c>
      <c r="N13" s="412">
        <v>167</v>
      </c>
      <c r="O13" s="412">
        <v>474</v>
      </c>
      <c r="P13" s="295">
        <v>88</v>
      </c>
      <c r="Q13" s="510">
        <v>2970</v>
      </c>
      <c r="R13" s="509">
        <v>1172</v>
      </c>
      <c r="S13" s="511">
        <v>1467</v>
      </c>
    </row>
    <row r="14" spans="1:20" s="80" customFormat="1" ht="9.75" customHeight="1">
      <c r="A14" s="237"/>
      <c r="D14" s="467" t="s">
        <v>865</v>
      </c>
      <c r="E14" s="508">
        <v>21942</v>
      </c>
      <c r="F14" s="150">
        <v>1283</v>
      </c>
      <c r="G14" s="150">
        <v>18345</v>
      </c>
      <c r="H14" s="150">
        <v>2314</v>
      </c>
      <c r="I14" s="509">
        <v>20051</v>
      </c>
      <c r="J14" s="509">
        <v>1151</v>
      </c>
      <c r="K14" s="509">
        <v>17142</v>
      </c>
      <c r="L14" s="412">
        <v>1758</v>
      </c>
      <c r="M14" s="412">
        <v>464</v>
      </c>
      <c r="N14" s="412">
        <v>93</v>
      </c>
      <c r="O14" s="412">
        <v>345</v>
      </c>
      <c r="P14" s="295">
        <v>26</v>
      </c>
      <c r="Q14" s="510">
        <v>1427</v>
      </c>
      <c r="R14" s="509">
        <v>858</v>
      </c>
      <c r="S14" s="509">
        <v>530</v>
      </c>
      <c r="T14" s="289" t="s">
        <v>1009</v>
      </c>
    </row>
    <row r="15" spans="1:20" s="80" customFormat="1" ht="9.75" customHeight="1">
      <c r="A15" s="237">
        <v>0</v>
      </c>
      <c r="B15" s="80" t="s">
        <v>31</v>
      </c>
      <c r="D15" s="467" t="s">
        <v>863</v>
      </c>
      <c r="E15" s="508">
        <v>8434</v>
      </c>
      <c r="F15" s="150">
        <v>1289</v>
      </c>
      <c r="G15" s="150">
        <v>6472</v>
      </c>
      <c r="H15" s="150">
        <v>673</v>
      </c>
      <c r="I15" s="509">
        <v>7056</v>
      </c>
      <c r="J15" s="509">
        <v>800</v>
      </c>
      <c r="K15" s="509">
        <v>5794</v>
      </c>
      <c r="L15" s="412">
        <v>462</v>
      </c>
      <c r="M15" s="412">
        <v>636</v>
      </c>
      <c r="N15" s="412">
        <v>164</v>
      </c>
      <c r="O15" s="412">
        <v>420</v>
      </c>
      <c r="P15" s="295">
        <v>52</v>
      </c>
      <c r="Q15" s="510">
        <v>742</v>
      </c>
      <c r="R15" s="509">
        <v>258</v>
      </c>
      <c r="S15" s="509">
        <v>159</v>
      </c>
      <c r="T15" s="289"/>
    </row>
    <row r="16" spans="1:20" s="80" customFormat="1" ht="9.75" customHeight="1">
      <c r="A16" s="237"/>
      <c r="D16" s="467" t="s">
        <v>865</v>
      </c>
      <c r="E16" s="508">
        <v>6132</v>
      </c>
      <c r="F16" s="150">
        <v>614</v>
      </c>
      <c r="G16" s="150">
        <v>5245</v>
      </c>
      <c r="H16" s="150">
        <v>273</v>
      </c>
      <c r="I16" s="509">
        <v>5462</v>
      </c>
      <c r="J16" s="509">
        <v>485</v>
      </c>
      <c r="K16" s="509">
        <v>4770</v>
      </c>
      <c r="L16" s="412">
        <v>207</v>
      </c>
      <c r="M16" s="412">
        <v>405</v>
      </c>
      <c r="N16" s="412">
        <v>92</v>
      </c>
      <c r="O16" s="412">
        <v>301</v>
      </c>
      <c r="P16" s="295">
        <v>12</v>
      </c>
      <c r="Q16" s="510">
        <v>265</v>
      </c>
      <c r="R16" s="509">
        <v>174</v>
      </c>
      <c r="S16" s="509">
        <v>54</v>
      </c>
      <c r="T16" s="289">
        <v>0</v>
      </c>
    </row>
    <row r="17" spans="1:20" s="73" customFormat="1" ht="9.75" customHeight="1">
      <c r="A17" s="131"/>
      <c r="B17"/>
      <c r="C17" s="73" t="s">
        <v>964</v>
      </c>
      <c r="D17" s="512"/>
      <c r="E17" s="513"/>
      <c r="F17" s="149"/>
      <c r="G17" s="149"/>
      <c r="H17" s="149"/>
      <c r="I17" s="318"/>
      <c r="J17" s="318"/>
      <c r="K17" s="318"/>
      <c r="L17" s="412"/>
      <c r="M17" s="412"/>
      <c r="N17" s="412"/>
      <c r="O17" s="412"/>
      <c r="P17" s="295"/>
      <c r="Q17" s="510"/>
      <c r="R17" s="509"/>
      <c r="S17" s="509"/>
      <c r="T17" s="289"/>
    </row>
    <row r="18" spans="1:20" s="73" customFormat="1" ht="9.75" customHeight="1">
      <c r="A18" s="131" t="s">
        <v>444</v>
      </c>
      <c r="C18" s="73" t="s">
        <v>32</v>
      </c>
      <c r="D18" s="512" t="s">
        <v>863</v>
      </c>
      <c r="E18" s="513">
        <v>905</v>
      </c>
      <c r="F18" s="149">
        <v>426</v>
      </c>
      <c r="G18" s="149">
        <v>432</v>
      </c>
      <c r="H18" s="149">
        <v>47</v>
      </c>
      <c r="I18" s="318">
        <v>575</v>
      </c>
      <c r="J18" s="318">
        <v>137</v>
      </c>
      <c r="K18" s="318">
        <v>417</v>
      </c>
      <c r="L18" s="409">
        <v>21</v>
      </c>
      <c r="M18" s="409">
        <v>4</v>
      </c>
      <c r="N18" s="409">
        <v>2</v>
      </c>
      <c r="O18" s="409">
        <v>2</v>
      </c>
      <c r="P18" s="234" t="s">
        <v>864</v>
      </c>
      <c r="Q18" s="514">
        <v>326</v>
      </c>
      <c r="R18" s="319">
        <v>13</v>
      </c>
      <c r="S18" s="319">
        <v>26</v>
      </c>
      <c r="T18" s="278"/>
    </row>
    <row r="19" spans="1:20" s="73" customFormat="1" ht="9.75" customHeight="1">
      <c r="A19" s="131"/>
      <c r="D19" s="512" t="s">
        <v>865</v>
      </c>
      <c r="E19" s="513">
        <v>472</v>
      </c>
      <c r="F19" s="149">
        <v>107</v>
      </c>
      <c r="G19" s="149">
        <v>356</v>
      </c>
      <c r="H19" s="149">
        <v>6</v>
      </c>
      <c r="I19" s="318">
        <v>427</v>
      </c>
      <c r="J19" s="318">
        <v>78</v>
      </c>
      <c r="K19" s="318">
        <v>346</v>
      </c>
      <c r="L19" s="409">
        <v>3</v>
      </c>
      <c r="M19" s="409">
        <v>2</v>
      </c>
      <c r="N19" s="409">
        <v>1</v>
      </c>
      <c r="O19" s="409">
        <v>1</v>
      </c>
      <c r="P19" s="234" t="s">
        <v>864</v>
      </c>
      <c r="Q19" s="514">
        <v>43</v>
      </c>
      <c r="R19" s="319">
        <v>9</v>
      </c>
      <c r="S19" s="319">
        <v>6</v>
      </c>
      <c r="T19" s="278" t="s">
        <v>444</v>
      </c>
    </row>
    <row r="20" spans="1:20" s="73" customFormat="1" ht="9.75" customHeight="1">
      <c r="A20" s="515" t="str">
        <f>"03"</f>
        <v>03</v>
      </c>
      <c r="C20" s="73" t="s">
        <v>33</v>
      </c>
      <c r="D20" s="512" t="s">
        <v>863</v>
      </c>
      <c r="E20" s="513">
        <v>2390</v>
      </c>
      <c r="F20" s="149">
        <v>258</v>
      </c>
      <c r="G20" s="149">
        <v>2124</v>
      </c>
      <c r="H20" s="149">
        <v>8</v>
      </c>
      <c r="I20" s="318">
        <v>2368</v>
      </c>
      <c r="J20" s="318">
        <v>255</v>
      </c>
      <c r="K20" s="318">
        <v>2105</v>
      </c>
      <c r="L20" s="409">
        <v>8</v>
      </c>
      <c r="M20" s="409">
        <v>3</v>
      </c>
      <c r="N20" s="185" t="s">
        <v>880</v>
      </c>
      <c r="O20" s="409">
        <v>1</v>
      </c>
      <c r="P20" s="234" t="s">
        <v>864</v>
      </c>
      <c r="Q20" s="514">
        <v>19</v>
      </c>
      <c r="R20" s="319">
        <v>18</v>
      </c>
      <c r="S20" s="235" t="s">
        <v>864</v>
      </c>
      <c r="T20" s="278"/>
    </row>
    <row r="21" spans="1:20" s="73" customFormat="1" ht="9.75" customHeight="1">
      <c r="A21" s="131"/>
      <c r="D21" s="512" t="s">
        <v>865</v>
      </c>
      <c r="E21" s="513">
        <v>2077</v>
      </c>
      <c r="F21" s="149">
        <v>180</v>
      </c>
      <c r="G21" s="149">
        <v>1897</v>
      </c>
      <c r="H21" s="421" t="s">
        <v>864</v>
      </c>
      <c r="I21" s="318">
        <v>2061</v>
      </c>
      <c r="J21" s="318">
        <v>180</v>
      </c>
      <c r="K21" s="318">
        <v>1881</v>
      </c>
      <c r="L21" s="185" t="s">
        <v>864</v>
      </c>
      <c r="M21" s="409">
        <v>1</v>
      </c>
      <c r="N21" s="185" t="s">
        <v>864</v>
      </c>
      <c r="O21" s="366" t="s">
        <v>881</v>
      </c>
      <c r="P21" s="234" t="s">
        <v>864</v>
      </c>
      <c r="Q21" s="514">
        <v>15</v>
      </c>
      <c r="R21" s="319">
        <v>15</v>
      </c>
      <c r="S21" s="235" t="s">
        <v>864</v>
      </c>
      <c r="T21" s="516" t="str">
        <f>"03"</f>
        <v>03</v>
      </c>
    </row>
    <row r="22" spans="1:20" s="73" customFormat="1" ht="9.75" customHeight="1">
      <c r="A22" s="515" t="s">
        <v>445</v>
      </c>
      <c r="C22" s="73" t="s">
        <v>34</v>
      </c>
      <c r="D22" s="512" t="s">
        <v>863</v>
      </c>
      <c r="E22" s="513">
        <v>4513</v>
      </c>
      <c r="F22" s="149">
        <v>585</v>
      </c>
      <c r="G22" s="149">
        <v>3467</v>
      </c>
      <c r="H22" s="149">
        <v>461</v>
      </c>
      <c r="I22" s="318">
        <v>3546</v>
      </c>
      <c r="J22" s="318">
        <v>397</v>
      </c>
      <c r="K22" s="318">
        <v>2865</v>
      </c>
      <c r="L22" s="409">
        <v>284</v>
      </c>
      <c r="M22" s="409">
        <v>585</v>
      </c>
      <c r="N22" s="409">
        <v>151</v>
      </c>
      <c r="O22" s="409">
        <v>386</v>
      </c>
      <c r="P22" s="471">
        <v>48</v>
      </c>
      <c r="Q22" s="514">
        <v>382</v>
      </c>
      <c r="R22" s="319">
        <v>216</v>
      </c>
      <c r="S22" s="319">
        <v>129</v>
      </c>
      <c r="T22" s="278"/>
    </row>
    <row r="23" spans="1:20" s="73" customFormat="1" ht="9.75" customHeight="1">
      <c r="A23" s="131"/>
      <c r="D23" s="512" t="s">
        <v>865</v>
      </c>
      <c r="E23" s="513">
        <v>3211</v>
      </c>
      <c r="F23" s="149">
        <v>316</v>
      </c>
      <c r="G23" s="149">
        <v>2718</v>
      </c>
      <c r="H23" s="149">
        <v>177</v>
      </c>
      <c r="I23" s="318">
        <v>2644</v>
      </c>
      <c r="J23" s="318">
        <v>223</v>
      </c>
      <c r="K23" s="318">
        <v>2303</v>
      </c>
      <c r="L23" s="409">
        <v>118</v>
      </c>
      <c r="M23" s="409">
        <v>370</v>
      </c>
      <c r="N23" s="409">
        <v>84</v>
      </c>
      <c r="O23" s="409">
        <v>274</v>
      </c>
      <c r="P23" s="471">
        <v>12</v>
      </c>
      <c r="Q23" s="514">
        <v>197</v>
      </c>
      <c r="R23" s="319">
        <v>141</v>
      </c>
      <c r="S23" s="319">
        <v>47</v>
      </c>
      <c r="T23" s="516" t="s">
        <v>445</v>
      </c>
    </row>
    <row r="24" spans="1:20" s="80" customFormat="1" ht="10.5" customHeight="1">
      <c r="A24" s="237">
        <v>1</v>
      </c>
      <c r="B24" s="80" t="s">
        <v>35</v>
      </c>
      <c r="D24" s="467" t="s">
        <v>863</v>
      </c>
      <c r="E24" s="508">
        <v>3856</v>
      </c>
      <c r="F24" s="150">
        <v>1024</v>
      </c>
      <c r="G24" s="150">
        <v>2750</v>
      </c>
      <c r="H24" s="150">
        <v>82</v>
      </c>
      <c r="I24" s="509">
        <v>3775</v>
      </c>
      <c r="J24" s="509">
        <v>1023</v>
      </c>
      <c r="K24" s="509">
        <v>2699</v>
      </c>
      <c r="L24" s="412">
        <v>53</v>
      </c>
      <c r="M24" s="412">
        <v>2</v>
      </c>
      <c r="N24" s="363" t="s">
        <v>881</v>
      </c>
      <c r="O24" s="363" t="s">
        <v>881</v>
      </c>
      <c r="P24" s="446" t="s">
        <v>864</v>
      </c>
      <c r="Q24" s="510">
        <v>79</v>
      </c>
      <c r="R24" s="509">
        <v>50</v>
      </c>
      <c r="S24" s="509">
        <v>29</v>
      </c>
      <c r="T24" s="278"/>
    </row>
    <row r="25" spans="1:20" s="80" customFormat="1" ht="9.75" customHeight="1">
      <c r="A25" s="237"/>
      <c r="D25" s="467" t="s">
        <v>865</v>
      </c>
      <c r="E25" s="508">
        <v>2035</v>
      </c>
      <c r="F25" s="150">
        <v>230</v>
      </c>
      <c r="G25" s="150">
        <v>1789</v>
      </c>
      <c r="H25" s="150">
        <v>16</v>
      </c>
      <c r="I25" s="509">
        <v>2000</v>
      </c>
      <c r="J25" s="509">
        <v>230</v>
      </c>
      <c r="K25" s="509">
        <v>1760</v>
      </c>
      <c r="L25" s="412">
        <v>10</v>
      </c>
      <c r="M25" s="363" t="s">
        <v>881</v>
      </c>
      <c r="N25" s="363" t="s">
        <v>864</v>
      </c>
      <c r="O25" s="363" t="s">
        <v>881</v>
      </c>
      <c r="P25" s="446" t="s">
        <v>864</v>
      </c>
      <c r="Q25" s="510">
        <v>34</v>
      </c>
      <c r="R25" s="509">
        <v>28</v>
      </c>
      <c r="S25" s="509">
        <v>6</v>
      </c>
      <c r="T25" s="289">
        <v>1</v>
      </c>
    </row>
    <row r="26" spans="1:20" s="80" customFormat="1" ht="9.75" customHeight="1">
      <c r="A26" s="237"/>
      <c r="C26" s="164" t="s">
        <v>964</v>
      </c>
      <c r="D26" s="467"/>
      <c r="E26" s="508"/>
      <c r="F26" s="150"/>
      <c r="G26" s="150"/>
      <c r="H26" s="150"/>
      <c r="I26" s="318"/>
      <c r="J26" s="318"/>
      <c r="K26" s="318"/>
      <c r="L26" s="412"/>
      <c r="M26" s="409"/>
      <c r="N26" s="185"/>
      <c r="O26" s="185"/>
      <c r="P26" s="234"/>
      <c r="Q26" s="514"/>
      <c r="R26" s="319"/>
      <c r="S26" s="319"/>
      <c r="T26" s="289"/>
    </row>
    <row r="27" spans="1:20" s="73" customFormat="1" ht="9.75" customHeight="1">
      <c r="A27" s="131">
        <v>11</v>
      </c>
      <c r="C27" s="73" t="s">
        <v>446</v>
      </c>
      <c r="D27" s="512" t="s">
        <v>863</v>
      </c>
      <c r="E27" s="513">
        <v>2433</v>
      </c>
      <c r="F27" s="149">
        <v>308</v>
      </c>
      <c r="G27" s="149">
        <v>2106</v>
      </c>
      <c r="H27" s="149">
        <v>19</v>
      </c>
      <c r="I27" s="318">
        <v>2390</v>
      </c>
      <c r="J27" s="318">
        <v>308</v>
      </c>
      <c r="K27" s="318">
        <v>2068</v>
      </c>
      <c r="L27" s="409">
        <v>14</v>
      </c>
      <c r="M27" s="185" t="s">
        <v>881</v>
      </c>
      <c r="N27" s="185" t="s">
        <v>864</v>
      </c>
      <c r="O27" s="185" t="s">
        <v>881</v>
      </c>
      <c r="P27" s="234" t="s">
        <v>864</v>
      </c>
      <c r="Q27" s="514">
        <v>42</v>
      </c>
      <c r="R27" s="319">
        <v>37</v>
      </c>
      <c r="S27" s="319">
        <v>5</v>
      </c>
      <c r="T27" s="289"/>
    </row>
    <row r="28" spans="1:20" s="73" customFormat="1" ht="9.75" customHeight="1">
      <c r="A28" s="131"/>
      <c r="B28"/>
      <c r="C28"/>
      <c r="D28" s="512" t="s">
        <v>865</v>
      </c>
      <c r="E28" s="513">
        <v>1714</v>
      </c>
      <c r="F28" s="149">
        <v>176</v>
      </c>
      <c r="G28" s="149">
        <v>1533</v>
      </c>
      <c r="H28" s="149">
        <v>5</v>
      </c>
      <c r="I28" s="318">
        <v>1688</v>
      </c>
      <c r="J28" s="318">
        <v>176</v>
      </c>
      <c r="K28" s="318">
        <v>1507</v>
      </c>
      <c r="L28" s="409">
        <v>5</v>
      </c>
      <c r="M28" s="185" t="s">
        <v>881</v>
      </c>
      <c r="N28" s="185" t="s">
        <v>864</v>
      </c>
      <c r="O28" s="185" t="s">
        <v>881</v>
      </c>
      <c r="P28" s="234" t="s">
        <v>864</v>
      </c>
      <c r="Q28" s="514">
        <v>25</v>
      </c>
      <c r="R28" s="319">
        <v>25</v>
      </c>
      <c r="S28" s="235" t="s">
        <v>864</v>
      </c>
      <c r="T28" s="278">
        <v>11</v>
      </c>
    </row>
    <row r="29" spans="1:20" s="73" customFormat="1" ht="9.75" customHeight="1">
      <c r="A29" s="131">
        <v>13</v>
      </c>
      <c r="C29" s="73" t="s">
        <v>184</v>
      </c>
      <c r="D29" s="512" t="s">
        <v>863</v>
      </c>
      <c r="E29" s="513">
        <v>770</v>
      </c>
      <c r="F29" s="149">
        <v>555</v>
      </c>
      <c r="G29" s="149">
        <v>180</v>
      </c>
      <c r="H29" s="149">
        <v>35</v>
      </c>
      <c r="I29" s="318">
        <v>764</v>
      </c>
      <c r="J29" s="318">
        <v>554</v>
      </c>
      <c r="K29" s="318">
        <v>175</v>
      </c>
      <c r="L29" s="409">
        <v>35</v>
      </c>
      <c r="M29" s="185" t="s">
        <v>881</v>
      </c>
      <c r="N29" s="185" t="s">
        <v>881</v>
      </c>
      <c r="O29" s="185" t="s">
        <v>864</v>
      </c>
      <c r="P29" s="234" t="s">
        <v>864</v>
      </c>
      <c r="Q29" s="514">
        <v>5</v>
      </c>
      <c r="R29" s="319">
        <v>5</v>
      </c>
      <c r="S29" s="235" t="s">
        <v>864</v>
      </c>
      <c r="T29" s="278"/>
    </row>
    <row r="30" spans="1:20" s="73" customFormat="1" ht="9.75" customHeight="1">
      <c r="A30" s="131"/>
      <c r="B30"/>
      <c r="D30" s="512" t="s">
        <v>865</v>
      </c>
      <c r="E30" s="513">
        <v>38</v>
      </c>
      <c r="F30" s="149">
        <v>4</v>
      </c>
      <c r="G30" s="149">
        <v>29</v>
      </c>
      <c r="H30" s="149">
        <v>5</v>
      </c>
      <c r="I30" s="318">
        <v>38</v>
      </c>
      <c r="J30" s="318">
        <v>4</v>
      </c>
      <c r="K30" s="318">
        <v>29</v>
      </c>
      <c r="L30" s="409">
        <v>5</v>
      </c>
      <c r="M30" s="185" t="s">
        <v>864</v>
      </c>
      <c r="N30" s="185" t="s">
        <v>864</v>
      </c>
      <c r="O30" s="185" t="s">
        <v>864</v>
      </c>
      <c r="P30" s="234" t="s">
        <v>864</v>
      </c>
      <c r="Q30" s="235" t="s">
        <v>864</v>
      </c>
      <c r="R30" s="235" t="s">
        <v>864</v>
      </c>
      <c r="S30" s="235" t="s">
        <v>864</v>
      </c>
      <c r="T30" s="278">
        <v>13</v>
      </c>
    </row>
    <row r="31" spans="1:20" s="73" customFormat="1" ht="9.75" customHeight="1">
      <c r="A31" s="131">
        <v>16</v>
      </c>
      <c r="B31"/>
      <c r="C31" s="73" t="s">
        <v>447</v>
      </c>
      <c r="D31" s="512" t="s">
        <v>863</v>
      </c>
      <c r="E31" s="513">
        <v>210</v>
      </c>
      <c r="F31" s="149">
        <v>82</v>
      </c>
      <c r="G31" s="149">
        <v>128</v>
      </c>
      <c r="H31" s="421" t="s">
        <v>864</v>
      </c>
      <c r="I31" s="318">
        <v>210</v>
      </c>
      <c r="J31" s="318">
        <v>82</v>
      </c>
      <c r="K31" s="318">
        <v>128</v>
      </c>
      <c r="L31" s="185" t="s">
        <v>864</v>
      </c>
      <c r="M31" s="185" t="s">
        <v>864</v>
      </c>
      <c r="N31" s="185" t="s">
        <v>864</v>
      </c>
      <c r="O31" s="185" t="s">
        <v>864</v>
      </c>
      <c r="P31" s="234" t="s">
        <v>864</v>
      </c>
      <c r="Q31" s="235" t="s">
        <v>864</v>
      </c>
      <c r="R31" s="235" t="s">
        <v>864</v>
      </c>
      <c r="S31" s="235" t="s">
        <v>864</v>
      </c>
      <c r="T31" s="278"/>
    </row>
    <row r="32" spans="1:20" s="73" customFormat="1" ht="9.75" customHeight="1">
      <c r="A32" s="131"/>
      <c r="C32"/>
      <c r="D32" s="512" t="s">
        <v>865</v>
      </c>
      <c r="E32" s="513">
        <v>57</v>
      </c>
      <c r="F32" s="149">
        <v>16</v>
      </c>
      <c r="G32" s="149">
        <v>41</v>
      </c>
      <c r="H32" s="421" t="s">
        <v>864</v>
      </c>
      <c r="I32" s="318">
        <v>57</v>
      </c>
      <c r="J32" s="318">
        <v>16</v>
      </c>
      <c r="K32" s="318">
        <v>41</v>
      </c>
      <c r="L32" s="185" t="s">
        <v>864</v>
      </c>
      <c r="M32" s="185" t="s">
        <v>864</v>
      </c>
      <c r="N32" s="185" t="s">
        <v>864</v>
      </c>
      <c r="O32" s="185" t="s">
        <v>864</v>
      </c>
      <c r="P32" s="234" t="s">
        <v>864</v>
      </c>
      <c r="Q32" s="235" t="s">
        <v>864</v>
      </c>
      <c r="R32" s="235" t="s">
        <v>864</v>
      </c>
      <c r="S32" s="235" t="s">
        <v>864</v>
      </c>
      <c r="T32" s="278">
        <v>16</v>
      </c>
    </row>
    <row r="33" spans="1:20" s="80" customFormat="1" ht="9.75" customHeight="1">
      <c r="A33" s="237">
        <v>2</v>
      </c>
      <c r="B33" s="80" t="s">
        <v>36</v>
      </c>
      <c r="D33" s="467" t="s">
        <v>863</v>
      </c>
      <c r="E33" s="508">
        <v>3165</v>
      </c>
      <c r="F33" s="150">
        <v>36</v>
      </c>
      <c r="G33" s="150">
        <v>2249</v>
      </c>
      <c r="H33" s="482">
        <v>880</v>
      </c>
      <c r="I33" s="509">
        <v>3056</v>
      </c>
      <c r="J33" s="509">
        <v>34</v>
      </c>
      <c r="K33" s="509">
        <v>2161</v>
      </c>
      <c r="L33" s="412">
        <v>861</v>
      </c>
      <c r="M33" s="363" t="s">
        <v>909</v>
      </c>
      <c r="N33" s="363" t="s">
        <v>881</v>
      </c>
      <c r="O33" s="363" t="s">
        <v>117</v>
      </c>
      <c r="P33" s="458" t="s">
        <v>864</v>
      </c>
      <c r="Q33" s="510">
        <v>103</v>
      </c>
      <c r="R33" s="517" t="s">
        <v>448</v>
      </c>
      <c r="S33" s="509">
        <v>19</v>
      </c>
      <c r="T33" s="278"/>
    </row>
    <row r="34" spans="1:20" s="80" customFormat="1" ht="9.75" customHeight="1">
      <c r="A34" s="237"/>
      <c r="D34" s="467" t="s">
        <v>865</v>
      </c>
      <c r="E34" s="508">
        <v>1944</v>
      </c>
      <c r="F34" s="482">
        <v>18</v>
      </c>
      <c r="G34" s="150">
        <v>1529</v>
      </c>
      <c r="H34" s="482">
        <v>397</v>
      </c>
      <c r="I34" s="509">
        <v>1875</v>
      </c>
      <c r="J34" s="509">
        <v>18</v>
      </c>
      <c r="K34" s="509">
        <v>1462</v>
      </c>
      <c r="L34" s="412">
        <v>395</v>
      </c>
      <c r="M34" s="363" t="s">
        <v>117</v>
      </c>
      <c r="N34" s="363" t="s">
        <v>864</v>
      </c>
      <c r="O34" s="363" t="s">
        <v>117</v>
      </c>
      <c r="P34" s="458" t="s">
        <v>864</v>
      </c>
      <c r="Q34" s="510">
        <v>64</v>
      </c>
      <c r="R34" s="509">
        <v>62</v>
      </c>
      <c r="S34" s="509">
        <v>2</v>
      </c>
      <c r="T34" s="289">
        <v>2</v>
      </c>
    </row>
    <row r="35" spans="1:20" s="164" customFormat="1" ht="9.75" customHeight="1">
      <c r="A35" s="322">
        <v>20</v>
      </c>
      <c r="B35"/>
      <c r="C35" s="164" t="s">
        <v>449</v>
      </c>
      <c r="D35" s="518" t="s">
        <v>863</v>
      </c>
      <c r="E35" s="519">
        <v>374</v>
      </c>
      <c r="F35" s="520">
        <v>34</v>
      </c>
      <c r="G35" s="521">
        <v>327</v>
      </c>
      <c r="H35" s="520">
        <v>13</v>
      </c>
      <c r="I35" s="318">
        <v>360</v>
      </c>
      <c r="J35" s="318">
        <v>32</v>
      </c>
      <c r="K35" s="318">
        <v>316</v>
      </c>
      <c r="L35" s="409">
        <v>12</v>
      </c>
      <c r="M35" s="185" t="s">
        <v>871</v>
      </c>
      <c r="N35" s="185" t="s">
        <v>881</v>
      </c>
      <c r="O35" s="185" t="s">
        <v>872</v>
      </c>
      <c r="P35" s="234" t="s">
        <v>864</v>
      </c>
      <c r="Q35" s="514">
        <v>10</v>
      </c>
      <c r="R35" s="319">
        <v>8</v>
      </c>
      <c r="S35" s="319">
        <v>1</v>
      </c>
      <c r="T35" s="289"/>
    </row>
    <row r="36" spans="1:20" s="73" customFormat="1" ht="9.75" customHeight="1">
      <c r="A36" s="131"/>
      <c r="B36"/>
      <c r="D36" s="512" t="s">
        <v>865</v>
      </c>
      <c r="E36" s="513">
        <v>256</v>
      </c>
      <c r="F36" s="481">
        <v>17</v>
      </c>
      <c r="G36" s="149">
        <v>237</v>
      </c>
      <c r="H36" s="481">
        <v>2</v>
      </c>
      <c r="I36" s="318">
        <v>250</v>
      </c>
      <c r="J36" s="318">
        <v>17</v>
      </c>
      <c r="K36" s="318">
        <v>231</v>
      </c>
      <c r="L36" s="409">
        <v>2</v>
      </c>
      <c r="M36" s="185" t="s">
        <v>872</v>
      </c>
      <c r="N36" s="185" t="s">
        <v>864</v>
      </c>
      <c r="O36" s="185" t="s">
        <v>872</v>
      </c>
      <c r="P36" s="234" t="s">
        <v>864</v>
      </c>
      <c r="Q36" s="514">
        <v>3</v>
      </c>
      <c r="R36" s="319">
        <v>3</v>
      </c>
      <c r="S36" s="235" t="s">
        <v>864</v>
      </c>
      <c r="T36" s="333">
        <v>20</v>
      </c>
    </row>
    <row r="37" spans="1:20" s="73" customFormat="1" ht="9.75" customHeight="1">
      <c r="A37" s="131">
        <v>21</v>
      </c>
      <c r="C37" s="73" t="s">
        <v>191</v>
      </c>
      <c r="D37" s="512" t="s">
        <v>863</v>
      </c>
      <c r="E37" s="513">
        <v>818</v>
      </c>
      <c r="F37" s="421" t="s">
        <v>864</v>
      </c>
      <c r="G37" s="149">
        <v>552</v>
      </c>
      <c r="H37" s="481">
        <v>266</v>
      </c>
      <c r="I37" s="318">
        <v>775</v>
      </c>
      <c r="J37" s="235" t="s">
        <v>864</v>
      </c>
      <c r="K37" s="318">
        <v>517</v>
      </c>
      <c r="L37" s="409">
        <v>258</v>
      </c>
      <c r="M37" s="185" t="s">
        <v>864</v>
      </c>
      <c r="N37" s="185" t="s">
        <v>864</v>
      </c>
      <c r="O37" s="185" t="s">
        <v>864</v>
      </c>
      <c r="P37" s="234" t="s">
        <v>864</v>
      </c>
      <c r="Q37" s="514">
        <v>43</v>
      </c>
      <c r="R37" s="319">
        <v>35</v>
      </c>
      <c r="S37" s="319">
        <v>8</v>
      </c>
      <c r="T37" s="278"/>
    </row>
    <row r="38" spans="1:20" s="73" customFormat="1" ht="9.75" customHeight="1">
      <c r="A38" s="131"/>
      <c r="D38" s="512" t="s">
        <v>865</v>
      </c>
      <c r="E38" s="513">
        <v>473</v>
      </c>
      <c r="F38" s="421" t="s">
        <v>864</v>
      </c>
      <c r="G38" s="149">
        <v>363</v>
      </c>
      <c r="H38" s="481">
        <v>110</v>
      </c>
      <c r="I38" s="318">
        <v>441</v>
      </c>
      <c r="J38" s="235" t="s">
        <v>864</v>
      </c>
      <c r="K38" s="318">
        <v>332</v>
      </c>
      <c r="L38" s="409">
        <v>109</v>
      </c>
      <c r="M38" s="185" t="s">
        <v>864</v>
      </c>
      <c r="N38" s="185" t="s">
        <v>864</v>
      </c>
      <c r="O38" s="185" t="s">
        <v>864</v>
      </c>
      <c r="P38" s="234" t="s">
        <v>864</v>
      </c>
      <c r="Q38" s="514">
        <v>32</v>
      </c>
      <c r="R38" s="319">
        <v>31</v>
      </c>
      <c r="S38" s="319">
        <v>1</v>
      </c>
      <c r="T38" s="278">
        <v>21</v>
      </c>
    </row>
    <row r="39" spans="1:20" s="73" customFormat="1" ht="9.75" customHeight="1">
      <c r="A39" s="131">
        <v>22</v>
      </c>
      <c r="C39" s="73" t="s">
        <v>450</v>
      </c>
      <c r="D39" s="512" t="s">
        <v>863</v>
      </c>
      <c r="E39" s="513">
        <v>762</v>
      </c>
      <c r="F39" s="421" t="s">
        <v>864</v>
      </c>
      <c r="G39" s="149">
        <v>481</v>
      </c>
      <c r="H39" s="481">
        <v>281</v>
      </c>
      <c r="I39" s="318">
        <v>744</v>
      </c>
      <c r="J39" s="235" t="s">
        <v>864</v>
      </c>
      <c r="K39" s="318">
        <v>468</v>
      </c>
      <c r="L39" s="409">
        <v>276</v>
      </c>
      <c r="M39" s="185" t="s">
        <v>864</v>
      </c>
      <c r="N39" s="185" t="s">
        <v>864</v>
      </c>
      <c r="O39" s="185" t="s">
        <v>864</v>
      </c>
      <c r="P39" s="234" t="s">
        <v>864</v>
      </c>
      <c r="Q39" s="514">
        <v>18</v>
      </c>
      <c r="R39" s="319">
        <v>13</v>
      </c>
      <c r="S39" s="319">
        <v>5</v>
      </c>
      <c r="T39" s="278"/>
    </row>
    <row r="40" spans="1:20" s="73" customFormat="1" ht="9.75" customHeight="1">
      <c r="A40" s="131"/>
      <c r="C40" s="73" t="s">
        <v>451</v>
      </c>
      <c r="D40" s="512" t="s">
        <v>865</v>
      </c>
      <c r="E40" s="513">
        <v>457</v>
      </c>
      <c r="F40" s="421" t="s">
        <v>864</v>
      </c>
      <c r="G40" s="149">
        <v>326</v>
      </c>
      <c r="H40" s="481">
        <v>131</v>
      </c>
      <c r="I40" s="318">
        <v>445</v>
      </c>
      <c r="J40" s="235" t="s">
        <v>864</v>
      </c>
      <c r="K40" s="318">
        <v>315</v>
      </c>
      <c r="L40" s="409">
        <v>130</v>
      </c>
      <c r="M40" s="185" t="s">
        <v>864</v>
      </c>
      <c r="N40" s="185" t="s">
        <v>864</v>
      </c>
      <c r="O40" s="185" t="s">
        <v>864</v>
      </c>
      <c r="P40" s="234" t="s">
        <v>864</v>
      </c>
      <c r="Q40" s="514">
        <v>12</v>
      </c>
      <c r="R40" s="319">
        <v>11</v>
      </c>
      <c r="S40" s="319">
        <v>1</v>
      </c>
      <c r="T40" s="278">
        <v>22</v>
      </c>
    </row>
    <row r="41" spans="1:20" s="73" customFormat="1" ht="9.75" customHeight="1">
      <c r="A41" s="131">
        <v>23</v>
      </c>
      <c r="C41" s="73" t="s">
        <v>452</v>
      </c>
      <c r="D41" s="512" t="s">
        <v>863</v>
      </c>
      <c r="E41" s="513">
        <v>385</v>
      </c>
      <c r="F41" s="421" t="s">
        <v>864</v>
      </c>
      <c r="G41" s="149">
        <v>286</v>
      </c>
      <c r="H41" s="481">
        <v>99</v>
      </c>
      <c r="I41" s="318">
        <v>374</v>
      </c>
      <c r="J41" s="235" t="s">
        <v>864</v>
      </c>
      <c r="K41" s="318">
        <v>279</v>
      </c>
      <c r="L41" s="409">
        <v>95</v>
      </c>
      <c r="M41" s="185" t="s">
        <v>864</v>
      </c>
      <c r="N41" s="185" t="s">
        <v>864</v>
      </c>
      <c r="O41" s="185" t="s">
        <v>864</v>
      </c>
      <c r="P41" s="234" t="s">
        <v>864</v>
      </c>
      <c r="Q41" s="514">
        <v>11</v>
      </c>
      <c r="R41" s="319">
        <v>7</v>
      </c>
      <c r="S41" s="319">
        <v>4</v>
      </c>
      <c r="T41" s="278"/>
    </row>
    <row r="42" spans="1:20" s="73" customFormat="1" ht="9.75" customHeight="1">
      <c r="A42" s="131"/>
      <c r="C42" s="73" t="s">
        <v>453</v>
      </c>
      <c r="D42" s="512" t="s">
        <v>865</v>
      </c>
      <c r="E42" s="513">
        <v>218</v>
      </c>
      <c r="F42" s="421" t="s">
        <v>864</v>
      </c>
      <c r="G42" s="149">
        <v>182</v>
      </c>
      <c r="H42" s="481">
        <v>36</v>
      </c>
      <c r="I42" s="318">
        <v>215</v>
      </c>
      <c r="J42" s="235" t="s">
        <v>864</v>
      </c>
      <c r="K42" s="318">
        <v>179</v>
      </c>
      <c r="L42" s="409">
        <v>36</v>
      </c>
      <c r="M42" s="185" t="s">
        <v>864</v>
      </c>
      <c r="N42" s="185" t="s">
        <v>864</v>
      </c>
      <c r="O42" s="185" t="s">
        <v>864</v>
      </c>
      <c r="P42" s="234" t="s">
        <v>864</v>
      </c>
      <c r="Q42" s="514">
        <v>3</v>
      </c>
      <c r="R42" s="319">
        <v>3</v>
      </c>
      <c r="S42" s="235" t="s">
        <v>864</v>
      </c>
      <c r="T42" s="278">
        <v>23</v>
      </c>
    </row>
    <row r="43" spans="1:20" s="73" customFormat="1" ht="9.75" customHeight="1">
      <c r="A43" s="131">
        <v>24</v>
      </c>
      <c r="C43" s="73" t="s">
        <v>454</v>
      </c>
      <c r="D43" s="512" t="s">
        <v>863</v>
      </c>
      <c r="E43" s="513">
        <v>394</v>
      </c>
      <c r="F43" s="421" t="s">
        <v>864</v>
      </c>
      <c r="G43" s="149">
        <v>308</v>
      </c>
      <c r="H43" s="481">
        <v>86</v>
      </c>
      <c r="I43" s="318">
        <v>382</v>
      </c>
      <c r="J43" s="235" t="s">
        <v>864</v>
      </c>
      <c r="K43" s="318">
        <v>296</v>
      </c>
      <c r="L43" s="409">
        <v>86</v>
      </c>
      <c r="M43" s="185" t="s">
        <v>881</v>
      </c>
      <c r="N43" s="185" t="s">
        <v>864</v>
      </c>
      <c r="O43" s="185" t="s">
        <v>881</v>
      </c>
      <c r="P43" s="234" t="s">
        <v>864</v>
      </c>
      <c r="Q43" s="514">
        <v>11</v>
      </c>
      <c r="R43" s="319">
        <v>11</v>
      </c>
      <c r="S43" s="235" t="s">
        <v>864</v>
      </c>
      <c r="T43" s="278"/>
    </row>
    <row r="44" spans="1:20" s="73" customFormat="1" ht="9.75" customHeight="1">
      <c r="A44" s="131"/>
      <c r="D44" s="512" t="s">
        <v>865</v>
      </c>
      <c r="E44" s="513">
        <v>248</v>
      </c>
      <c r="F44" s="421" t="s">
        <v>864</v>
      </c>
      <c r="G44" s="149">
        <v>219</v>
      </c>
      <c r="H44" s="481">
        <v>29</v>
      </c>
      <c r="I44" s="318">
        <v>240</v>
      </c>
      <c r="J44" s="235" t="s">
        <v>864</v>
      </c>
      <c r="K44" s="318">
        <v>211</v>
      </c>
      <c r="L44" s="409">
        <v>29</v>
      </c>
      <c r="M44" s="185" t="s">
        <v>881</v>
      </c>
      <c r="N44" s="185" t="s">
        <v>864</v>
      </c>
      <c r="O44" s="185" t="s">
        <v>881</v>
      </c>
      <c r="P44" s="234" t="s">
        <v>864</v>
      </c>
      <c r="Q44" s="514">
        <v>7</v>
      </c>
      <c r="R44" s="319">
        <v>7</v>
      </c>
      <c r="S44" s="235" t="s">
        <v>864</v>
      </c>
      <c r="T44" s="278">
        <v>24</v>
      </c>
    </row>
    <row r="45" spans="1:20" s="73" customFormat="1" ht="9.75" customHeight="1">
      <c r="A45" s="131">
        <v>27</v>
      </c>
      <c r="C45" s="73" t="s">
        <v>270</v>
      </c>
      <c r="D45" s="512" t="s">
        <v>863</v>
      </c>
      <c r="E45" s="513">
        <v>281</v>
      </c>
      <c r="F45" s="421" t="s">
        <v>864</v>
      </c>
      <c r="G45" s="149">
        <v>185</v>
      </c>
      <c r="H45" s="481">
        <v>96</v>
      </c>
      <c r="I45" s="318">
        <v>274</v>
      </c>
      <c r="J45" s="235" t="s">
        <v>864</v>
      </c>
      <c r="K45" s="318">
        <v>178</v>
      </c>
      <c r="L45" s="409">
        <v>96</v>
      </c>
      <c r="M45" s="185" t="s">
        <v>864</v>
      </c>
      <c r="N45" s="185" t="s">
        <v>864</v>
      </c>
      <c r="O45" s="185" t="s">
        <v>864</v>
      </c>
      <c r="P45" s="234" t="s">
        <v>864</v>
      </c>
      <c r="Q45" s="514">
        <v>7</v>
      </c>
      <c r="R45" s="319">
        <v>7</v>
      </c>
      <c r="S45" s="235" t="s">
        <v>864</v>
      </c>
      <c r="T45" s="278"/>
    </row>
    <row r="46" spans="1:20" s="73" customFormat="1" ht="9.75" customHeight="1">
      <c r="A46" s="131"/>
      <c r="D46" s="512" t="s">
        <v>865</v>
      </c>
      <c r="E46" s="513">
        <v>187</v>
      </c>
      <c r="F46" s="421" t="s">
        <v>864</v>
      </c>
      <c r="G46" s="149">
        <v>130</v>
      </c>
      <c r="H46" s="481">
        <v>57</v>
      </c>
      <c r="I46" s="318">
        <v>181</v>
      </c>
      <c r="J46" s="235" t="s">
        <v>864</v>
      </c>
      <c r="K46" s="318">
        <v>124</v>
      </c>
      <c r="L46" s="409">
        <v>57</v>
      </c>
      <c r="M46" s="185" t="s">
        <v>864</v>
      </c>
      <c r="N46" s="185" t="s">
        <v>864</v>
      </c>
      <c r="O46" s="185" t="s">
        <v>864</v>
      </c>
      <c r="P46" s="234" t="s">
        <v>864</v>
      </c>
      <c r="Q46" s="514">
        <v>6</v>
      </c>
      <c r="R46" s="319">
        <v>6</v>
      </c>
      <c r="S46" s="235" t="s">
        <v>864</v>
      </c>
      <c r="T46" s="278">
        <v>27</v>
      </c>
    </row>
    <row r="47" spans="1:20" s="73" customFormat="1" ht="9.75" customHeight="1">
      <c r="A47" s="131">
        <v>28</v>
      </c>
      <c r="C47" s="73" t="s">
        <v>194</v>
      </c>
      <c r="D47" s="512" t="s">
        <v>863</v>
      </c>
      <c r="E47" s="513">
        <v>14</v>
      </c>
      <c r="F47" s="421" t="s">
        <v>864</v>
      </c>
      <c r="G47" s="149">
        <v>11</v>
      </c>
      <c r="H47" s="481">
        <v>3</v>
      </c>
      <c r="I47" s="318">
        <v>14</v>
      </c>
      <c r="J47" s="235" t="s">
        <v>864</v>
      </c>
      <c r="K47" s="318">
        <v>11</v>
      </c>
      <c r="L47" s="409">
        <v>3</v>
      </c>
      <c r="M47" s="185" t="s">
        <v>864</v>
      </c>
      <c r="N47" s="185" t="s">
        <v>864</v>
      </c>
      <c r="O47" s="185" t="s">
        <v>864</v>
      </c>
      <c r="P47" s="234" t="s">
        <v>864</v>
      </c>
      <c r="Q47" s="235" t="s">
        <v>864</v>
      </c>
      <c r="R47" s="235" t="s">
        <v>864</v>
      </c>
      <c r="S47" s="235" t="s">
        <v>864</v>
      </c>
      <c r="T47" s="278"/>
    </row>
    <row r="48" spans="1:20" s="73" customFormat="1" ht="9.75" customHeight="1">
      <c r="A48" s="131"/>
      <c r="D48" s="512" t="s">
        <v>865</v>
      </c>
      <c r="E48" s="513">
        <v>9</v>
      </c>
      <c r="F48" s="421" t="s">
        <v>864</v>
      </c>
      <c r="G48" s="149">
        <v>8</v>
      </c>
      <c r="H48" s="481">
        <v>1</v>
      </c>
      <c r="I48" s="318">
        <v>9</v>
      </c>
      <c r="J48" s="235" t="s">
        <v>864</v>
      </c>
      <c r="K48" s="318">
        <v>8</v>
      </c>
      <c r="L48" s="409">
        <v>1</v>
      </c>
      <c r="M48" s="185" t="s">
        <v>864</v>
      </c>
      <c r="N48" s="185" t="s">
        <v>864</v>
      </c>
      <c r="O48" s="185" t="s">
        <v>864</v>
      </c>
      <c r="P48" s="234" t="s">
        <v>864</v>
      </c>
      <c r="Q48" s="235" t="s">
        <v>864</v>
      </c>
      <c r="R48" s="235" t="s">
        <v>864</v>
      </c>
      <c r="S48" s="235" t="s">
        <v>864</v>
      </c>
      <c r="T48" s="278">
        <v>28</v>
      </c>
    </row>
    <row r="49" spans="1:20" s="73" customFormat="1" ht="9.75" customHeight="1">
      <c r="A49" s="131">
        <v>29</v>
      </c>
      <c r="C49" s="73" t="s">
        <v>455</v>
      </c>
      <c r="D49" s="512" t="s">
        <v>863</v>
      </c>
      <c r="E49" s="513">
        <v>137</v>
      </c>
      <c r="F49" s="421" t="s">
        <v>880</v>
      </c>
      <c r="G49" s="149">
        <v>99</v>
      </c>
      <c r="H49" s="481">
        <v>36</v>
      </c>
      <c r="I49" s="318">
        <v>133</v>
      </c>
      <c r="J49" s="235" t="s">
        <v>880</v>
      </c>
      <c r="K49" s="318">
        <v>96</v>
      </c>
      <c r="L49" s="409">
        <v>35</v>
      </c>
      <c r="M49" s="185" t="s">
        <v>881</v>
      </c>
      <c r="N49" s="185" t="s">
        <v>864</v>
      </c>
      <c r="O49" s="185" t="s">
        <v>881</v>
      </c>
      <c r="P49" s="234" t="s">
        <v>864</v>
      </c>
      <c r="Q49" s="235" t="s">
        <v>872</v>
      </c>
      <c r="R49" s="235" t="s">
        <v>880</v>
      </c>
      <c r="S49" s="235" t="s">
        <v>881</v>
      </c>
      <c r="T49" s="278"/>
    </row>
    <row r="50" spans="1:20" s="73" customFormat="1" ht="9.75" customHeight="1">
      <c r="A50" s="131"/>
      <c r="D50" s="512" t="s">
        <v>865</v>
      </c>
      <c r="E50" s="513">
        <v>96</v>
      </c>
      <c r="F50" s="421" t="s">
        <v>881</v>
      </c>
      <c r="G50" s="149">
        <v>64</v>
      </c>
      <c r="H50" s="481">
        <v>31</v>
      </c>
      <c r="I50" s="318">
        <v>94</v>
      </c>
      <c r="J50" s="235" t="s">
        <v>881</v>
      </c>
      <c r="K50" s="318">
        <v>62</v>
      </c>
      <c r="L50" s="409">
        <v>31</v>
      </c>
      <c r="M50" s="185" t="s">
        <v>881</v>
      </c>
      <c r="N50" s="185" t="s">
        <v>864</v>
      </c>
      <c r="O50" s="185" t="s">
        <v>881</v>
      </c>
      <c r="P50" s="234" t="s">
        <v>864</v>
      </c>
      <c r="Q50" s="235" t="s">
        <v>881</v>
      </c>
      <c r="R50" s="235" t="s">
        <v>881</v>
      </c>
      <c r="S50" s="235" t="s">
        <v>864</v>
      </c>
      <c r="T50" s="278">
        <v>29</v>
      </c>
    </row>
    <row r="51" spans="1:20" s="80" customFormat="1" ht="9.75" customHeight="1">
      <c r="A51" s="237">
        <v>3</v>
      </c>
      <c r="B51" s="80" t="s">
        <v>456</v>
      </c>
      <c r="D51" s="467" t="s">
        <v>863</v>
      </c>
      <c r="E51" s="508">
        <v>2198</v>
      </c>
      <c r="F51" s="482">
        <v>34</v>
      </c>
      <c r="G51" s="150">
        <v>1804</v>
      </c>
      <c r="H51" s="482">
        <v>360</v>
      </c>
      <c r="I51" s="509">
        <v>1851</v>
      </c>
      <c r="J51" s="509">
        <v>34</v>
      </c>
      <c r="K51" s="509">
        <v>1638</v>
      </c>
      <c r="L51" s="412">
        <v>179</v>
      </c>
      <c r="M51" s="412">
        <v>6</v>
      </c>
      <c r="N51" s="363" t="s">
        <v>864</v>
      </c>
      <c r="O51" s="412">
        <v>6</v>
      </c>
      <c r="P51" s="446" t="s">
        <v>864</v>
      </c>
      <c r="Q51" s="510">
        <v>341</v>
      </c>
      <c r="R51" s="509">
        <v>160</v>
      </c>
      <c r="S51" s="509">
        <v>181</v>
      </c>
      <c r="T51" s="278"/>
    </row>
    <row r="52" spans="1:20" s="80" customFormat="1" ht="9.75" customHeight="1">
      <c r="A52" s="237"/>
      <c r="C52" s="80" t="s">
        <v>457</v>
      </c>
      <c r="D52" s="467" t="s">
        <v>865</v>
      </c>
      <c r="E52" s="508">
        <v>1468</v>
      </c>
      <c r="F52" s="482">
        <v>12</v>
      </c>
      <c r="G52" s="150">
        <v>1306</v>
      </c>
      <c r="H52" s="482">
        <v>150</v>
      </c>
      <c r="I52" s="509">
        <v>1259</v>
      </c>
      <c r="J52" s="509">
        <v>12</v>
      </c>
      <c r="K52" s="509">
        <v>1181</v>
      </c>
      <c r="L52" s="412">
        <v>66</v>
      </c>
      <c r="M52" s="412">
        <v>4</v>
      </c>
      <c r="N52" s="363" t="s">
        <v>864</v>
      </c>
      <c r="O52" s="412">
        <v>4</v>
      </c>
      <c r="P52" s="446" t="s">
        <v>864</v>
      </c>
      <c r="Q52" s="510">
        <v>205</v>
      </c>
      <c r="R52" s="509">
        <v>121</v>
      </c>
      <c r="S52" s="509">
        <v>84</v>
      </c>
      <c r="T52" s="289">
        <v>3</v>
      </c>
    </row>
    <row r="53" spans="1:20" s="80" customFormat="1" ht="9.75" customHeight="1">
      <c r="A53" s="237"/>
      <c r="C53" s="164" t="s">
        <v>964</v>
      </c>
      <c r="D53" s="467"/>
      <c r="T53" s="289"/>
    </row>
    <row r="54" spans="1:20" s="73" customFormat="1" ht="9.75" customHeight="1">
      <c r="A54" s="131">
        <v>32</v>
      </c>
      <c r="C54" s="73" t="s">
        <v>458</v>
      </c>
      <c r="D54" s="512" t="s">
        <v>863</v>
      </c>
      <c r="E54" s="149">
        <v>324</v>
      </c>
      <c r="F54" s="481">
        <v>8</v>
      </c>
      <c r="G54" s="149">
        <v>225</v>
      </c>
      <c r="H54" s="481">
        <v>91</v>
      </c>
      <c r="I54" s="318">
        <v>268</v>
      </c>
      <c r="J54" s="318">
        <v>8</v>
      </c>
      <c r="K54" s="318">
        <v>187</v>
      </c>
      <c r="L54" s="409">
        <v>73</v>
      </c>
      <c r="M54" s="185" t="s">
        <v>864</v>
      </c>
      <c r="N54" s="185" t="s">
        <v>864</v>
      </c>
      <c r="O54" s="185" t="s">
        <v>864</v>
      </c>
      <c r="P54" s="234" t="s">
        <v>864</v>
      </c>
      <c r="Q54" s="514">
        <v>56</v>
      </c>
      <c r="R54" s="319">
        <v>38</v>
      </c>
      <c r="S54" s="319">
        <v>18</v>
      </c>
      <c r="T54" s="289"/>
    </row>
    <row r="55" spans="1:20" s="73" customFormat="1" ht="9.75" customHeight="1">
      <c r="A55" s="131"/>
      <c r="D55" s="512" t="s">
        <v>865</v>
      </c>
      <c r="E55" s="149">
        <v>195</v>
      </c>
      <c r="F55" s="481">
        <v>5</v>
      </c>
      <c r="G55" s="149">
        <v>153</v>
      </c>
      <c r="H55" s="481">
        <v>37</v>
      </c>
      <c r="I55" s="318">
        <v>155</v>
      </c>
      <c r="J55" s="318">
        <v>5</v>
      </c>
      <c r="K55" s="318">
        <v>125</v>
      </c>
      <c r="L55" s="409">
        <v>25</v>
      </c>
      <c r="M55" s="185" t="s">
        <v>864</v>
      </c>
      <c r="N55" s="185" t="s">
        <v>864</v>
      </c>
      <c r="O55" s="185" t="s">
        <v>864</v>
      </c>
      <c r="P55" s="234" t="s">
        <v>864</v>
      </c>
      <c r="Q55" s="514">
        <v>40</v>
      </c>
      <c r="R55" s="319">
        <v>28</v>
      </c>
      <c r="S55" s="319">
        <v>12</v>
      </c>
      <c r="T55" s="278">
        <v>32</v>
      </c>
    </row>
    <row r="56" spans="1:20" s="73" customFormat="1" ht="9.75" customHeight="1">
      <c r="A56" s="131">
        <v>33</v>
      </c>
      <c r="C56" s="73" t="s">
        <v>40</v>
      </c>
      <c r="D56" s="512" t="s">
        <v>863</v>
      </c>
      <c r="E56" s="149">
        <v>421</v>
      </c>
      <c r="F56" s="421" t="s">
        <v>864</v>
      </c>
      <c r="G56" s="149">
        <v>411</v>
      </c>
      <c r="H56" s="481">
        <v>10</v>
      </c>
      <c r="I56" s="318">
        <v>407</v>
      </c>
      <c r="J56" s="235" t="s">
        <v>864</v>
      </c>
      <c r="K56" s="318">
        <v>397</v>
      </c>
      <c r="L56" s="409">
        <v>10</v>
      </c>
      <c r="M56" s="185" t="s">
        <v>864</v>
      </c>
      <c r="N56" s="185" t="s">
        <v>864</v>
      </c>
      <c r="O56" s="185" t="s">
        <v>864</v>
      </c>
      <c r="P56" s="234" t="s">
        <v>864</v>
      </c>
      <c r="Q56" s="514">
        <v>14</v>
      </c>
      <c r="R56" s="319">
        <v>14</v>
      </c>
      <c r="S56" s="235" t="s">
        <v>864</v>
      </c>
      <c r="T56" s="278"/>
    </row>
    <row r="57" spans="1:20" s="73" customFormat="1" ht="9.75" customHeight="1">
      <c r="A57" s="131"/>
      <c r="D57" s="512" t="s">
        <v>865</v>
      </c>
      <c r="E57" s="149">
        <v>246</v>
      </c>
      <c r="F57" s="421" t="s">
        <v>864</v>
      </c>
      <c r="G57" s="149">
        <v>243</v>
      </c>
      <c r="H57" s="481">
        <v>3</v>
      </c>
      <c r="I57" s="318">
        <v>235</v>
      </c>
      <c r="J57" s="235" t="s">
        <v>864</v>
      </c>
      <c r="K57" s="318">
        <v>232</v>
      </c>
      <c r="L57" s="409">
        <v>3</v>
      </c>
      <c r="M57" s="185" t="s">
        <v>864</v>
      </c>
      <c r="N57" s="185" t="s">
        <v>864</v>
      </c>
      <c r="O57" s="185" t="s">
        <v>864</v>
      </c>
      <c r="P57" s="234" t="s">
        <v>864</v>
      </c>
      <c r="Q57" s="514">
        <v>11</v>
      </c>
      <c r="R57" s="319">
        <v>11</v>
      </c>
      <c r="S57" s="235" t="s">
        <v>864</v>
      </c>
      <c r="T57" s="278">
        <v>33</v>
      </c>
    </row>
    <row r="58" spans="1:20" s="73" customFormat="1" ht="9.75" customHeight="1">
      <c r="A58" s="131">
        <v>352</v>
      </c>
      <c r="C58" s="73" t="s">
        <v>459</v>
      </c>
      <c r="D58" s="512" t="s">
        <v>863</v>
      </c>
      <c r="E58" s="149">
        <v>476</v>
      </c>
      <c r="F58" s="481">
        <v>2</v>
      </c>
      <c r="G58" s="149">
        <v>464</v>
      </c>
      <c r="H58" s="481">
        <v>10</v>
      </c>
      <c r="I58" s="318">
        <v>446</v>
      </c>
      <c r="J58" s="318">
        <v>2</v>
      </c>
      <c r="K58" s="318">
        <v>434</v>
      </c>
      <c r="L58" s="409">
        <v>10</v>
      </c>
      <c r="M58" s="409">
        <v>4</v>
      </c>
      <c r="N58" s="185" t="s">
        <v>864</v>
      </c>
      <c r="O58" s="409">
        <v>4</v>
      </c>
      <c r="P58" s="234" t="s">
        <v>864</v>
      </c>
      <c r="Q58" s="514">
        <v>26</v>
      </c>
      <c r="R58" s="319">
        <v>26</v>
      </c>
      <c r="S58" s="235" t="s">
        <v>864</v>
      </c>
      <c r="T58" s="278"/>
    </row>
    <row r="59" spans="1:20" s="73" customFormat="1" ht="9.75" customHeight="1">
      <c r="A59" s="131"/>
      <c r="D59" s="512" t="s">
        <v>865</v>
      </c>
      <c r="E59" s="149">
        <v>440</v>
      </c>
      <c r="F59" s="421" t="s">
        <v>881</v>
      </c>
      <c r="G59" s="149">
        <v>432</v>
      </c>
      <c r="H59" s="481">
        <v>7</v>
      </c>
      <c r="I59" s="318">
        <v>414</v>
      </c>
      <c r="J59" s="235" t="s">
        <v>881</v>
      </c>
      <c r="K59" s="318">
        <v>406</v>
      </c>
      <c r="L59" s="409">
        <v>7</v>
      </c>
      <c r="M59" s="409">
        <v>3</v>
      </c>
      <c r="N59" s="185" t="s">
        <v>864</v>
      </c>
      <c r="O59" s="409">
        <v>3</v>
      </c>
      <c r="P59" s="234" t="s">
        <v>864</v>
      </c>
      <c r="Q59" s="514">
        <v>23</v>
      </c>
      <c r="R59" s="319">
        <v>23</v>
      </c>
      <c r="S59" s="235" t="s">
        <v>864</v>
      </c>
      <c r="T59" s="278">
        <v>352</v>
      </c>
    </row>
    <row r="60" spans="1:20" s="73" customFormat="1" ht="9.75" customHeight="1">
      <c r="A60" s="131" t="str">
        <f>"350,"</f>
        <v>350,</v>
      </c>
      <c r="C60" s="73" t="s">
        <v>460</v>
      </c>
      <c r="D60" s="512" t="s">
        <v>863</v>
      </c>
      <c r="E60" s="149">
        <v>154</v>
      </c>
      <c r="F60" s="481">
        <v>3</v>
      </c>
      <c r="G60" s="149">
        <v>146</v>
      </c>
      <c r="H60" s="481">
        <v>5</v>
      </c>
      <c r="I60" s="318">
        <v>142</v>
      </c>
      <c r="J60" s="318">
        <v>3</v>
      </c>
      <c r="K60" s="318">
        <v>134</v>
      </c>
      <c r="L60" s="409">
        <v>5</v>
      </c>
      <c r="M60" s="185" t="s">
        <v>864</v>
      </c>
      <c r="N60" s="185" t="s">
        <v>864</v>
      </c>
      <c r="O60" s="185" t="s">
        <v>864</v>
      </c>
      <c r="P60" s="234" t="s">
        <v>864</v>
      </c>
      <c r="Q60" s="514">
        <v>12</v>
      </c>
      <c r="R60" s="319">
        <v>12</v>
      </c>
      <c r="S60" s="235" t="s">
        <v>864</v>
      </c>
      <c r="T60" s="278" t="str">
        <f>"350,"</f>
        <v>350,</v>
      </c>
    </row>
    <row r="61" spans="1:20" s="73" customFormat="1" ht="9.75" customHeight="1">
      <c r="A61" s="131">
        <v>355</v>
      </c>
      <c r="C61" s="73" t="s">
        <v>461</v>
      </c>
      <c r="D61" s="512" t="s">
        <v>865</v>
      </c>
      <c r="E61" s="149">
        <v>107</v>
      </c>
      <c r="F61" s="421" t="s">
        <v>864</v>
      </c>
      <c r="G61" s="149">
        <v>104</v>
      </c>
      <c r="H61" s="481">
        <v>3</v>
      </c>
      <c r="I61" s="318">
        <v>98</v>
      </c>
      <c r="J61" s="235" t="s">
        <v>864</v>
      </c>
      <c r="K61" s="318">
        <v>95</v>
      </c>
      <c r="L61" s="409">
        <v>3</v>
      </c>
      <c r="M61" s="185" t="s">
        <v>864</v>
      </c>
      <c r="N61" s="185" t="s">
        <v>864</v>
      </c>
      <c r="O61" s="185" t="s">
        <v>864</v>
      </c>
      <c r="P61" s="234" t="s">
        <v>864</v>
      </c>
      <c r="Q61" s="514">
        <v>9</v>
      </c>
      <c r="R61" s="319">
        <v>9</v>
      </c>
      <c r="S61" s="235" t="s">
        <v>864</v>
      </c>
      <c r="T61" s="278">
        <v>355</v>
      </c>
    </row>
    <row r="62" spans="1:20" s="80" customFormat="1" ht="9.75" customHeight="1">
      <c r="A62" s="237">
        <v>4</v>
      </c>
      <c r="B62" s="80" t="s">
        <v>44</v>
      </c>
      <c r="D62" s="467" t="s">
        <v>863</v>
      </c>
      <c r="E62" s="150">
        <v>7055</v>
      </c>
      <c r="F62" s="482">
        <v>340</v>
      </c>
      <c r="G62" s="150">
        <v>5967</v>
      </c>
      <c r="H62" s="482">
        <v>748</v>
      </c>
      <c r="I62" s="509">
        <v>6560</v>
      </c>
      <c r="J62" s="509">
        <v>340</v>
      </c>
      <c r="K62" s="509">
        <v>5542</v>
      </c>
      <c r="L62" s="412">
        <v>678</v>
      </c>
      <c r="M62" s="412">
        <v>39</v>
      </c>
      <c r="N62" s="363" t="s">
        <v>864</v>
      </c>
      <c r="O62" s="412">
        <v>37</v>
      </c>
      <c r="P62" s="295">
        <v>2</v>
      </c>
      <c r="Q62" s="510">
        <v>456</v>
      </c>
      <c r="R62" s="509">
        <v>388</v>
      </c>
      <c r="S62" s="509">
        <v>68</v>
      </c>
      <c r="T62" s="468"/>
    </row>
    <row r="63" spans="1:20" s="80" customFormat="1" ht="9.75" customHeight="1">
      <c r="A63" s="237"/>
      <c r="D63" s="467" t="s">
        <v>865</v>
      </c>
      <c r="E63" s="150">
        <v>6469</v>
      </c>
      <c r="F63" s="482">
        <v>269</v>
      </c>
      <c r="G63" s="150">
        <v>5554</v>
      </c>
      <c r="H63" s="482">
        <v>646</v>
      </c>
      <c r="I63" s="509">
        <v>6059</v>
      </c>
      <c r="J63" s="509">
        <v>269</v>
      </c>
      <c r="K63" s="509">
        <v>5177</v>
      </c>
      <c r="L63" s="412">
        <v>613</v>
      </c>
      <c r="M63" s="412">
        <v>33</v>
      </c>
      <c r="N63" s="363" t="s">
        <v>864</v>
      </c>
      <c r="O63" s="412">
        <v>31</v>
      </c>
      <c r="P63" s="295">
        <v>2</v>
      </c>
      <c r="Q63" s="510">
        <v>377</v>
      </c>
      <c r="R63" s="509">
        <v>346</v>
      </c>
      <c r="S63" s="509">
        <v>31</v>
      </c>
      <c r="T63" s="289">
        <v>4</v>
      </c>
    </row>
    <row r="64" spans="1:20" s="73" customFormat="1" ht="9.75" customHeight="1">
      <c r="A64" s="131"/>
      <c r="B64"/>
      <c r="C64" s="73" t="s">
        <v>964</v>
      </c>
      <c r="D64" s="512"/>
      <c r="T64" s="289"/>
    </row>
    <row r="65" spans="1:20" s="73" customFormat="1" ht="9.75" customHeight="1">
      <c r="A65" s="131">
        <v>400</v>
      </c>
      <c r="C65" s="73" t="s">
        <v>462</v>
      </c>
      <c r="D65" s="512" t="s">
        <v>863</v>
      </c>
      <c r="E65" s="149">
        <v>1443</v>
      </c>
      <c r="F65" s="149">
        <v>223</v>
      </c>
      <c r="G65" s="149">
        <v>1214</v>
      </c>
      <c r="H65" s="481">
        <v>6</v>
      </c>
      <c r="I65" s="318">
        <v>1389</v>
      </c>
      <c r="J65" s="318">
        <v>223</v>
      </c>
      <c r="K65" s="318">
        <v>1161</v>
      </c>
      <c r="L65" s="409">
        <v>5</v>
      </c>
      <c r="M65" s="409">
        <v>1</v>
      </c>
      <c r="N65" s="185" t="s">
        <v>864</v>
      </c>
      <c r="O65" s="409">
        <v>1</v>
      </c>
      <c r="P65" s="234" t="s">
        <v>864</v>
      </c>
      <c r="Q65" s="514">
        <v>53</v>
      </c>
      <c r="R65" s="319">
        <v>52</v>
      </c>
      <c r="S65" s="319">
        <v>1</v>
      </c>
      <c r="T65" s="278"/>
    </row>
    <row r="66" spans="1:20" s="73" customFormat="1" ht="9.75" customHeight="1">
      <c r="A66" s="131"/>
      <c r="D66" s="512" t="s">
        <v>865</v>
      </c>
      <c r="E66" s="149">
        <v>1246</v>
      </c>
      <c r="F66" s="149">
        <v>172</v>
      </c>
      <c r="G66" s="149">
        <v>1071</v>
      </c>
      <c r="H66" s="481">
        <v>3</v>
      </c>
      <c r="I66" s="318">
        <v>1206</v>
      </c>
      <c r="J66" s="318">
        <v>172</v>
      </c>
      <c r="K66" s="318">
        <v>1031</v>
      </c>
      <c r="L66" s="409">
        <v>3</v>
      </c>
      <c r="M66" s="185" t="s">
        <v>864</v>
      </c>
      <c r="N66" s="185" t="s">
        <v>864</v>
      </c>
      <c r="O66" s="185" t="s">
        <v>864</v>
      </c>
      <c r="P66" s="234" t="s">
        <v>864</v>
      </c>
      <c r="Q66" s="514">
        <v>40</v>
      </c>
      <c r="R66" s="319">
        <v>40</v>
      </c>
      <c r="S66" s="235" t="s">
        <v>864</v>
      </c>
      <c r="T66" s="278">
        <v>400</v>
      </c>
    </row>
    <row r="67" spans="1:20" s="73" customFormat="1" ht="9.75" customHeight="1">
      <c r="A67" s="131" t="str">
        <f>"407"</f>
        <v>407</v>
      </c>
      <c r="C67" s="73" t="s">
        <v>463</v>
      </c>
      <c r="D67" s="512" t="s">
        <v>863</v>
      </c>
      <c r="E67" s="149">
        <v>607</v>
      </c>
      <c r="F67" s="149">
        <v>80</v>
      </c>
      <c r="G67" s="149">
        <v>527</v>
      </c>
      <c r="H67" s="421" t="s">
        <v>864</v>
      </c>
      <c r="I67" s="318">
        <v>602</v>
      </c>
      <c r="J67" s="318">
        <v>80</v>
      </c>
      <c r="K67" s="318">
        <v>522</v>
      </c>
      <c r="L67" s="185" t="s">
        <v>864</v>
      </c>
      <c r="M67" s="185" t="s">
        <v>881</v>
      </c>
      <c r="N67" s="185" t="s">
        <v>864</v>
      </c>
      <c r="O67" s="185" t="s">
        <v>881</v>
      </c>
      <c r="P67" s="234" t="s">
        <v>864</v>
      </c>
      <c r="Q67" s="514">
        <v>4</v>
      </c>
      <c r="R67" s="319">
        <v>4</v>
      </c>
      <c r="S67" s="235" t="s">
        <v>864</v>
      </c>
      <c r="T67" s="278"/>
    </row>
    <row r="68" spans="1:20" s="73" customFormat="1" ht="9.75" customHeight="1">
      <c r="A68" s="131"/>
      <c r="D68" s="512" t="s">
        <v>865</v>
      </c>
      <c r="E68" s="149">
        <v>527</v>
      </c>
      <c r="F68" s="149">
        <v>66</v>
      </c>
      <c r="G68" s="149">
        <v>461</v>
      </c>
      <c r="H68" s="421" t="s">
        <v>864</v>
      </c>
      <c r="I68" s="318">
        <v>523</v>
      </c>
      <c r="J68" s="318">
        <v>66</v>
      </c>
      <c r="K68" s="318">
        <v>457</v>
      </c>
      <c r="L68" s="185" t="s">
        <v>864</v>
      </c>
      <c r="M68" s="185" t="s">
        <v>881</v>
      </c>
      <c r="N68" s="185" t="s">
        <v>864</v>
      </c>
      <c r="O68" s="185" t="s">
        <v>881</v>
      </c>
      <c r="P68" s="234" t="s">
        <v>864</v>
      </c>
      <c r="Q68" s="514">
        <v>3</v>
      </c>
      <c r="R68" s="319">
        <v>3</v>
      </c>
      <c r="S68" s="235" t="s">
        <v>864</v>
      </c>
      <c r="T68" s="278" t="str">
        <f>"407"</f>
        <v>407</v>
      </c>
    </row>
    <row r="69" spans="1:20" s="73" customFormat="1" ht="9.75" customHeight="1">
      <c r="A69" s="131">
        <v>43</v>
      </c>
      <c r="C69" s="73" t="s">
        <v>464</v>
      </c>
      <c r="D69" s="512" t="s">
        <v>863</v>
      </c>
      <c r="E69" s="149">
        <v>110</v>
      </c>
      <c r="F69" s="421" t="s">
        <v>864</v>
      </c>
      <c r="G69" s="149">
        <v>94</v>
      </c>
      <c r="H69" s="481">
        <v>16</v>
      </c>
      <c r="I69" s="318">
        <v>69</v>
      </c>
      <c r="J69" s="235" t="s">
        <v>864</v>
      </c>
      <c r="K69" s="318">
        <v>57</v>
      </c>
      <c r="L69" s="409">
        <v>12</v>
      </c>
      <c r="M69" s="185" t="s">
        <v>864</v>
      </c>
      <c r="N69" s="185" t="s">
        <v>864</v>
      </c>
      <c r="O69" s="185" t="s">
        <v>864</v>
      </c>
      <c r="P69" s="234" t="s">
        <v>864</v>
      </c>
      <c r="Q69" s="514">
        <v>41</v>
      </c>
      <c r="R69" s="319">
        <v>37</v>
      </c>
      <c r="S69" s="319">
        <v>4</v>
      </c>
      <c r="T69" s="278"/>
    </row>
    <row r="70" spans="1:20" s="73" customFormat="1" ht="9.75" customHeight="1">
      <c r="A70" s="131"/>
      <c r="D70" s="512" t="s">
        <v>865</v>
      </c>
      <c r="E70" s="149">
        <v>87</v>
      </c>
      <c r="F70" s="421" t="s">
        <v>864</v>
      </c>
      <c r="G70" s="149">
        <v>74</v>
      </c>
      <c r="H70" s="481">
        <v>13</v>
      </c>
      <c r="I70" s="318">
        <v>51</v>
      </c>
      <c r="J70" s="235" t="s">
        <v>864</v>
      </c>
      <c r="K70" s="318">
        <v>42</v>
      </c>
      <c r="L70" s="409">
        <v>9</v>
      </c>
      <c r="M70" s="185" t="s">
        <v>864</v>
      </c>
      <c r="N70" s="185" t="s">
        <v>864</v>
      </c>
      <c r="O70" s="185" t="s">
        <v>864</v>
      </c>
      <c r="P70" s="234" t="s">
        <v>864</v>
      </c>
      <c r="Q70" s="514">
        <v>36</v>
      </c>
      <c r="R70" s="319">
        <v>32</v>
      </c>
      <c r="S70" s="319">
        <v>4</v>
      </c>
      <c r="T70" s="278">
        <v>43</v>
      </c>
    </row>
    <row r="71" spans="1:20" s="73" customFormat="1" ht="11.25">
      <c r="A71" s="131">
        <v>46</v>
      </c>
      <c r="C71" s="73" t="s">
        <v>45</v>
      </c>
      <c r="D71" s="512" t="s">
        <v>863</v>
      </c>
      <c r="E71" s="149">
        <v>4408</v>
      </c>
      <c r="F71" s="421" t="s">
        <v>864</v>
      </c>
      <c r="G71" s="149">
        <v>3685</v>
      </c>
      <c r="H71" s="481">
        <v>723</v>
      </c>
      <c r="I71" s="318">
        <v>4039</v>
      </c>
      <c r="J71" s="235" t="s">
        <v>864</v>
      </c>
      <c r="K71" s="318">
        <v>3379</v>
      </c>
      <c r="L71" s="409">
        <v>660</v>
      </c>
      <c r="M71" s="409">
        <v>35</v>
      </c>
      <c r="N71" s="185" t="s">
        <v>864</v>
      </c>
      <c r="O71" s="409">
        <v>35</v>
      </c>
      <c r="P71" s="234" t="s">
        <v>864</v>
      </c>
      <c r="Q71" s="514">
        <v>334</v>
      </c>
      <c r="R71" s="319">
        <v>271</v>
      </c>
      <c r="S71" s="319">
        <v>63</v>
      </c>
      <c r="T71" s="278"/>
    </row>
    <row r="72" spans="1:20" s="73" customFormat="1" ht="11.25">
      <c r="A72" s="131"/>
      <c r="D72" s="512" t="s">
        <v>865</v>
      </c>
      <c r="E72" s="149">
        <v>4194</v>
      </c>
      <c r="F72" s="421" t="s">
        <v>864</v>
      </c>
      <c r="G72" s="149">
        <v>3567</v>
      </c>
      <c r="H72" s="481">
        <v>627</v>
      </c>
      <c r="I72" s="318">
        <v>3889</v>
      </c>
      <c r="J72" s="235" t="s">
        <v>864</v>
      </c>
      <c r="K72" s="318">
        <v>3289</v>
      </c>
      <c r="L72" s="409">
        <v>600</v>
      </c>
      <c r="M72" s="409">
        <v>30</v>
      </c>
      <c r="N72" s="185" t="s">
        <v>864</v>
      </c>
      <c r="O72" s="409">
        <v>30</v>
      </c>
      <c r="P72" s="234" t="s">
        <v>864</v>
      </c>
      <c r="Q72" s="514">
        <v>275</v>
      </c>
      <c r="R72" s="319">
        <v>248</v>
      </c>
      <c r="S72" s="319">
        <v>27</v>
      </c>
      <c r="T72" s="278">
        <v>46</v>
      </c>
    </row>
    <row r="73" spans="1:20" s="73" customFormat="1" ht="12.75">
      <c r="A73" s="131"/>
      <c r="B73"/>
      <c r="C73" s="73" t="s">
        <v>46</v>
      </c>
      <c r="D73" s="512"/>
      <c r="E73" s="149"/>
      <c r="F73" s="197"/>
      <c r="G73" s="149"/>
      <c r="H73" s="481"/>
      <c r="I73"/>
      <c r="J73"/>
      <c r="K73"/>
      <c r="L73" s="409"/>
      <c r="M73" s="409"/>
      <c r="N73" s="185"/>
      <c r="O73" s="409"/>
      <c r="P73" s="234"/>
      <c r="Q73" s="514"/>
      <c r="R73" s="319"/>
      <c r="S73" s="514"/>
      <c r="T73" s="278"/>
    </row>
    <row r="74" spans="1:20" s="73" customFormat="1" ht="11.25">
      <c r="A74" s="131">
        <v>464</v>
      </c>
      <c r="C74" s="73" t="s">
        <v>47</v>
      </c>
      <c r="D74" s="512" t="s">
        <v>863</v>
      </c>
      <c r="E74" s="149">
        <v>3972</v>
      </c>
      <c r="F74" s="421" t="s">
        <v>864</v>
      </c>
      <c r="G74" s="149">
        <v>3343</v>
      </c>
      <c r="H74" s="481">
        <v>629</v>
      </c>
      <c r="I74" s="318">
        <v>3740</v>
      </c>
      <c r="J74" s="235" t="s">
        <v>864</v>
      </c>
      <c r="K74" s="318">
        <v>3130</v>
      </c>
      <c r="L74" s="409">
        <v>610</v>
      </c>
      <c r="M74" s="409">
        <v>28</v>
      </c>
      <c r="N74" s="185" t="s">
        <v>864</v>
      </c>
      <c r="O74" s="409">
        <v>28</v>
      </c>
      <c r="P74" s="234" t="s">
        <v>864</v>
      </c>
      <c r="Q74" s="514">
        <v>204</v>
      </c>
      <c r="R74" s="319">
        <v>185</v>
      </c>
      <c r="S74" s="514">
        <v>19</v>
      </c>
      <c r="T74" s="278"/>
    </row>
    <row r="75" spans="1:20" s="73" customFormat="1" ht="11.25">
      <c r="A75" s="233"/>
      <c r="D75" s="512" t="s">
        <v>865</v>
      </c>
      <c r="E75" s="149">
        <v>3891</v>
      </c>
      <c r="F75" s="421" t="s">
        <v>864</v>
      </c>
      <c r="G75" s="149">
        <v>3311</v>
      </c>
      <c r="H75" s="481">
        <v>580</v>
      </c>
      <c r="I75" s="318">
        <v>3670</v>
      </c>
      <c r="J75" s="235" t="s">
        <v>864</v>
      </c>
      <c r="K75" s="318">
        <v>3104</v>
      </c>
      <c r="L75" s="409">
        <v>566</v>
      </c>
      <c r="M75" s="409">
        <v>24</v>
      </c>
      <c r="N75" s="185" t="s">
        <v>864</v>
      </c>
      <c r="O75" s="409">
        <v>24</v>
      </c>
      <c r="P75" s="234" t="s">
        <v>864</v>
      </c>
      <c r="Q75" s="514">
        <v>197</v>
      </c>
      <c r="R75" s="319">
        <v>183</v>
      </c>
      <c r="S75" s="514">
        <v>14</v>
      </c>
      <c r="T75" s="278">
        <v>464</v>
      </c>
    </row>
    <row r="76" spans="1:20" s="73" customFormat="1" ht="11.25">
      <c r="A76" s="86"/>
      <c r="D76" s="340"/>
      <c r="S76" s="86"/>
      <c r="T76" s="278"/>
    </row>
    <row r="77" spans="1:20" s="73" customFormat="1" ht="11.25">
      <c r="A77" s="71" t="str">
        <f>"- 40 -"</f>
        <v>- 40 -</v>
      </c>
      <c r="B77" s="71"/>
      <c r="C77" s="71"/>
      <c r="D77" s="71"/>
      <c r="E77" s="71"/>
      <c r="F77" s="71"/>
      <c r="G77" s="71"/>
      <c r="H77" s="71"/>
      <c r="I77" s="71" t="str">
        <f>"- 41 -"</f>
        <v>- 41 -</v>
      </c>
      <c r="J77" s="71"/>
      <c r="K77" s="71"/>
      <c r="L77" s="71"/>
      <c r="M77" s="71"/>
      <c r="N77" s="71"/>
      <c r="O77" s="71"/>
      <c r="P77" s="71"/>
      <c r="Q77" s="71"/>
      <c r="R77" s="71"/>
      <c r="S77" s="71"/>
      <c r="T77" s="71"/>
    </row>
    <row r="78" s="73" customFormat="1" ht="11.25">
      <c r="D78" s="179"/>
    </row>
    <row r="79" s="73" customFormat="1" ht="11.25">
      <c r="D79" s="179"/>
    </row>
    <row r="80" spans="2:20" s="128" customFormat="1" ht="12.75">
      <c r="B80" s="802" t="s">
        <v>465</v>
      </c>
      <c r="C80" s="802"/>
      <c r="D80" s="802"/>
      <c r="E80" s="802"/>
      <c r="F80" s="802"/>
      <c r="G80" s="802"/>
      <c r="H80" s="802"/>
      <c r="I80" s="324" t="s">
        <v>442</v>
      </c>
      <c r="J80" s="153"/>
      <c r="K80" s="153"/>
      <c r="L80" s="153"/>
      <c r="M80" s="153"/>
      <c r="N80" s="153"/>
      <c r="O80" s="153"/>
      <c r="P80" s="153"/>
      <c r="Q80" s="153"/>
      <c r="R80" s="153"/>
      <c r="S80" s="153"/>
      <c r="T80" s="153"/>
    </row>
    <row r="81" spans="1:20" s="128" customFormat="1" ht="11.25">
      <c r="A81" s="73"/>
      <c r="B81" s="73"/>
      <c r="C81" s="73"/>
      <c r="D81" s="179"/>
      <c r="E81" s="73"/>
      <c r="F81" s="73"/>
      <c r="G81" s="73"/>
      <c r="H81" s="73"/>
      <c r="I81" s="73"/>
      <c r="J81" s="73"/>
      <c r="K81" s="73"/>
      <c r="L81" s="73"/>
      <c r="M81" s="73"/>
      <c r="N81" s="73"/>
      <c r="O81" s="73"/>
      <c r="P81" s="73"/>
      <c r="Q81" s="73"/>
      <c r="R81" s="73"/>
      <c r="S81" s="73"/>
      <c r="T81" s="73"/>
    </row>
    <row r="82" spans="1:20" s="128" customFormat="1" ht="12" thickBot="1">
      <c r="A82" s="75"/>
      <c r="B82" s="75"/>
      <c r="C82" s="75"/>
      <c r="D82" s="214"/>
      <c r="E82" s="75"/>
      <c r="F82" s="75"/>
      <c r="G82" s="75"/>
      <c r="H82" s="75"/>
      <c r="I82" s="75"/>
      <c r="J82" s="75"/>
      <c r="K82" s="75"/>
      <c r="L82" s="75"/>
      <c r="M82" s="75"/>
      <c r="N82" s="75"/>
      <c r="O82" s="75"/>
      <c r="P82" s="75"/>
      <c r="Q82" s="75"/>
      <c r="R82" s="75"/>
      <c r="S82" s="75"/>
      <c r="T82" s="75"/>
    </row>
    <row r="83" spans="1:20" s="73" customFormat="1" ht="12.75" customHeight="1">
      <c r="A83" s="672" t="s">
        <v>30</v>
      </c>
      <c r="B83" s="669" t="s">
        <v>443</v>
      </c>
      <c r="C83" s="686"/>
      <c r="D83" s="798"/>
      <c r="E83" s="693" t="s">
        <v>954</v>
      </c>
      <c r="F83" s="686"/>
      <c r="G83" s="686"/>
      <c r="H83" s="686"/>
      <c r="I83" s="686" t="s">
        <v>168</v>
      </c>
      <c r="J83" s="686"/>
      <c r="K83" s="686"/>
      <c r="L83" s="711"/>
      <c r="M83" s="708" t="s">
        <v>169</v>
      </c>
      <c r="N83" s="686"/>
      <c r="O83" s="686"/>
      <c r="P83" s="711"/>
      <c r="Q83" s="708" t="s">
        <v>170</v>
      </c>
      <c r="R83" s="686"/>
      <c r="S83" s="711"/>
      <c r="T83" s="669" t="s">
        <v>30</v>
      </c>
    </row>
    <row r="84" spans="1:20" s="73" customFormat="1" ht="11.25">
      <c r="A84" s="663"/>
      <c r="B84" s="776"/>
      <c r="C84" s="777"/>
      <c r="D84" s="778"/>
      <c r="E84" s="712"/>
      <c r="F84" s="710"/>
      <c r="G84" s="710"/>
      <c r="H84" s="710"/>
      <c r="I84" s="710"/>
      <c r="J84" s="710"/>
      <c r="K84" s="710"/>
      <c r="L84" s="713"/>
      <c r="M84" s="709"/>
      <c r="N84" s="710"/>
      <c r="O84" s="710"/>
      <c r="P84" s="713"/>
      <c r="Q84" s="709"/>
      <c r="R84" s="710"/>
      <c r="S84" s="713"/>
      <c r="T84" s="670"/>
    </row>
    <row r="85" spans="1:20" s="73" customFormat="1" ht="12.75" customHeight="1">
      <c r="A85" s="663"/>
      <c r="B85" s="776"/>
      <c r="C85" s="777"/>
      <c r="D85" s="778"/>
      <c r="E85" s="698" t="s">
        <v>854</v>
      </c>
      <c r="F85" s="698" t="s">
        <v>982</v>
      </c>
      <c r="G85" s="698" t="s">
        <v>988</v>
      </c>
      <c r="H85" s="700" t="s">
        <v>989</v>
      </c>
      <c r="I85" s="800" t="s">
        <v>225</v>
      </c>
      <c r="J85" s="698" t="s">
        <v>982</v>
      </c>
      <c r="K85" s="768" t="s">
        <v>143</v>
      </c>
      <c r="L85" s="698" t="s">
        <v>989</v>
      </c>
      <c r="M85" s="768" t="s">
        <v>225</v>
      </c>
      <c r="N85" s="698" t="s">
        <v>982</v>
      </c>
      <c r="O85" s="768" t="s">
        <v>143</v>
      </c>
      <c r="P85" s="698" t="s">
        <v>989</v>
      </c>
      <c r="Q85" s="768" t="s">
        <v>225</v>
      </c>
      <c r="R85" s="801" t="s">
        <v>964</v>
      </c>
      <c r="S85" s="765"/>
      <c r="T85" s="670"/>
    </row>
    <row r="86" spans="1:20" s="73" customFormat="1" ht="11.25">
      <c r="A86" s="663"/>
      <c r="B86" s="776"/>
      <c r="C86" s="777"/>
      <c r="D86" s="778"/>
      <c r="E86" s="771"/>
      <c r="F86" s="771"/>
      <c r="G86" s="771"/>
      <c r="H86" s="776"/>
      <c r="I86" s="685"/>
      <c r="J86" s="771"/>
      <c r="K86" s="676"/>
      <c r="L86" s="771"/>
      <c r="M86" s="771"/>
      <c r="N86" s="771"/>
      <c r="O86" s="676"/>
      <c r="P86" s="771"/>
      <c r="Q86" s="771"/>
      <c r="R86" s="120" t="s">
        <v>173</v>
      </c>
      <c r="S86" s="698" t="s">
        <v>989</v>
      </c>
      <c r="T86" s="670"/>
    </row>
    <row r="87" spans="1:20" s="73" customFormat="1" ht="12" thickBot="1">
      <c r="A87" s="664"/>
      <c r="B87" s="790"/>
      <c r="C87" s="797"/>
      <c r="D87" s="799"/>
      <c r="E87" s="671"/>
      <c r="F87" s="671"/>
      <c r="G87" s="671"/>
      <c r="H87" s="790"/>
      <c r="I87" s="679"/>
      <c r="J87" s="671"/>
      <c r="K87" s="699"/>
      <c r="L87" s="671"/>
      <c r="M87" s="671"/>
      <c r="N87" s="671"/>
      <c r="O87" s="699"/>
      <c r="P87" s="671"/>
      <c r="Q87" s="671"/>
      <c r="R87" s="124" t="s">
        <v>176</v>
      </c>
      <c r="S87" s="671"/>
      <c r="T87" s="662"/>
    </row>
    <row r="88" spans="1:20" s="73" customFormat="1" ht="11.25">
      <c r="A88" s="188"/>
      <c r="B88" s="78"/>
      <c r="C88" s="78"/>
      <c r="D88" s="219"/>
      <c r="E88" s="78"/>
      <c r="F88" s="78"/>
      <c r="G88" s="78"/>
      <c r="H88" s="78"/>
      <c r="I88" s="78"/>
      <c r="J88" s="78"/>
      <c r="K88" s="78"/>
      <c r="L88" s="78"/>
      <c r="M88" s="78"/>
      <c r="N88" s="78"/>
      <c r="O88" s="78"/>
      <c r="P88" s="78"/>
      <c r="Q88" s="78"/>
      <c r="R88" s="78"/>
      <c r="S88" s="522"/>
      <c r="T88" s="261"/>
    </row>
    <row r="89" spans="1:21" s="523" customFormat="1" ht="10.5" customHeight="1">
      <c r="A89" s="237">
        <v>5</v>
      </c>
      <c r="B89" s="523" t="s">
        <v>48</v>
      </c>
      <c r="D89" s="467" t="s">
        <v>863</v>
      </c>
      <c r="E89" s="508">
        <v>2176</v>
      </c>
      <c r="F89" s="150">
        <v>38</v>
      </c>
      <c r="G89" s="150">
        <v>1235</v>
      </c>
      <c r="H89" s="150">
        <v>903</v>
      </c>
      <c r="I89" s="509">
        <v>1720</v>
      </c>
      <c r="J89" s="509">
        <v>37</v>
      </c>
      <c r="K89" s="509">
        <v>1146</v>
      </c>
      <c r="L89" s="412">
        <v>537</v>
      </c>
      <c r="M89" s="412">
        <v>24</v>
      </c>
      <c r="N89" s="234" t="s">
        <v>864</v>
      </c>
      <c r="O89" s="295">
        <v>2</v>
      </c>
      <c r="P89" s="295">
        <v>22</v>
      </c>
      <c r="Q89" s="510">
        <v>432</v>
      </c>
      <c r="R89" s="509">
        <v>87</v>
      </c>
      <c r="S89" s="511">
        <v>344</v>
      </c>
      <c r="U89" s="524"/>
    </row>
    <row r="90" spans="1:21" s="80" customFormat="1" ht="9.75" customHeight="1">
      <c r="A90" s="251"/>
      <c r="D90" s="467" t="s">
        <v>865</v>
      </c>
      <c r="E90" s="508">
        <v>1214</v>
      </c>
      <c r="F90" s="150">
        <v>26</v>
      </c>
      <c r="G90" s="150">
        <v>888</v>
      </c>
      <c r="H90" s="150">
        <v>300</v>
      </c>
      <c r="I90" s="509">
        <v>1030</v>
      </c>
      <c r="J90" s="509">
        <v>25</v>
      </c>
      <c r="K90" s="509">
        <v>844</v>
      </c>
      <c r="L90" s="412">
        <v>161</v>
      </c>
      <c r="M90" s="412">
        <v>12</v>
      </c>
      <c r="N90" s="234" t="s">
        <v>864</v>
      </c>
      <c r="O90" s="234" t="s">
        <v>864</v>
      </c>
      <c r="P90" s="295">
        <v>12</v>
      </c>
      <c r="Q90" s="510">
        <v>172</v>
      </c>
      <c r="R90" s="509">
        <v>44</v>
      </c>
      <c r="S90" s="509">
        <v>127</v>
      </c>
      <c r="T90" s="289">
        <v>5</v>
      </c>
      <c r="U90" s="255"/>
    </row>
    <row r="91" spans="1:21" s="73" customFormat="1" ht="9.75" customHeight="1">
      <c r="A91" s="233"/>
      <c r="B91"/>
      <c r="C91" s="73" t="s">
        <v>964</v>
      </c>
      <c r="D91" s="512"/>
      <c r="E91" s="513"/>
      <c r="F91" s="149"/>
      <c r="G91" s="150"/>
      <c r="H91" s="150"/>
      <c r="I91" s="318"/>
      <c r="J91" s="318"/>
      <c r="K91" s="318"/>
      <c r="L91" s="408"/>
      <c r="M91" s="408"/>
      <c r="N91" s="234"/>
      <c r="O91" s="234"/>
      <c r="P91" s="281"/>
      <c r="Q91" s="525"/>
      <c r="R91" s="509"/>
      <c r="S91" s="509"/>
      <c r="T91" s="289"/>
      <c r="U91" s="86"/>
    </row>
    <row r="92" spans="1:21" s="73" customFormat="1" ht="9.75" customHeight="1">
      <c r="A92" s="131">
        <v>50</v>
      </c>
      <c r="C92" s="73" t="s">
        <v>466</v>
      </c>
      <c r="D92" s="512" t="s">
        <v>863</v>
      </c>
      <c r="E92" s="513">
        <v>833</v>
      </c>
      <c r="F92" s="149">
        <v>35</v>
      </c>
      <c r="G92" s="521">
        <v>796</v>
      </c>
      <c r="H92" s="521">
        <v>2</v>
      </c>
      <c r="I92" s="318">
        <v>827</v>
      </c>
      <c r="J92" s="318">
        <v>34</v>
      </c>
      <c r="K92" s="318">
        <v>791</v>
      </c>
      <c r="L92" s="408">
        <v>2</v>
      </c>
      <c r="M92" s="185" t="s">
        <v>864</v>
      </c>
      <c r="N92" s="234" t="s">
        <v>864</v>
      </c>
      <c r="O92" s="234" t="s">
        <v>864</v>
      </c>
      <c r="P92" s="234" t="s">
        <v>864</v>
      </c>
      <c r="Q92" s="525">
        <v>6</v>
      </c>
      <c r="R92" s="319">
        <v>5</v>
      </c>
      <c r="S92" s="235" t="s">
        <v>864</v>
      </c>
      <c r="T92" s="278"/>
      <c r="U92" s="86"/>
    </row>
    <row r="93" spans="1:21" s="73" customFormat="1" ht="9.75" customHeight="1">
      <c r="A93" s="131"/>
      <c r="D93" s="512" t="s">
        <v>865</v>
      </c>
      <c r="E93" s="513">
        <v>716</v>
      </c>
      <c r="F93" s="149">
        <v>24</v>
      </c>
      <c r="G93" s="521">
        <v>692</v>
      </c>
      <c r="H93" s="421" t="s">
        <v>864</v>
      </c>
      <c r="I93" s="318">
        <v>710</v>
      </c>
      <c r="J93" s="318">
        <v>23</v>
      </c>
      <c r="K93" s="318">
        <v>687</v>
      </c>
      <c r="L93" s="185" t="s">
        <v>864</v>
      </c>
      <c r="M93" s="185" t="s">
        <v>864</v>
      </c>
      <c r="N93" s="234" t="s">
        <v>864</v>
      </c>
      <c r="O93" s="234" t="s">
        <v>864</v>
      </c>
      <c r="P93" s="234" t="s">
        <v>864</v>
      </c>
      <c r="Q93" s="525">
        <v>6</v>
      </c>
      <c r="R93" s="319">
        <v>5</v>
      </c>
      <c r="S93" s="235" t="s">
        <v>864</v>
      </c>
      <c r="T93" s="278">
        <v>50</v>
      </c>
      <c r="U93" s="86"/>
    </row>
    <row r="94" spans="1:21" s="73" customFormat="1" ht="9.75" customHeight="1">
      <c r="A94" s="131">
        <v>56</v>
      </c>
      <c r="C94" s="73" t="s">
        <v>467</v>
      </c>
      <c r="D94" s="512" t="s">
        <v>863</v>
      </c>
      <c r="E94" s="513">
        <v>271</v>
      </c>
      <c r="F94" s="421" t="s">
        <v>864</v>
      </c>
      <c r="G94" s="521">
        <v>57</v>
      </c>
      <c r="H94" s="521">
        <v>214</v>
      </c>
      <c r="I94" s="318">
        <v>243</v>
      </c>
      <c r="J94" s="235" t="s">
        <v>864</v>
      </c>
      <c r="K94" s="318">
        <v>52</v>
      </c>
      <c r="L94" s="408">
        <v>191</v>
      </c>
      <c r="M94" s="185" t="s">
        <v>864</v>
      </c>
      <c r="N94" s="234" t="s">
        <v>864</v>
      </c>
      <c r="O94" s="234" t="s">
        <v>864</v>
      </c>
      <c r="P94" s="234" t="s">
        <v>864</v>
      </c>
      <c r="Q94" s="525">
        <v>28</v>
      </c>
      <c r="R94" s="319">
        <v>5</v>
      </c>
      <c r="S94" s="319">
        <v>23</v>
      </c>
      <c r="T94" s="278"/>
      <c r="U94" s="86"/>
    </row>
    <row r="95" spans="1:21" s="73" customFormat="1" ht="9.75" customHeight="1">
      <c r="A95" s="131"/>
      <c r="D95" s="512" t="s">
        <v>865</v>
      </c>
      <c r="E95" s="513">
        <v>63</v>
      </c>
      <c r="F95" s="421" t="s">
        <v>864</v>
      </c>
      <c r="G95" s="521">
        <v>16</v>
      </c>
      <c r="H95" s="521">
        <v>47</v>
      </c>
      <c r="I95" s="318">
        <v>59</v>
      </c>
      <c r="J95" s="235" t="s">
        <v>864</v>
      </c>
      <c r="K95" s="318">
        <v>16</v>
      </c>
      <c r="L95" s="408">
        <v>43</v>
      </c>
      <c r="M95" s="185" t="s">
        <v>864</v>
      </c>
      <c r="N95" s="234" t="s">
        <v>864</v>
      </c>
      <c r="O95" s="234" t="s">
        <v>864</v>
      </c>
      <c r="P95" s="234" t="s">
        <v>864</v>
      </c>
      <c r="Q95" s="525">
        <v>4</v>
      </c>
      <c r="R95" s="235" t="s">
        <v>864</v>
      </c>
      <c r="S95" s="319">
        <v>4</v>
      </c>
      <c r="T95" s="278">
        <v>56</v>
      </c>
      <c r="U95" s="86"/>
    </row>
    <row r="96" spans="1:21" s="73" customFormat="1" ht="9.75" customHeight="1">
      <c r="A96" s="131">
        <v>57</v>
      </c>
      <c r="C96" s="73" t="s">
        <v>468</v>
      </c>
      <c r="D96" s="512" t="s">
        <v>863</v>
      </c>
      <c r="E96" s="513">
        <v>256</v>
      </c>
      <c r="F96" s="421" t="s">
        <v>864</v>
      </c>
      <c r="G96" s="521">
        <v>175</v>
      </c>
      <c r="H96" s="521">
        <v>81</v>
      </c>
      <c r="I96" s="318">
        <v>167</v>
      </c>
      <c r="J96" s="235" t="s">
        <v>864</v>
      </c>
      <c r="K96" s="318">
        <v>123</v>
      </c>
      <c r="L96" s="408">
        <v>44</v>
      </c>
      <c r="M96" s="408">
        <v>2</v>
      </c>
      <c r="N96" s="234" t="s">
        <v>864</v>
      </c>
      <c r="O96" s="281">
        <v>2</v>
      </c>
      <c r="P96" s="234" t="s">
        <v>864</v>
      </c>
      <c r="Q96" s="318">
        <v>87</v>
      </c>
      <c r="R96" s="319">
        <v>50</v>
      </c>
      <c r="S96" s="319">
        <v>37</v>
      </c>
      <c r="T96" s="278"/>
      <c r="U96" s="86"/>
    </row>
    <row r="97" spans="1:21" s="73" customFormat="1" ht="9.75" customHeight="1">
      <c r="A97" s="131"/>
      <c r="D97" s="512" t="s">
        <v>865</v>
      </c>
      <c r="E97" s="513">
        <v>102</v>
      </c>
      <c r="F97" s="421" t="s">
        <v>864</v>
      </c>
      <c r="G97" s="521">
        <v>56</v>
      </c>
      <c r="H97" s="521">
        <v>46</v>
      </c>
      <c r="I97" s="318">
        <v>54</v>
      </c>
      <c r="J97" s="235" t="s">
        <v>864</v>
      </c>
      <c r="K97" s="318">
        <v>35</v>
      </c>
      <c r="L97" s="408">
        <v>19</v>
      </c>
      <c r="M97" s="185" t="s">
        <v>864</v>
      </c>
      <c r="N97" s="234" t="s">
        <v>864</v>
      </c>
      <c r="O97" s="234" t="s">
        <v>864</v>
      </c>
      <c r="P97" s="234" t="s">
        <v>864</v>
      </c>
      <c r="Q97" s="525">
        <v>48</v>
      </c>
      <c r="R97" s="319">
        <v>21</v>
      </c>
      <c r="S97" s="319">
        <v>27</v>
      </c>
      <c r="T97" s="278">
        <v>57</v>
      </c>
      <c r="U97" s="86"/>
    </row>
    <row r="98" spans="1:21" s="73" customFormat="1" ht="9.75" customHeight="1">
      <c r="A98" s="131">
        <v>58</v>
      </c>
      <c r="C98" s="73" t="s">
        <v>49</v>
      </c>
      <c r="D98" s="512" t="s">
        <v>863</v>
      </c>
      <c r="E98" s="513">
        <v>681</v>
      </c>
      <c r="F98" s="149">
        <v>3</v>
      </c>
      <c r="G98" s="521">
        <v>126</v>
      </c>
      <c r="H98" s="521">
        <v>552</v>
      </c>
      <c r="I98" s="318">
        <v>399</v>
      </c>
      <c r="J98" s="318">
        <v>3</v>
      </c>
      <c r="K98" s="318">
        <v>116</v>
      </c>
      <c r="L98" s="408">
        <v>280</v>
      </c>
      <c r="M98" s="408">
        <v>22</v>
      </c>
      <c r="N98" s="234" t="s">
        <v>864</v>
      </c>
      <c r="O98" s="234" t="s">
        <v>864</v>
      </c>
      <c r="P98" s="281">
        <v>22</v>
      </c>
      <c r="Q98" s="525">
        <v>260</v>
      </c>
      <c r="R98" s="319">
        <v>10</v>
      </c>
      <c r="S98" s="319">
        <v>250</v>
      </c>
      <c r="T98" s="278"/>
      <c r="U98" s="86"/>
    </row>
    <row r="99" spans="1:21" s="73" customFormat="1" ht="9.75" customHeight="1">
      <c r="A99" s="131"/>
      <c r="D99" s="512" t="s">
        <v>865</v>
      </c>
      <c r="E99" s="513">
        <v>261</v>
      </c>
      <c r="F99" s="149">
        <v>2</v>
      </c>
      <c r="G99" s="521">
        <v>72</v>
      </c>
      <c r="H99" s="521">
        <v>187</v>
      </c>
      <c r="I99" s="318">
        <v>156</v>
      </c>
      <c r="J99" s="318">
        <v>2</v>
      </c>
      <c r="K99" s="318">
        <v>64</v>
      </c>
      <c r="L99" s="408">
        <v>90</v>
      </c>
      <c r="M99" s="408">
        <v>12</v>
      </c>
      <c r="N99" s="234" t="s">
        <v>864</v>
      </c>
      <c r="O99" s="234" t="s">
        <v>864</v>
      </c>
      <c r="P99" s="281">
        <v>12</v>
      </c>
      <c r="Q99" s="525">
        <v>93</v>
      </c>
      <c r="R99" s="319">
        <v>8</v>
      </c>
      <c r="S99" s="319">
        <v>85</v>
      </c>
      <c r="T99" s="278">
        <v>58</v>
      </c>
      <c r="U99" s="86"/>
    </row>
    <row r="100" spans="1:21" s="80" customFormat="1" ht="10.5" customHeight="1">
      <c r="A100" s="237">
        <v>6</v>
      </c>
      <c r="B100" s="80" t="s">
        <v>50</v>
      </c>
      <c r="D100" s="467" t="s">
        <v>863</v>
      </c>
      <c r="E100" s="508">
        <v>3214</v>
      </c>
      <c r="F100" s="150">
        <v>208</v>
      </c>
      <c r="G100" s="150">
        <v>2498</v>
      </c>
      <c r="H100" s="150">
        <v>508</v>
      </c>
      <c r="I100" s="509">
        <v>2980</v>
      </c>
      <c r="J100" s="509">
        <v>203</v>
      </c>
      <c r="K100" s="509">
        <v>2437</v>
      </c>
      <c r="L100" s="412">
        <v>340</v>
      </c>
      <c r="M100" s="412">
        <v>10</v>
      </c>
      <c r="N100" s="446" t="s">
        <v>881</v>
      </c>
      <c r="O100" s="446" t="s">
        <v>880</v>
      </c>
      <c r="P100" s="295">
        <v>7</v>
      </c>
      <c r="Q100" s="510">
        <v>224</v>
      </c>
      <c r="R100" s="509">
        <v>59</v>
      </c>
      <c r="S100" s="509">
        <v>161</v>
      </c>
      <c r="T100" s="278"/>
      <c r="U100" s="255"/>
    </row>
    <row r="101" spans="1:21" s="80" customFormat="1" ht="9.75" customHeight="1">
      <c r="A101" s="237"/>
      <c r="D101" s="467" t="s">
        <v>865</v>
      </c>
      <c r="E101" s="508">
        <v>1722</v>
      </c>
      <c r="F101" s="150">
        <v>98</v>
      </c>
      <c r="G101" s="150">
        <v>1555</v>
      </c>
      <c r="H101" s="150">
        <v>69</v>
      </c>
      <c r="I101" s="509">
        <v>1631</v>
      </c>
      <c r="J101" s="509">
        <v>96</v>
      </c>
      <c r="K101" s="509">
        <v>1524</v>
      </c>
      <c r="L101" s="412">
        <v>11</v>
      </c>
      <c r="M101" s="363" t="s">
        <v>872</v>
      </c>
      <c r="N101" s="446" t="s">
        <v>881</v>
      </c>
      <c r="O101" s="446" t="s">
        <v>880</v>
      </c>
      <c r="P101" s="446" t="s">
        <v>864</v>
      </c>
      <c r="Q101" s="510">
        <v>88</v>
      </c>
      <c r="R101" s="509">
        <v>29</v>
      </c>
      <c r="S101" s="509">
        <v>58</v>
      </c>
      <c r="T101" s="289">
        <v>6</v>
      </c>
      <c r="U101" s="255"/>
    </row>
    <row r="102" spans="1:21" s="73" customFormat="1" ht="9.75" customHeight="1">
      <c r="A102" s="131"/>
      <c r="B102"/>
      <c r="C102" s="73" t="s">
        <v>964</v>
      </c>
      <c r="D102" s="512"/>
      <c r="E102" s="513"/>
      <c r="F102" s="150"/>
      <c r="G102" s="150"/>
      <c r="H102" s="150"/>
      <c r="I102" s="318"/>
      <c r="J102" s="318"/>
      <c r="K102" s="318"/>
      <c r="L102" s="408"/>
      <c r="M102" s="408"/>
      <c r="N102" s="234"/>
      <c r="O102" s="281"/>
      <c r="P102" s="281"/>
      <c r="Q102" s="525"/>
      <c r="R102" s="509"/>
      <c r="S102" s="509"/>
      <c r="T102" s="289"/>
      <c r="U102" s="86"/>
    </row>
    <row r="103" spans="1:21" s="73" customFormat="1" ht="9.75" customHeight="1">
      <c r="A103" s="131">
        <v>60</v>
      </c>
      <c r="C103" s="73" t="s">
        <v>51</v>
      </c>
      <c r="D103" s="512" t="s">
        <v>863</v>
      </c>
      <c r="E103" s="513">
        <v>1789</v>
      </c>
      <c r="F103" s="149">
        <v>92</v>
      </c>
      <c r="G103" s="521">
        <v>1541</v>
      </c>
      <c r="H103" s="521">
        <v>156</v>
      </c>
      <c r="I103" s="318">
        <v>1685</v>
      </c>
      <c r="J103" s="318">
        <v>88</v>
      </c>
      <c r="K103" s="318">
        <v>1506</v>
      </c>
      <c r="L103" s="408">
        <v>91</v>
      </c>
      <c r="M103" s="408">
        <v>6</v>
      </c>
      <c r="N103" s="234" t="s">
        <v>864</v>
      </c>
      <c r="O103" s="234" t="s">
        <v>880</v>
      </c>
      <c r="P103" s="281">
        <v>4</v>
      </c>
      <c r="Q103" s="525">
        <v>98</v>
      </c>
      <c r="R103" s="319">
        <v>33</v>
      </c>
      <c r="S103" s="319">
        <v>61</v>
      </c>
      <c r="T103" s="278"/>
      <c r="U103" s="86"/>
    </row>
    <row r="104" spans="1:21" s="73" customFormat="1" ht="9.75" customHeight="1">
      <c r="A104" s="131"/>
      <c r="D104" s="512" t="s">
        <v>865</v>
      </c>
      <c r="E104" s="513">
        <v>993</v>
      </c>
      <c r="F104" s="149">
        <v>33</v>
      </c>
      <c r="G104" s="521">
        <v>935</v>
      </c>
      <c r="H104" s="521">
        <v>25</v>
      </c>
      <c r="I104" s="318">
        <v>958</v>
      </c>
      <c r="J104" s="318">
        <v>32</v>
      </c>
      <c r="K104" s="318">
        <v>919</v>
      </c>
      <c r="L104" s="408">
        <v>7</v>
      </c>
      <c r="M104" s="185" t="s">
        <v>880</v>
      </c>
      <c r="N104" s="234" t="s">
        <v>864</v>
      </c>
      <c r="O104" s="234" t="s">
        <v>880</v>
      </c>
      <c r="P104" s="234" t="s">
        <v>864</v>
      </c>
      <c r="Q104" s="525">
        <v>33</v>
      </c>
      <c r="R104" s="319">
        <v>14</v>
      </c>
      <c r="S104" s="235" t="s">
        <v>469</v>
      </c>
      <c r="T104" s="278">
        <v>60</v>
      </c>
      <c r="U104" s="86"/>
    </row>
    <row r="105" spans="1:21" s="73" customFormat="1" ht="9.75" customHeight="1">
      <c r="A105" s="131">
        <v>61</v>
      </c>
      <c r="C105" s="73" t="s">
        <v>470</v>
      </c>
      <c r="D105" s="512" t="s">
        <v>863</v>
      </c>
      <c r="E105" s="513">
        <v>917</v>
      </c>
      <c r="F105" s="149">
        <v>108</v>
      </c>
      <c r="G105" s="521">
        <v>782</v>
      </c>
      <c r="H105" s="521">
        <v>27</v>
      </c>
      <c r="I105" s="318">
        <v>871</v>
      </c>
      <c r="J105" s="318">
        <v>107</v>
      </c>
      <c r="K105" s="318">
        <v>763</v>
      </c>
      <c r="L105" s="408">
        <v>1</v>
      </c>
      <c r="M105" s="185" t="s">
        <v>881</v>
      </c>
      <c r="N105" s="234" t="s">
        <v>881</v>
      </c>
      <c r="O105" s="234" t="s">
        <v>864</v>
      </c>
      <c r="P105" s="234" t="s">
        <v>864</v>
      </c>
      <c r="Q105" s="525">
        <v>45</v>
      </c>
      <c r="R105" s="319">
        <v>19</v>
      </c>
      <c r="S105" s="319">
        <v>26</v>
      </c>
      <c r="T105" s="278"/>
      <c r="U105" s="86"/>
    </row>
    <row r="106" spans="1:21" s="73" customFormat="1" ht="9.75" customHeight="1">
      <c r="A106" s="131"/>
      <c r="D106" s="512" t="s">
        <v>865</v>
      </c>
      <c r="E106" s="513">
        <v>575</v>
      </c>
      <c r="F106" s="149">
        <v>61</v>
      </c>
      <c r="G106" s="521">
        <v>502</v>
      </c>
      <c r="H106" s="521">
        <v>12</v>
      </c>
      <c r="I106" s="318">
        <v>551</v>
      </c>
      <c r="J106" s="318">
        <v>60</v>
      </c>
      <c r="K106" s="318">
        <v>491</v>
      </c>
      <c r="L106" s="185" t="s">
        <v>864</v>
      </c>
      <c r="M106" s="185" t="s">
        <v>881</v>
      </c>
      <c r="N106" s="234" t="s">
        <v>881</v>
      </c>
      <c r="O106" s="234" t="s">
        <v>864</v>
      </c>
      <c r="P106" s="234" t="s">
        <v>864</v>
      </c>
      <c r="Q106" s="525">
        <v>23</v>
      </c>
      <c r="R106" s="319">
        <v>11</v>
      </c>
      <c r="S106" s="319">
        <v>12</v>
      </c>
      <c r="T106" s="278">
        <v>61</v>
      </c>
      <c r="U106" s="86"/>
    </row>
    <row r="107" spans="1:21" s="73" customFormat="1" ht="9.75" customHeight="1">
      <c r="A107" s="131">
        <v>62</v>
      </c>
      <c r="C107" s="73" t="s">
        <v>471</v>
      </c>
      <c r="D107" s="512" t="s">
        <v>863</v>
      </c>
      <c r="E107" s="513">
        <v>113</v>
      </c>
      <c r="F107" s="149">
        <v>5</v>
      </c>
      <c r="G107" s="521">
        <v>108</v>
      </c>
      <c r="H107" s="421" t="s">
        <v>864</v>
      </c>
      <c r="I107" s="318">
        <v>110</v>
      </c>
      <c r="J107" s="318">
        <v>5</v>
      </c>
      <c r="K107" s="318">
        <v>105</v>
      </c>
      <c r="L107" s="185" t="s">
        <v>864</v>
      </c>
      <c r="M107" s="185" t="s">
        <v>864</v>
      </c>
      <c r="N107" s="234" t="s">
        <v>864</v>
      </c>
      <c r="O107" s="234" t="s">
        <v>864</v>
      </c>
      <c r="P107" s="234" t="s">
        <v>864</v>
      </c>
      <c r="Q107" s="525">
        <v>3</v>
      </c>
      <c r="R107" s="319">
        <v>3</v>
      </c>
      <c r="S107" s="235" t="s">
        <v>864</v>
      </c>
      <c r="T107" s="278"/>
      <c r="U107" s="86"/>
    </row>
    <row r="108" spans="1:21" s="73" customFormat="1" ht="9.75" customHeight="1">
      <c r="A108" s="131"/>
      <c r="D108" s="512" t="s">
        <v>865</v>
      </c>
      <c r="E108" s="513">
        <v>95</v>
      </c>
      <c r="F108" s="149">
        <v>3</v>
      </c>
      <c r="G108" s="521">
        <v>92</v>
      </c>
      <c r="H108" s="421" t="s">
        <v>864</v>
      </c>
      <c r="I108" s="318">
        <v>94</v>
      </c>
      <c r="J108" s="318">
        <v>3</v>
      </c>
      <c r="K108" s="318">
        <v>91</v>
      </c>
      <c r="L108" s="185" t="s">
        <v>864</v>
      </c>
      <c r="M108" s="185" t="s">
        <v>864</v>
      </c>
      <c r="N108" s="234" t="s">
        <v>864</v>
      </c>
      <c r="O108" s="234" t="s">
        <v>864</v>
      </c>
      <c r="P108" s="234" t="s">
        <v>864</v>
      </c>
      <c r="Q108" s="525">
        <v>1</v>
      </c>
      <c r="R108" s="319">
        <v>1</v>
      </c>
      <c r="S108" s="235" t="s">
        <v>864</v>
      </c>
      <c r="T108" s="278">
        <v>62</v>
      </c>
      <c r="U108" s="86"/>
    </row>
    <row r="109" spans="1:21" s="73" customFormat="1" ht="9.75" customHeight="1">
      <c r="A109" s="131" t="s">
        <v>472</v>
      </c>
      <c r="C109" s="73" t="s">
        <v>473</v>
      </c>
      <c r="D109" s="512" t="s">
        <v>863</v>
      </c>
      <c r="E109" s="513">
        <v>348</v>
      </c>
      <c r="F109" s="149">
        <v>3</v>
      </c>
      <c r="G109" s="521">
        <v>51</v>
      </c>
      <c r="H109" s="521">
        <v>294</v>
      </c>
      <c r="I109" s="318">
        <v>276</v>
      </c>
      <c r="J109" s="318">
        <v>3</v>
      </c>
      <c r="K109" s="318">
        <v>49</v>
      </c>
      <c r="L109" s="408">
        <v>224</v>
      </c>
      <c r="M109" s="408">
        <v>3</v>
      </c>
      <c r="N109" s="234" t="s">
        <v>864</v>
      </c>
      <c r="O109" s="234" t="s">
        <v>864</v>
      </c>
      <c r="P109" s="281">
        <v>3</v>
      </c>
      <c r="Q109" s="525">
        <v>69</v>
      </c>
      <c r="R109" s="319">
        <v>2</v>
      </c>
      <c r="S109" s="319">
        <v>67</v>
      </c>
      <c r="T109" s="278" t="s">
        <v>472</v>
      </c>
      <c r="U109" s="86"/>
    </row>
    <row r="110" spans="1:21" s="73" customFormat="1" ht="9.75" customHeight="1">
      <c r="A110" s="131" t="s">
        <v>474</v>
      </c>
      <c r="D110" s="512" t="s">
        <v>865</v>
      </c>
      <c r="E110" s="513">
        <v>50</v>
      </c>
      <c r="F110" s="421" t="s">
        <v>881</v>
      </c>
      <c r="G110" s="521">
        <v>18</v>
      </c>
      <c r="H110" s="521">
        <v>31</v>
      </c>
      <c r="I110" s="318">
        <v>20</v>
      </c>
      <c r="J110" s="235" t="s">
        <v>881</v>
      </c>
      <c r="K110" s="318">
        <v>16</v>
      </c>
      <c r="L110" s="408">
        <v>3</v>
      </c>
      <c r="M110" s="185" t="s">
        <v>864</v>
      </c>
      <c r="N110" s="234" t="s">
        <v>864</v>
      </c>
      <c r="O110" s="234" t="s">
        <v>864</v>
      </c>
      <c r="P110" s="234" t="s">
        <v>864</v>
      </c>
      <c r="Q110" s="525">
        <v>30</v>
      </c>
      <c r="R110" s="319">
        <v>2</v>
      </c>
      <c r="S110" s="319">
        <v>28</v>
      </c>
      <c r="T110" s="278" t="s">
        <v>474</v>
      </c>
      <c r="U110" s="86"/>
    </row>
    <row r="111" spans="1:21" s="73" customFormat="1" ht="9.75" customHeight="1">
      <c r="A111" s="131">
        <v>67</v>
      </c>
      <c r="C111" s="73" t="s">
        <v>475</v>
      </c>
      <c r="D111" s="512" t="s">
        <v>863</v>
      </c>
      <c r="E111" s="513">
        <v>24</v>
      </c>
      <c r="F111" s="421" t="s">
        <v>864</v>
      </c>
      <c r="G111" s="521">
        <v>5</v>
      </c>
      <c r="H111" s="521">
        <v>19</v>
      </c>
      <c r="I111" s="318">
        <v>24</v>
      </c>
      <c r="J111" s="235" t="s">
        <v>864</v>
      </c>
      <c r="K111" s="318">
        <v>5</v>
      </c>
      <c r="L111" s="408">
        <v>19</v>
      </c>
      <c r="M111" s="185" t="s">
        <v>864</v>
      </c>
      <c r="N111" s="234" t="s">
        <v>864</v>
      </c>
      <c r="O111" s="234" t="s">
        <v>864</v>
      </c>
      <c r="P111" s="234" t="s">
        <v>864</v>
      </c>
      <c r="Q111" s="235" t="s">
        <v>864</v>
      </c>
      <c r="R111" s="235" t="s">
        <v>864</v>
      </c>
      <c r="S111" s="250" t="s">
        <v>864</v>
      </c>
      <c r="U111" s="86"/>
    </row>
    <row r="112" spans="1:21" s="73" customFormat="1" ht="9.75" customHeight="1">
      <c r="A112" s="131"/>
      <c r="D112" s="512" t="s">
        <v>865</v>
      </c>
      <c r="E112" s="513">
        <v>3</v>
      </c>
      <c r="F112" s="421" t="s">
        <v>864</v>
      </c>
      <c r="G112" s="521">
        <v>2</v>
      </c>
      <c r="H112" s="421" t="s">
        <v>881</v>
      </c>
      <c r="I112" s="318">
        <v>3</v>
      </c>
      <c r="J112" s="235" t="s">
        <v>864</v>
      </c>
      <c r="K112" s="318">
        <v>2</v>
      </c>
      <c r="L112" s="185" t="s">
        <v>881</v>
      </c>
      <c r="M112" s="185" t="s">
        <v>864</v>
      </c>
      <c r="N112" s="234" t="s">
        <v>864</v>
      </c>
      <c r="O112" s="234" t="s">
        <v>864</v>
      </c>
      <c r="P112" s="234" t="s">
        <v>864</v>
      </c>
      <c r="Q112" s="235" t="s">
        <v>864</v>
      </c>
      <c r="R112" s="235" t="s">
        <v>864</v>
      </c>
      <c r="S112" s="250" t="s">
        <v>864</v>
      </c>
      <c r="T112" s="278">
        <v>67</v>
      </c>
      <c r="U112" s="86"/>
    </row>
    <row r="113" spans="1:21" s="80" customFormat="1" ht="10.5" customHeight="1">
      <c r="A113" s="237">
        <v>7</v>
      </c>
      <c r="B113" s="80" t="s">
        <v>476</v>
      </c>
      <c r="D113" s="467" t="s">
        <v>863</v>
      </c>
      <c r="E113" s="508">
        <v>3579</v>
      </c>
      <c r="F113" s="150">
        <v>27</v>
      </c>
      <c r="G113" s="150">
        <v>686</v>
      </c>
      <c r="H113" s="150">
        <v>2866</v>
      </c>
      <c r="I113" s="509">
        <v>3032</v>
      </c>
      <c r="J113" s="509">
        <v>27</v>
      </c>
      <c r="K113" s="509">
        <v>608</v>
      </c>
      <c r="L113" s="412">
        <v>2397</v>
      </c>
      <c r="M113" s="412">
        <v>6</v>
      </c>
      <c r="N113" s="446" t="s">
        <v>864</v>
      </c>
      <c r="O113" s="295">
        <v>1</v>
      </c>
      <c r="P113" s="295">
        <v>5</v>
      </c>
      <c r="Q113" s="510">
        <v>541</v>
      </c>
      <c r="R113" s="509">
        <v>77</v>
      </c>
      <c r="S113" s="509">
        <v>464</v>
      </c>
      <c r="T113" s="278"/>
      <c r="U113" s="255"/>
    </row>
    <row r="114" spans="1:21" s="80" customFormat="1" ht="10.5" customHeight="1">
      <c r="A114" s="237"/>
      <c r="C114" s="80" t="s">
        <v>477</v>
      </c>
      <c r="D114" s="467" t="s">
        <v>865</v>
      </c>
      <c r="E114" s="508">
        <v>882</v>
      </c>
      <c r="F114" s="150">
        <v>15</v>
      </c>
      <c r="G114" s="150">
        <v>434</v>
      </c>
      <c r="H114" s="150">
        <v>433</v>
      </c>
      <c r="I114" s="509">
        <v>674</v>
      </c>
      <c r="J114" s="509">
        <v>15</v>
      </c>
      <c r="K114" s="509">
        <v>383</v>
      </c>
      <c r="L114" s="412">
        <v>276</v>
      </c>
      <c r="M114" s="412">
        <v>1</v>
      </c>
      <c r="N114" s="446" t="s">
        <v>864</v>
      </c>
      <c r="O114" s="295">
        <v>1</v>
      </c>
      <c r="P114" s="458" t="s">
        <v>864</v>
      </c>
      <c r="Q114" s="510">
        <v>207</v>
      </c>
      <c r="R114" s="509">
        <v>50</v>
      </c>
      <c r="S114" s="509">
        <v>157</v>
      </c>
      <c r="T114" s="289">
        <v>7</v>
      </c>
      <c r="U114" s="255"/>
    </row>
    <row r="115" spans="1:21" s="73" customFormat="1" ht="9.75" customHeight="1">
      <c r="A115" s="131"/>
      <c r="B115"/>
      <c r="C115" s="73" t="s">
        <v>964</v>
      </c>
      <c r="D115" s="512"/>
      <c r="E115" s="513"/>
      <c r="F115" s="149"/>
      <c r="G115" s="150"/>
      <c r="H115" s="150"/>
      <c r="I115" s="318"/>
      <c r="J115" s="318"/>
      <c r="K115" s="318"/>
      <c r="L115" s="408"/>
      <c r="M115" s="408"/>
      <c r="N115" s="234"/>
      <c r="O115" s="234"/>
      <c r="P115" s="281"/>
      <c r="Q115" s="525"/>
      <c r="R115" s="509"/>
      <c r="S115" s="509"/>
      <c r="T115" s="289"/>
      <c r="U115" s="86"/>
    </row>
    <row r="116" spans="1:21" s="73" customFormat="1" ht="9.75" customHeight="1">
      <c r="A116" s="131">
        <v>70</v>
      </c>
      <c r="C116" s="73" t="s">
        <v>478</v>
      </c>
      <c r="D116" s="512" t="s">
        <v>863</v>
      </c>
      <c r="E116" s="513">
        <v>13</v>
      </c>
      <c r="F116" s="421" t="s">
        <v>864</v>
      </c>
      <c r="G116" s="521">
        <v>6</v>
      </c>
      <c r="H116" s="521">
        <v>7</v>
      </c>
      <c r="I116" s="318">
        <v>11</v>
      </c>
      <c r="J116" s="235" t="s">
        <v>864</v>
      </c>
      <c r="K116" s="318">
        <v>5</v>
      </c>
      <c r="L116" s="408">
        <v>6</v>
      </c>
      <c r="M116" s="185" t="s">
        <v>864</v>
      </c>
      <c r="N116" s="234" t="s">
        <v>864</v>
      </c>
      <c r="O116" s="234" t="s">
        <v>864</v>
      </c>
      <c r="P116" s="234" t="s">
        <v>864</v>
      </c>
      <c r="Q116" s="235" t="s">
        <v>880</v>
      </c>
      <c r="R116" s="235" t="s">
        <v>881</v>
      </c>
      <c r="S116" s="235" t="s">
        <v>881</v>
      </c>
      <c r="T116" s="278"/>
      <c r="U116" s="86"/>
    </row>
    <row r="117" spans="1:21" s="73" customFormat="1" ht="9.75" customHeight="1">
      <c r="A117" s="131"/>
      <c r="D117" s="512" t="s">
        <v>865</v>
      </c>
      <c r="E117" s="513">
        <v>5</v>
      </c>
      <c r="F117" s="421" t="s">
        <v>864</v>
      </c>
      <c r="G117" s="521">
        <v>4</v>
      </c>
      <c r="H117" s="421" t="s">
        <v>881</v>
      </c>
      <c r="I117" s="318">
        <v>3</v>
      </c>
      <c r="J117" s="235" t="s">
        <v>864</v>
      </c>
      <c r="K117" s="318">
        <v>3</v>
      </c>
      <c r="L117" s="185" t="s">
        <v>864</v>
      </c>
      <c r="M117" s="185" t="s">
        <v>864</v>
      </c>
      <c r="N117" s="234" t="s">
        <v>864</v>
      </c>
      <c r="O117" s="234" t="s">
        <v>864</v>
      </c>
      <c r="P117" s="234" t="s">
        <v>864</v>
      </c>
      <c r="Q117" s="235" t="s">
        <v>880</v>
      </c>
      <c r="R117" s="235" t="s">
        <v>881</v>
      </c>
      <c r="S117" s="235" t="s">
        <v>881</v>
      </c>
      <c r="T117" s="278">
        <v>70</v>
      </c>
      <c r="U117" s="86"/>
    </row>
    <row r="118" spans="1:21" s="73" customFormat="1" ht="9.75" customHeight="1">
      <c r="A118" s="131">
        <v>72</v>
      </c>
      <c r="C118" s="73" t="s">
        <v>479</v>
      </c>
      <c r="D118" s="512" t="s">
        <v>863</v>
      </c>
      <c r="E118" s="513">
        <v>113</v>
      </c>
      <c r="F118" s="149">
        <v>9</v>
      </c>
      <c r="G118" s="521">
        <v>76</v>
      </c>
      <c r="H118" s="521">
        <v>28</v>
      </c>
      <c r="I118" s="318">
        <v>106</v>
      </c>
      <c r="J118" s="318">
        <v>9</v>
      </c>
      <c r="K118" s="318">
        <v>75</v>
      </c>
      <c r="L118" s="408">
        <v>22</v>
      </c>
      <c r="M118" s="185" t="s">
        <v>864</v>
      </c>
      <c r="N118" s="234" t="s">
        <v>864</v>
      </c>
      <c r="O118" s="234" t="s">
        <v>864</v>
      </c>
      <c r="P118" s="234" t="s">
        <v>864</v>
      </c>
      <c r="Q118" s="525">
        <v>7</v>
      </c>
      <c r="R118" s="319">
        <v>1</v>
      </c>
      <c r="S118" s="319">
        <v>6</v>
      </c>
      <c r="T118" s="278"/>
      <c r="U118" s="86"/>
    </row>
    <row r="119" spans="1:21" s="73" customFormat="1" ht="9.75" customHeight="1">
      <c r="A119" s="131"/>
      <c r="D119" s="512" t="s">
        <v>865</v>
      </c>
      <c r="E119" s="513">
        <v>56</v>
      </c>
      <c r="F119" s="149">
        <v>3</v>
      </c>
      <c r="G119" s="521">
        <v>52</v>
      </c>
      <c r="H119" s="521">
        <v>1</v>
      </c>
      <c r="I119" s="318">
        <v>55</v>
      </c>
      <c r="J119" s="318">
        <v>3</v>
      </c>
      <c r="K119" s="318">
        <v>52</v>
      </c>
      <c r="L119" s="185" t="s">
        <v>864</v>
      </c>
      <c r="M119" s="185" t="s">
        <v>864</v>
      </c>
      <c r="N119" s="234" t="s">
        <v>864</v>
      </c>
      <c r="O119" s="234" t="s">
        <v>864</v>
      </c>
      <c r="P119" s="234" t="s">
        <v>864</v>
      </c>
      <c r="Q119" s="525">
        <v>1</v>
      </c>
      <c r="R119" s="235" t="s">
        <v>864</v>
      </c>
      <c r="S119" s="319">
        <v>1</v>
      </c>
      <c r="T119" s="278">
        <v>72</v>
      </c>
      <c r="U119" s="86"/>
    </row>
    <row r="120" spans="1:21" s="73" customFormat="1" ht="9.75" customHeight="1">
      <c r="A120" s="131">
        <v>75</v>
      </c>
      <c r="C120" s="73" t="s">
        <v>480</v>
      </c>
      <c r="D120" s="512" t="s">
        <v>863</v>
      </c>
      <c r="E120" s="513">
        <v>245</v>
      </c>
      <c r="F120" s="149">
        <v>3</v>
      </c>
      <c r="G120" s="521">
        <v>55</v>
      </c>
      <c r="H120" s="521">
        <v>187</v>
      </c>
      <c r="I120" s="318">
        <v>238</v>
      </c>
      <c r="J120" s="318">
        <v>3</v>
      </c>
      <c r="K120" s="318">
        <v>55</v>
      </c>
      <c r="L120" s="408">
        <v>180</v>
      </c>
      <c r="M120" s="185" t="s">
        <v>864</v>
      </c>
      <c r="N120" s="234" t="s">
        <v>864</v>
      </c>
      <c r="O120" s="234" t="s">
        <v>864</v>
      </c>
      <c r="P120" s="234" t="s">
        <v>864</v>
      </c>
      <c r="Q120" s="525">
        <v>7</v>
      </c>
      <c r="R120" s="235" t="s">
        <v>864</v>
      </c>
      <c r="S120" s="319">
        <v>7</v>
      </c>
      <c r="T120" s="278"/>
      <c r="U120" s="86"/>
    </row>
    <row r="121" spans="1:21" s="73" customFormat="1" ht="9.75" customHeight="1">
      <c r="A121" s="131"/>
      <c r="D121" s="512" t="s">
        <v>865</v>
      </c>
      <c r="E121" s="513">
        <v>103</v>
      </c>
      <c r="F121" s="149">
        <v>3</v>
      </c>
      <c r="G121" s="521">
        <v>40</v>
      </c>
      <c r="H121" s="521">
        <v>60</v>
      </c>
      <c r="I121" s="318">
        <v>102</v>
      </c>
      <c r="J121" s="318">
        <v>3</v>
      </c>
      <c r="K121" s="318">
        <v>40</v>
      </c>
      <c r="L121" s="408">
        <v>59</v>
      </c>
      <c r="M121" s="185" t="s">
        <v>864</v>
      </c>
      <c r="N121" s="234" t="s">
        <v>864</v>
      </c>
      <c r="O121" s="234" t="s">
        <v>864</v>
      </c>
      <c r="P121" s="234" t="s">
        <v>864</v>
      </c>
      <c r="Q121" s="525">
        <v>1</v>
      </c>
      <c r="R121" s="235" t="s">
        <v>864</v>
      </c>
      <c r="S121" s="319">
        <v>1</v>
      </c>
      <c r="T121" s="278">
        <v>75</v>
      </c>
      <c r="U121" s="86"/>
    </row>
    <row r="122" spans="1:21" s="73" customFormat="1" ht="9.75" customHeight="1">
      <c r="A122" s="131">
        <v>77</v>
      </c>
      <c r="C122" s="73" t="s">
        <v>54</v>
      </c>
      <c r="D122" s="512" t="s">
        <v>863</v>
      </c>
      <c r="E122" s="513">
        <v>2629</v>
      </c>
      <c r="F122" s="421" t="s">
        <v>864</v>
      </c>
      <c r="G122" s="521">
        <v>160</v>
      </c>
      <c r="H122" s="521">
        <v>2469</v>
      </c>
      <c r="I122" s="318">
        <v>2238</v>
      </c>
      <c r="J122" s="235" t="s">
        <v>864</v>
      </c>
      <c r="K122" s="318">
        <v>135</v>
      </c>
      <c r="L122" s="408">
        <v>2103</v>
      </c>
      <c r="M122" s="408">
        <v>5</v>
      </c>
      <c r="N122" s="234" t="s">
        <v>864</v>
      </c>
      <c r="O122" s="234" t="s">
        <v>864</v>
      </c>
      <c r="P122" s="281">
        <v>5</v>
      </c>
      <c r="Q122" s="525">
        <v>386</v>
      </c>
      <c r="R122" s="319">
        <v>25</v>
      </c>
      <c r="S122" s="319">
        <v>361</v>
      </c>
      <c r="T122" s="278"/>
      <c r="U122" s="86"/>
    </row>
    <row r="123" spans="1:21" s="73" customFormat="1" ht="9.75" customHeight="1">
      <c r="A123" s="131"/>
      <c r="D123" s="512" t="s">
        <v>865</v>
      </c>
      <c r="E123" s="513">
        <v>360</v>
      </c>
      <c r="F123" s="421" t="s">
        <v>864</v>
      </c>
      <c r="G123" s="521">
        <v>59</v>
      </c>
      <c r="H123" s="521">
        <v>301</v>
      </c>
      <c r="I123" s="318">
        <v>225</v>
      </c>
      <c r="J123" s="235" t="s">
        <v>864</v>
      </c>
      <c r="K123" s="318">
        <v>50</v>
      </c>
      <c r="L123" s="408">
        <v>175</v>
      </c>
      <c r="M123" s="366" t="s">
        <v>864</v>
      </c>
      <c r="N123" s="234" t="s">
        <v>864</v>
      </c>
      <c r="O123" s="234" t="s">
        <v>864</v>
      </c>
      <c r="P123" s="234" t="s">
        <v>864</v>
      </c>
      <c r="Q123" s="525">
        <v>135</v>
      </c>
      <c r="R123" s="319">
        <v>9</v>
      </c>
      <c r="S123" s="319">
        <v>126</v>
      </c>
      <c r="T123" s="278">
        <v>77</v>
      </c>
      <c r="U123" s="86"/>
    </row>
    <row r="124" spans="1:21" s="80" customFormat="1" ht="10.5" customHeight="1">
      <c r="A124" s="237">
        <v>8</v>
      </c>
      <c r="B124" s="80" t="s">
        <v>55</v>
      </c>
      <c r="D124" s="467" t="s">
        <v>863</v>
      </c>
      <c r="E124" s="508">
        <v>172</v>
      </c>
      <c r="F124" s="150">
        <v>4</v>
      </c>
      <c r="G124" s="150">
        <v>74</v>
      </c>
      <c r="H124" s="150">
        <v>94</v>
      </c>
      <c r="I124" s="509">
        <v>120</v>
      </c>
      <c r="J124" s="338" t="s">
        <v>871</v>
      </c>
      <c r="K124" s="509">
        <v>64</v>
      </c>
      <c r="L124" s="412">
        <v>52</v>
      </c>
      <c r="M124" s="363" t="s">
        <v>864</v>
      </c>
      <c r="N124" s="446" t="s">
        <v>864</v>
      </c>
      <c r="O124" s="446" t="s">
        <v>864</v>
      </c>
      <c r="P124" s="446" t="s">
        <v>864</v>
      </c>
      <c r="Q124" s="510">
        <v>52</v>
      </c>
      <c r="R124" s="338" t="s">
        <v>481</v>
      </c>
      <c r="S124" s="509">
        <v>42</v>
      </c>
      <c r="T124" s="278"/>
      <c r="U124" s="255"/>
    </row>
    <row r="125" spans="1:21" s="80" customFormat="1" ht="10.5" customHeight="1">
      <c r="A125" s="237"/>
      <c r="B125" s="80" t="s">
        <v>482</v>
      </c>
      <c r="C125" s="80" t="s">
        <v>483</v>
      </c>
      <c r="D125" s="467" t="s">
        <v>865</v>
      </c>
      <c r="E125" s="508">
        <v>76</v>
      </c>
      <c r="F125" s="150">
        <v>1</v>
      </c>
      <c r="G125" s="150">
        <v>45</v>
      </c>
      <c r="H125" s="150">
        <v>30</v>
      </c>
      <c r="I125" s="338" t="s">
        <v>484</v>
      </c>
      <c r="J125" s="338" t="s">
        <v>881</v>
      </c>
      <c r="K125" s="509">
        <v>41</v>
      </c>
      <c r="L125" s="363" t="s">
        <v>485</v>
      </c>
      <c r="M125" s="363" t="s">
        <v>864</v>
      </c>
      <c r="N125" s="446" t="s">
        <v>864</v>
      </c>
      <c r="O125" s="446" t="s">
        <v>864</v>
      </c>
      <c r="P125" s="446" t="s">
        <v>864</v>
      </c>
      <c r="Q125" s="338" t="s">
        <v>401</v>
      </c>
      <c r="R125" s="338" t="s">
        <v>871</v>
      </c>
      <c r="S125" s="526" t="s">
        <v>486</v>
      </c>
      <c r="T125" s="289">
        <v>8</v>
      </c>
      <c r="U125" s="255"/>
    </row>
    <row r="126" spans="1:21" s="164" customFormat="1" ht="10.5" customHeight="1">
      <c r="A126" s="322"/>
      <c r="C126" s="164" t="s">
        <v>964</v>
      </c>
      <c r="D126" s="518"/>
      <c r="E126" s="513"/>
      <c r="F126" s="149"/>
      <c r="G126" s="150"/>
      <c r="H126" s="150"/>
      <c r="T126" s="289"/>
      <c r="U126" s="321"/>
    </row>
    <row r="127" spans="1:21" s="164" customFormat="1" ht="10.5" customHeight="1">
      <c r="A127" s="322">
        <v>81</v>
      </c>
      <c r="C127" s="164" t="s">
        <v>487</v>
      </c>
      <c r="D127" s="518" t="s">
        <v>863</v>
      </c>
      <c r="E127" s="513">
        <v>7</v>
      </c>
      <c r="F127" s="421" t="s">
        <v>864</v>
      </c>
      <c r="G127" s="521">
        <v>1</v>
      </c>
      <c r="H127" s="521">
        <v>6</v>
      </c>
      <c r="I127" s="339" t="s">
        <v>909</v>
      </c>
      <c r="J127" s="339" t="s">
        <v>864</v>
      </c>
      <c r="K127" s="366" t="s">
        <v>881</v>
      </c>
      <c r="L127" s="366" t="s">
        <v>117</v>
      </c>
      <c r="M127" s="366" t="s">
        <v>864</v>
      </c>
      <c r="N127" s="242" t="s">
        <v>864</v>
      </c>
      <c r="O127" s="242" t="s">
        <v>864</v>
      </c>
      <c r="P127" s="242" t="s">
        <v>864</v>
      </c>
      <c r="Q127" s="339" t="s">
        <v>881</v>
      </c>
      <c r="R127" s="339" t="s">
        <v>864</v>
      </c>
      <c r="S127" s="527" t="s">
        <v>881</v>
      </c>
      <c r="T127" s="333"/>
      <c r="U127" s="321"/>
    </row>
    <row r="128" spans="1:21" s="164" customFormat="1" ht="10.5" customHeight="1">
      <c r="A128" s="322"/>
      <c r="D128" s="518" t="s">
        <v>865</v>
      </c>
      <c r="E128" s="528" t="s">
        <v>864</v>
      </c>
      <c r="F128" s="421" t="s">
        <v>864</v>
      </c>
      <c r="G128" s="528" t="s">
        <v>864</v>
      </c>
      <c r="H128" s="421" t="s">
        <v>864</v>
      </c>
      <c r="I128" s="339" t="s">
        <v>864</v>
      </c>
      <c r="J128" s="339" t="s">
        <v>864</v>
      </c>
      <c r="K128" s="366" t="s">
        <v>864</v>
      </c>
      <c r="L128" s="366" t="s">
        <v>864</v>
      </c>
      <c r="M128" s="366" t="s">
        <v>864</v>
      </c>
      <c r="N128" s="242" t="s">
        <v>864</v>
      </c>
      <c r="O128" s="242" t="s">
        <v>864</v>
      </c>
      <c r="P128" s="242" t="s">
        <v>864</v>
      </c>
      <c r="Q128" s="339" t="s">
        <v>864</v>
      </c>
      <c r="R128" s="339" t="s">
        <v>864</v>
      </c>
      <c r="S128" s="527" t="s">
        <v>864</v>
      </c>
      <c r="T128" s="333">
        <v>81</v>
      </c>
      <c r="U128" s="321"/>
    </row>
    <row r="129" spans="1:20" s="73" customFormat="1" ht="15" customHeight="1">
      <c r="A129" s="237" t="s">
        <v>1009</v>
      </c>
      <c r="B129" s="80" t="s">
        <v>664</v>
      </c>
      <c r="C129" s="80"/>
      <c r="D129" s="467" t="s">
        <v>863</v>
      </c>
      <c r="E129" s="508">
        <v>4036</v>
      </c>
      <c r="F129" s="482">
        <v>8</v>
      </c>
      <c r="G129" s="150">
        <v>2755</v>
      </c>
      <c r="H129" s="150">
        <v>1273</v>
      </c>
      <c r="I129" s="509">
        <v>3625</v>
      </c>
      <c r="J129" s="509">
        <v>8</v>
      </c>
      <c r="K129" s="509">
        <v>2401</v>
      </c>
      <c r="L129" s="412">
        <v>1216</v>
      </c>
      <c r="M129" s="412">
        <v>166</v>
      </c>
      <c r="N129" s="446" t="s">
        <v>864</v>
      </c>
      <c r="O129" s="295">
        <v>144</v>
      </c>
      <c r="P129" s="295">
        <v>22</v>
      </c>
      <c r="Q129" s="510">
        <v>245</v>
      </c>
      <c r="R129" s="509">
        <v>210</v>
      </c>
      <c r="S129" s="509">
        <v>35</v>
      </c>
      <c r="T129" s="278"/>
    </row>
    <row r="130" spans="1:20" s="73" customFormat="1" ht="9.75" customHeight="1">
      <c r="A130" s="237"/>
      <c r="B130" s="80"/>
      <c r="C130" s="80"/>
      <c r="D130" s="467" t="s">
        <v>865</v>
      </c>
      <c r="E130" s="508">
        <v>2328</v>
      </c>
      <c r="F130" s="482">
        <v>3</v>
      </c>
      <c r="G130" s="150">
        <v>2010</v>
      </c>
      <c r="H130" s="150">
        <v>315</v>
      </c>
      <c r="I130" s="509">
        <v>2069</v>
      </c>
      <c r="J130" s="509">
        <v>3</v>
      </c>
      <c r="K130" s="509">
        <v>1765</v>
      </c>
      <c r="L130" s="412">
        <v>301</v>
      </c>
      <c r="M130" s="412">
        <v>125</v>
      </c>
      <c r="N130" s="446" t="s">
        <v>864</v>
      </c>
      <c r="O130" s="295">
        <v>119</v>
      </c>
      <c r="P130" s="295">
        <v>6</v>
      </c>
      <c r="Q130" s="510">
        <v>134</v>
      </c>
      <c r="R130" s="509">
        <v>126</v>
      </c>
      <c r="S130" s="509">
        <v>8</v>
      </c>
      <c r="T130" s="289" t="s">
        <v>1009</v>
      </c>
    </row>
    <row r="131" spans="1:20" s="73" customFormat="1" ht="9.75" customHeight="1">
      <c r="A131" s="131"/>
      <c r="B131"/>
      <c r="C131" s="73" t="s">
        <v>964</v>
      </c>
      <c r="D131" s="512"/>
      <c r="E131" s="513"/>
      <c r="F131" s="421"/>
      <c r="G131" s="150"/>
      <c r="H131" s="150"/>
      <c r="I131" s="529"/>
      <c r="J131" s="530"/>
      <c r="K131" s="529"/>
      <c r="L131" s="531"/>
      <c r="M131" s="531"/>
      <c r="N131" s="234"/>
      <c r="O131" s="532"/>
      <c r="P131" s="532"/>
      <c r="Q131" s="525"/>
      <c r="R131" s="509"/>
      <c r="S131" s="509"/>
      <c r="T131" s="289"/>
    </row>
    <row r="132" spans="1:20" s="73" customFormat="1" ht="9.75" customHeight="1">
      <c r="A132" s="131">
        <v>51</v>
      </c>
      <c r="C132" s="73" t="s">
        <v>488</v>
      </c>
      <c r="D132" s="512" t="s">
        <v>863</v>
      </c>
      <c r="E132" s="513">
        <v>1597</v>
      </c>
      <c r="F132" s="421" t="s">
        <v>864</v>
      </c>
      <c r="G132" s="521">
        <v>1499</v>
      </c>
      <c r="H132" s="521">
        <v>98</v>
      </c>
      <c r="I132" s="318">
        <v>1405</v>
      </c>
      <c r="J132" s="235" t="s">
        <v>864</v>
      </c>
      <c r="K132" s="318">
        <v>1314</v>
      </c>
      <c r="L132" s="408">
        <v>91</v>
      </c>
      <c r="M132" s="408">
        <v>119</v>
      </c>
      <c r="N132" s="234" t="s">
        <v>864</v>
      </c>
      <c r="O132" s="281">
        <v>118</v>
      </c>
      <c r="P132" s="281">
        <v>1</v>
      </c>
      <c r="Q132" s="525">
        <v>73</v>
      </c>
      <c r="R132" s="319">
        <v>67</v>
      </c>
      <c r="S132" s="319">
        <v>6</v>
      </c>
      <c r="T132" s="278"/>
    </row>
    <row r="133" spans="1:20" s="73" customFormat="1" ht="9.75" customHeight="1">
      <c r="A133" s="131"/>
      <c r="D133" s="512" t="s">
        <v>865</v>
      </c>
      <c r="E133" s="513">
        <v>1327</v>
      </c>
      <c r="F133" s="421" t="s">
        <v>864</v>
      </c>
      <c r="G133" s="521">
        <v>1275</v>
      </c>
      <c r="H133" s="521">
        <v>52</v>
      </c>
      <c r="I133" s="318">
        <v>1178</v>
      </c>
      <c r="J133" s="235" t="s">
        <v>864</v>
      </c>
      <c r="K133" s="318">
        <v>1127</v>
      </c>
      <c r="L133" s="408">
        <v>51</v>
      </c>
      <c r="M133" s="408">
        <v>102</v>
      </c>
      <c r="N133" s="234" t="s">
        <v>864</v>
      </c>
      <c r="O133" s="281">
        <v>101</v>
      </c>
      <c r="P133" s="281">
        <v>1</v>
      </c>
      <c r="Q133" s="525">
        <v>47</v>
      </c>
      <c r="R133" s="319">
        <v>47</v>
      </c>
      <c r="S133" s="527" t="s">
        <v>864</v>
      </c>
      <c r="T133" s="270">
        <v>51</v>
      </c>
    </row>
    <row r="134" spans="1:20" s="73" customFormat="1" ht="9.75" customHeight="1">
      <c r="A134" s="131"/>
      <c r="D134" s="512"/>
      <c r="E134" s="513"/>
      <c r="F134" s="149"/>
      <c r="G134" s="150"/>
      <c r="H134" s="150"/>
      <c r="I134" s="529"/>
      <c r="J134" s="529"/>
      <c r="K134" s="529"/>
      <c r="L134" s="531"/>
      <c r="M134" s="531"/>
      <c r="N134" s="532"/>
      <c r="O134" s="532"/>
      <c r="P134" s="532"/>
      <c r="Q134" s="525"/>
      <c r="T134" s="270"/>
    </row>
    <row r="135" spans="1:20" s="73" customFormat="1" ht="9.75" customHeight="1">
      <c r="A135" s="237"/>
      <c r="B135" s="80" t="s">
        <v>79</v>
      </c>
      <c r="C135" s="80"/>
      <c r="D135" s="467" t="s">
        <v>863</v>
      </c>
      <c r="E135" s="508">
        <v>37885</v>
      </c>
      <c r="F135" s="150">
        <v>3008</v>
      </c>
      <c r="G135" s="150">
        <v>26490</v>
      </c>
      <c r="H135" s="150">
        <v>8387</v>
      </c>
      <c r="I135" s="509">
        <v>33775</v>
      </c>
      <c r="J135" s="509">
        <v>2510</v>
      </c>
      <c r="K135" s="509">
        <v>24490</v>
      </c>
      <c r="L135" s="412">
        <v>6775</v>
      </c>
      <c r="M135" s="412">
        <v>895</v>
      </c>
      <c r="N135" s="295">
        <v>167</v>
      </c>
      <c r="O135" s="295">
        <v>618</v>
      </c>
      <c r="P135" s="295">
        <v>110</v>
      </c>
      <c r="Q135" s="509">
        <v>3215</v>
      </c>
      <c r="R135" s="509">
        <v>1382</v>
      </c>
      <c r="S135" s="509">
        <v>1502</v>
      </c>
      <c r="T135" s="270"/>
    </row>
    <row r="136" spans="1:20" s="73" customFormat="1" ht="9.75" customHeight="1">
      <c r="A136" s="233"/>
      <c r="D136" s="467" t="s">
        <v>865</v>
      </c>
      <c r="E136" s="508">
        <v>24270</v>
      </c>
      <c r="F136" s="150">
        <v>1286</v>
      </c>
      <c r="G136" s="150">
        <v>20355</v>
      </c>
      <c r="H136" s="150">
        <v>2629</v>
      </c>
      <c r="I136" s="509">
        <v>22120</v>
      </c>
      <c r="J136" s="509">
        <v>1154</v>
      </c>
      <c r="K136" s="509">
        <v>18907</v>
      </c>
      <c r="L136" s="412">
        <v>2059</v>
      </c>
      <c r="M136" s="412">
        <v>589</v>
      </c>
      <c r="N136" s="295">
        <v>93</v>
      </c>
      <c r="O136" s="295">
        <v>464</v>
      </c>
      <c r="P136" s="295">
        <v>32</v>
      </c>
      <c r="Q136" s="509">
        <v>1561</v>
      </c>
      <c r="R136" s="509">
        <v>984</v>
      </c>
      <c r="S136" s="509">
        <v>538</v>
      </c>
      <c r="T136" s="468"/>
    </row>
    <row r="137" spans="1:20" s="73" customFormat="1" ht="9.75" customHeight="1">
      <c r="A137" s="340"/>
      <c r="D137" s="94"/>
      <c r="E137" s="533"/>
      <c r="F137" s="533"/>
      <c r="G137" s="533"/>
      <c r="H137" s="533"/>
      <c r="I137" s="534"/>
      <c r="J137" s="535"/>
      <c r="K137" s="197"/>
      <c r="L137" s="533"/>
      <c r="M137" s="533"/>
      <c r="N137" s="533"/>
      <c r="O137" s="533"/>
      <c r="P137" s="534"/>
      <c r="Q137" s="535"/>
      <c r="R137" s="197"/>
      <c r="S137" s="197"/>
      <c r="T137" s="270"/>
    </row>
    <row r="138" spans="1:19" s="73" customFormat="1" ht="9.75" customHeight="1">
      <c r="A138" s="340"/>
      <c r="D138" s="94"/>
      <c r="E138" s="533"/>
      <c r="F138" s="533"/>
      <c r="G138" s="533"/>
      <c r="H138" s="533"/>
      <c r="I138" s="534"/>
      <c r="J138" s="535"/>
      <c r="K138" s="197"/>
      <c r="L138" s="533"/>
      <c r="M138" s="533"/>
      <c r="N138" s="533"/>
      <c r="O138" s="533"/>
      <c r="P138" s="534"/>
      <c r="Q138" s="535"/>
      <c r="R138" s="197"/>
      <c r="S138" s="197"/>
    </row>
    <row r="139" spans="1:19" s="73" customFormat="1" ht="9.75" customHeight="1">
      <c r="A139" s="340" t="s">
        <v>58</v>
      </c>
      <c r="D139" s="94"/>
      <c r="E139" s="533"/>
      <c r="F139" s="533"/>
      <c r="G139" s="533"/>
      <c r="H139" s="533"/>
      <c r="I139" s="534"/>
      <c r="J139" s="535"/>
      <c r="K139" s="197"/>
      <c r="L139" s="533"/>
      <c r="M139" s="533"/>
      <c r="N139" s="533"/>
      <c r="O139" s="533"/>
      <c r="P139" s="534"/>
      <c r="Q139" s="535"/>
      <c r="R139" s="197"/>
      <c r="S139" s="197"/>
    </row>
    <row r="140" spans="1:19" s="73" customFormat="1" ht="9.75" customHeight="1">
      <c r="A140" s="340"/>
      <c r="D140" s="94"/>
      <c r="E140" s="533"/>
      <c r="F140" s="533"/>
      <c r="G140" s="533"/>
      <c r="H140" s="533"/>
      <c r="I140" s="534"/>
      <c r="J140" s="535"/>
      <c r="K140" s="197"/>
      <c r="L140" s="533"/>
      <c r="M140" s="533"/>
      <c r="N140" s="533"/>
      <c r="O140" s="533"/>
      <c r="P140" s="534"/>
      <c r="Q140" s="535"/>
      <c r="R140" s="197"/>
      <c r="S140" s="197"/>
    </row>
    <row r="141" spans="1:19" s="73" customFormat="1" ht="9.75" customHeight="1">
      <c r="A141" s="340"/>
      <c r="D141" s="94"/>
      <c r="E141" s="533"/>
      <c r="F141" s="533"/>
      <c r="G141" s="533"/>
      <c r="H141" s="533"/>
      <c r="I141" s="534"/>
      <c r="J141" s="535"/>
      <c r="K141" s="197"/>
      <c r="L141" s="533"/>
      <c r="M141" s="533"/>
      <c r="N141" s="533"/>
      <c r="O141" s="533"/>
      <c r="P141" s="534"/>
      <c r="Q141" s="535"/>
      <c r="R141" s="197"/>
      <c r="S141" s="197"/>
    </row>
    <row r="142" spans="1:19" s="73" customFormat="1" ht="9.75" customHeight="1">
      <c r="A142" s="340"/>
      <c r="D142" s="94"/>
      <c r="E142" s="533"/>
      <c r="F142" s="533"/>
      <c r="G142" s="533"/>
      <c r="H142" s="533"/>
      <c r="I142" s="534"/>
      <c r="J142" s="535"/>
      <c r="K142" s="197"/>
      <c r="L142" s="533"/>
      <c r="M142" s="533"/>
      <c r="N142" s="533"/>
      <c r="O142" s="533"/>
      <c r="P142" s="534"/>
      <c r="Q142" s="535"/>
      <c r="R142" s="197"/>
      <c r="S142" s="197"/>
    </row>
    <row r="143" spans="1:19" s="73" customFormat="1" ht="9.75" customHeight="1">
      <c r="A143" s="340"/>
      <c r="D143" s="94"/>
      <c r="E143" s="533"/>
      <c r="F143" s="533"/>
      <c r="G143" s="533"/>
      <c r="H143" s="533"/>
      <c r="I143" s="534"/>
      <c r="J143" s="535"/>
      <c r="K143" s="197"/>
      <c r="L143" s="533"/>
      <c r="M143" s="533"/>
      <c r="N143" s="533"/>
      <c r="O143" s="533"/>
      <c r="P143" s="534"/>
      <c r="Q143" s="535"/>
      <c r="R143" s="197"/>
      <c r="S143" s="197"/>
    </row>
    <row r="144" spans="1:19" s="73" customFormat="1" ht="9.75" customHeight="1">
      <c r="A144" s="340"/>
      <c r="D144" s="94"/>
      <c r="E144" s="533"/>
      <c r="F144" s="533"/>
      <c r="G144" s="533"/>
      <c r="H144" s="533"/>
      <c r="I144" s="534"/>
      <c r="J144" s="535"/>
      <c r="K144" s="197"/>
      <c r="L144" s="533"/>
      <c r="M144" s="533"/>
      <c r="N144" s="533"/>
      <c r="O144" s="533"/>
      <c r="P144" s="534"/>
      <c r="Q144" s="535"/>
      <c r="R144" s="197"/>
      <c r="S144" s="197"/>
    </row>
    <row r="145" spans="1:19" s="73" customFormat="1" ht="9.75" customHeight="1">
      <c r="A145" s="340"/>
      <c r="D145" s="94"/>
      <c r="E145" s="533"/>
      <c r="F145" s="533"/>
      <c r="G145" s="533"/>
      <c r="H145" s="533"/>
      <c r="I145" s="534"/>
      <c r="J145" s="535"/>
      <c r="K145" s="197"/>
      <c r="L145" s="533"/>
      <c r="M145" s="533"/>
      <c r="N145" s="533"/>
      <c r="O145" s="533"/>
      <c r="P145" s="534"/>
      <c r="Q145" s="535"/>
      <c r="R145" s="197"/>
      <c r="S145" s="197"/>
    </row>
    <row r="146" spans="1:19" s="73" customFormat="1" ht="9.75" customHeight="1">
      <c r="A146" s="340"/>
      <c r="D146" s="94"/>
      <c r="E146" s="533"/>
      <c r="F146" s="533"/>
      <c r="G146" s="533"/>
      <c r="H146" s="533"/>
      <c r="I146" s="534"/>
      <c r="J146" s="535"/>
      <c r="K146" s="197"/>
      <c r="L146" s="533"/>
      <c r="M146" s="533"/>
      <c r="N146" s="533"/>
      <c r="O146" s="533"/>
      <c r="P146" s="534"/>
      <c r="Q146" s="535"/>
      <c r="R146" s="197"/>
      <c r="S146" s="197"/>
    </row>
    <row r="147" spans="1:19" s="73" customFormat="1" ht="9.75" customHeight="1">
      <c r="A147" s="340"/>
      <c r="D147" s="94"/>
      <c r="E147" s="533"/>
      <c r="F147" s="533"/>
      <c r="G147" s="533"/>
      <c r="H147" s="533"/>
      <c r="I147" s="534"/>
      <c r="J147" s="535"/>
      <c r="K147" s="197"/>
      <c r="L147" s="533"/>
      <c r="M147" s="533"/>
      <c r="N147" s="533"/>
      <c r="O147" s="533"/>
      <c r="P147" s="534"/>
      <c r="Q147" s="535"/>
      <c r="R147" s="197"/>
      <c r="S147" s="197"/>
    </row>
    <row r="148" spans="1:19" s="73" customFormat="1" ht="9.75" customHeight="1">
      <c r="A148" s="340"/>
      <c r="D148" s="94"/>
      <c r="E148" s="533"/>
      <c r="F148" s="533"/>
      <c r="G148" s="533"/>
      <c r="H148" s="533"/>
      <c r="I148" s="534"/>
      <c r="J148" s="535"/>
      <c r="K148" s="197"/>
      <c r="L148" s="533"/>
      <c r="M148" s="533"/>
      <c r="N148" s="533"/>
      <c r="O148" s="533"/>
      <c r="P148" s="534"/>
      <c r="Q148" s="535"/>
      <c r="R148" s="197"/>
      <c r="S148" s="197"/>
    </row>
    <row r="149" spans="1:17" s="73" customFormat="1" ht="9.75" customHeight="1">
      <c r="A149" s="340"/>
      <c r="D149" s="94"/>
      <c r="E149" s="197"/>
      <c r="F149" s="197"/>
      <c r="G149" s="197"/>
      <c r="H149" s="197"/>
      <c r="I149" s="197"/>
      <c r="J149" s="197"/>
      <c r="K149" s="197"/>
      <c r="L149" s="197"/>
      <c r="M149" s="197"/>
      <c r="N149" s="197"/>
      <c r="O149" s="197"/>
      <c r="P149" s="197"/>
      <c r="Q149" s="229"/>
    </row>
    <row r="150" spans="1:17" s="73" customFormat="1" ht="9.75" customHeight="1">
      <c r="A150" s="340"/>
      <c r="D150" s="94"/>
      <c r="E150" s="197"/>
      <c r="F150" s="197"/>
      <c r="G150" s="197"/>
      <c r="H150" s="197"/>
      <c r="I150" s="197"/>
      <c r="J150" s="197"/>
      <c r="K150" s="197"/>
      <c r="L150" s="197"/>
      <c r="M150" s="197"/>
      <c r="N150" s="197"/>
      <c r="O150" s="197"/>
      <c r="P150" s="197"/>
      <c r="Q150" s="229"/>
    </row>
  </sheetData>
  <mergeCells count="46">
    <mergeCell ref="B80:H80"/>
    <mergeCell ref="R9:S9"/>
    <mergeCell ref="A4:H4"/>
    <mergeCell ref="P9:P11"/>
    <mergeCell ref="L9:L11"/>
    <mergeCell ref="N9:N11"/>
    <mergeCell ref="J9:J11"/>
    <mergeCell ref="F9:F11"/>
    <mergeCell ref="G9:G11"/>
    <mergeCell ref="H9:H11"/>
    <mergeCell ref="E85:E87"/>
    <mergeCell ref="F85:F87"/>
    <mergeCell ref="G85:G87"/>
    <mergeCell ref="H85:H87"/>
    <mergeCell ref="I85:I87"/>
    <mergeCell ref="J85:J87"/>
    <mergeCell ref="K85:K87"/>
    <mergeCell ref="P85:P87"/>
    <mergeCell ref="L85:L87"/>
    <mergeCell ref="M85:M87"/>
    <mergeCell ref="N85:N87"/>
    <mergeCell ref="O85:O87"/>
    <mergeCell ref="B83:D87"/>
    <mergeCell ref="A83:A87"/>
    <mergeCell ref="S86:S87"/>
    <mergeCell ref="T83:T87"/>
    <mergeCell ref="Q83:S84"/>
    <mergeCell ref="M83:P84"/>
    <mergeCell ref="I83:L84"/>
    <mergeCell ref="E83:H84"/>
    <mergeCell ref="Q85:Q87"/>
    <mergeCell ref="R85:S85"/>
    <mergeCell ref="A7:A11"/>
    <mergeCell ref="B7:D11"/>
    <mergeCell ref="E7:H8"/>
    <mergeCell ref="I7:L8"/>
    <mergeCell ref="E9:E11"/>
    <mergeCell ref="K9:K11"/>
    <mergeCell ref="I9:I11"/>
    <mergeCell ref="M7:P8"/>
    <mergeCell ref="Q7:S8"/>
    <mergeCell ref="T7:T11"/>
    <mergeCell ref="S10:S11"/>
    <mergeCell ref="O9:O11"/>
    <mergeCell ref="Q9:Q11"/>
    <mergeCell ref="M9:M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25"/>
  <sheetViews>
    <sheetView workbookViewId="0" topLeftCell="A1">
      <selection activeCell="J69" sqref="J69"/>
    </sheetView>
  </sheetViews>
  <sheetFormatPr defaultColWidth="11.421875" defaultRowHeight="12.75"/>
  <cols>
    <col min="1" max="1" width="3.28125" style="6" customWidth="1"/>
    <col min="2" max="6" width="11.421875" style="6" customWidth="1"/>
    <col min="7" max="7" width="16.140625" style="6" customWidth="1"/>
    <col min="8" max="8" width="9.421875" style="6" customWidth="1"/>
    <col min="9" max="16384" width="11.421875" style="6" customWidth="1"/>
  </cols>
  <sheetData>
    <row r="1" s="5" customFormat="1" ht="12">
      <c r="H1" s="6"/>
    </row>
    <row r="2" spans="1:8" s="5" customFormat="1" ht="12">
      <c r="A2" s="7"/>
      <c r="H2" s="6"/>
    </row>
    <row r="3" spans="1:8" s="5" customFormat="1" ht="12">
      <c r="A3" s="7"/>
      <c r="H3" s="6"/>
    </row>
    <row r="4" spans="1:8" s="5" customFormat="1" ht="12">
      <c r="A4" s="7" t="s">
        <v>694</v>
      </c>
      <c r="H4" s="6"/>
    </row>
    <row r="5" s="5" customFormat="1" ht="12">
      <c r="H5" s="6"/>
    </row>
    <row r="6" spans="7:8" s="5" customFormat="1" ht="12">
      <c r="G6" s="6"/>
      <c r="H6" s="8" t="s">
        <v>695</v>
      </c>
    </row>
    <row r="7" s="5" customFormat="1" ht="12">
      <c r="G7" s="6"/>
    </row>
    <row r="8" spans="1:8" s="5" customFormat="1" ht="12">
      <c r="A8" s="7" t="s">
        <v>696</v>
      </c>
      <c r="G8" s="6"/>
      <c r="H8" s="9">
        <v>3</v>
      </c>
    </row>
    <row r="9" spans="7:8" s="5" customFormat="1" ht="12">
      <c r="G9" s="6"/>
      <c r="H9" s="9"/>
    </row>
    <row r="10" spans="7:8" s="5" customFormat="1" ht="12">
      <c r="G10" s="6"/>
      <c r="H10" s="9"/>
    </row>
    <row r="11" spans="1:8" s="5" customFormat="1" ht="12">
      <c r="A11" s="7" t="s">
        <v>697</v>
      </c>
      <c r="G11" s="6"/>
      <c r="H11" s="9"/>
    </row>
    <row r="12" spans="1:8" s="5" customFormat="1" ht="12">
      <c r="A12" s="7"/>
      <c r="G12" s="6"/>
      <c r="H12" s="9"/>
    </row>
    <row r="13" spans="1:8" s="5" customFormat="1" ht="12">
      <c r="A13" s="9" t="s">
        <v>698</v>
      </c>
      <c r="B13" s="5" t="s">
        <v>699</v>
      </c>
      <c r="G13" s="6"/>
      <c r="H13" s="9">
        <v>7</v>
      </c>
    </row>
    <row r="14" spans="1:8" s="5" customFormat="1" ht="12">
      <c r="A14" s="9" t="s">
        <v>700</v>
      </c>
      <c r="B14" s="5" t="s">
        <v>701</v>
      </c>
      <c r="G14" s="6"/>
      <c r="H14" s="9">
        <v>8</v>
      </c>
    </row>
    <row r="15" spans="1:8" s="5" customFormat="1" ht="12">
      <c r="A15" s="9" t="s">
        <v>702</v>
      </c>
      <c r="B15" s="5" t="s">
        <v>703</v>
      </c>
      <c r="G15" s="6"/>
      <c r="H15" s="9">
        <v>8</v>
      </c>
    </row>
    <row r="16" spans="7:8" s="5" customFormat="1" ht="12">
      <c r="G16" s="6"/>
      <c r="H16" s="9"/>
    </row>
    <row r="17" spans="7:8" s="5" customFormat="1" ht="12">
      <c r="G17" s="6"/>
      <c r="H17" s="9"/>
    </row>
    <row r="18" spans="1:8" s="5" customFormat="1" ht="12">
      <c r="A18" s="7" t="s">
        <v>704</v>
      </c>
      <c r="G18" s="6"/>
      <c r="H18" s="9"/>
    </row>
    <row r="19" spans="7:8" s="5" customFormat="1" ht="12">
      <c r="G19" s="6"/>
      <c r="H19" s="9"/>
    </row>
    <row r="20" spans="1:8" s="5" customFormat="1" ht="12">
      <c r="A20" s="10" t="s">
        <v>705</v>
      </c>
      <c r="B20" s="5" t="s">
        <v>706</v>
      </c>
      <c r="G20" s="6"/>
      <c r="H20" s="9">
        <v>9</v>
      </c>
    </row>
    <row r="21" spans="1:8" s="5" customFormat="1" ht="12">
      <c r="A21" s="10"/>
      <c r="G21" s="6"/>
      <c r="H21" s="9"/>
    </row>
    <row r="22" spans="1:8" s="5" customFormat="1" ht="12">
      <c r="A22" s="10" t="s">
        <v>707</v>
      </c>
      <c r="B22" s="5" t="s">
        <v>708</v>
      </c>
      <c r="G22" s="6"/>
      <c r="H22" s="9"/>
    </row>
    <row r="23" spans="1:8" s="5" customFormat="1" ht="12">
      <c r="A23" s="10"/>
      <c r="B23" s="5" t="s">
        <v>709</v>
      </c>
      <c r="G23" s="6"/>
      <c r="H23" s="9">
        <v>10</v>
      </c>
    </row>
    <row r="24" spans="1:8" s="5" customFormat="1" ht="12">
      <c r="A24" s="10"/>
      <c r="G24" s="6"/>
      <c r="H24" s="9"/>
    </row>
    <row r="25" spans="1:8" s="5" customFormat="1" ht="12">
      <c r="A25" s="10" t="s">
        <v>710</v>
      </c>
      <c r="B25" s="5" t="s">
        <v>711</v>
      </c>
      <c r="G25" s="6"/>
      <c r="H25" s="9"/>
    </row>
    <row r="26" spans="1:8" s="5" customFormat="1" ht="12">
      <c r="A26" s="10"/>
      <c r="B26" s="5" t="s">
        <v>712</v>
      </c>
      <c r="G26" s="6"/>
      <c r="H26" s="9">
        <v>11</v>
      </c>
    </row>
    <row r="27" spans="1:8" s="5" customFormat="1" ht="12">
      <c r="A27" s="10"/>
      <c r="G27" s="6"/>
      <c r="H27" s="9"/>
    </row>
    <row r="28" spans="1:8" s="5" customFormat="1" ht="12">
      <c r="A28" s="10" t="s">
        <v>713</v>
      </c>
      <c r="B28" s="5" t="s">
        <v>714</v>
      </c>
      <c r="G28" s="6"/>
      <c r="H28" s="9"/>
    </row>
    <row r="29" spans="1:8" s="5" customFormat="1" ht="12">
      <c r="A29" s="10"/>
      <c r="B29" s="5" t="s">
        <v>715</v>
      </c>
      <c r="G29" s="6"/>
      <c r="H29" s="9">
        <v>12</v>
      </c>
    </row>
    <row r="30" spans="1:8" s="5" customFormat="1" ht="12">
      <c r="A30" s="10"/>
      <c r="G30" s="9"/>
      <c r="H30" s="9"/>
    </row>
    <row r="31" spans="1:8" s="5" customFormat="1" ht="12">
      <c r="A31" s="10" t="s">
        <v>716</v>
      </c>
      <c r="B31" s="5" t="s">
        <v>717</v>
      </c>
      <c r="G31" s="9"/>
      <c r="H31" s="9"/>
    </row>
    <row r="32" spans="1:8" s="5" customFormat="1" ht="12">
      <c r="A32" s="10"/>
      <c r="B32" s="5" t="s">
        <v>718</v>
      </c>
      <c r="G32" s="9"/>
      <c r="H32" s="9">
        <v>13</v>
      </c>
    </row>
    <row r="33" spans="1:8" s="5" customFormat="1" ht="12">
      <c r="A33" s="10"/>
      <c r="G33" s="9"/>
      <c r="H33" s="9"/>
    </row>
    <row r="34" spans="1:8" s="5" customFormat="1" ht="12">
      <c r="A34" s="10" t="s">
        <v>719</v>
      </c>
      <c r="B34" s="5" t="s">
        <v>720</v>
      </c>
      <c r="G34" s="9"/>
      <c r="H34" s="9"/>
    </row>
    <row r="35" spans="1:8" s="5" customFormat="1" ht="12">
      <c r="A35" s="10"/>
      <c r="B35" s="5" t="s">
        <v>721</v>
      </c>
      <c r="G35" s="9"/>
      <c r="H35" s="9">
        <v>14</v>
      </c>
    </row>
    <row r="36" spans="1:8" s="5" customFormat="1" ht="12">
      <c r="A36" s="10"/>
      <c r="G36" s="9"/>
      <c r="H36" s="9"/>
    </row>
    <row r="37" spans="1:8" s="5" customFormat="1" ht="12">
      <c r="A37" s="10" t="s">
        <v>722</v>
      </c>
      <c r="B37" s="5" t="s">
        <v>723</v>
      </c>
      <c r="G37" s="9"/>
      <c r="H37" s="9"/>
    </row>
    <row r="38" spans="1:8" s="5" customFormat="1" ht="12">
      <c r="A38" s="10"/>
      <c r="B38" s="5" t="s">
        <v>724</v>
      </c>
      <c r="G38" s="9"/>
      <c r="H38" s="9">
        <v>15</v>
      </c>
    </row>
    <row r="39" spans="1:8" s="5" customFormat="1" ht="12">
      <c r="A39" s="10"/>
      <c r="G39" s="9"/>
      <c r="H39" s="9"/>
    </row>
    <row r="40" spans="1:8" s="5" customFormat="1" ht="12">
      <c r="A40" s="10" t="s">
        <v>725</v>
      </c>
      <c r="B40" s="5" t="s">
        <v>726</v>
      </c>
      <c r="G40" s="9"/>
      <c r="H40" s="9"/>
    </row>
    <row r="41" spans="1:8" s="5" customFormat="1" ht="12">
      <c r="A41" s="10"/>
      <c r="B41" s="5" t="s">
        <v>727</v>
      </c>
      <c r="G41" s="9"/>
      <c r="H41" s="9">
        <v>16</v>
      </c>
    </row>
    <row r="42" spans="1:8" s="5" customFormat="1" ht="12">
      <c r="A42" s="10"/>
      <c r="G42" s="9"/>
      <c r="H42" s="9"/>
    </row>
    <row r="43" spans="1:8" s="5" customFormat="1" ht="12">
      <c r="A43" s="10" t="s">
        <v>728</v>
      </c>
      <c r="B43" s="5" t="s">
        <v>729</v>
      </c>
      <c r="G43" s="9"/>
      <c r="H43" s="9"/>
    </row>
    <row r="44" spans="1:8" s="5" customFormat="1" ht="12">
      <c r="A44" s="10"/>
      <c r="B44" s="5" t="s">
        <v>718</v>
      </c>
      <c r="G44" s="9"/>
      <c r="H44" s="9">
        <v>16</v>
      </c>
    </row>
    <row r="45" spans="1:8" s="5" customFormat="1" ht="12">
      <c r="A45" s="10"/>
      <c r="G45" s="9"/>
      <c r="H45" s="9"/>
    </row>
    <row r="46" spans="1:8" s="5" customFormat="1" ht="12">
      <c r="A46" s="10" t="s">
        <v>730</v>
      </c>
      <c r="B46" s="5" t="s">
        <v>731</v>
      </c>
      <c r="G46" s="9"/>
      <c r="H46" s="9"/>
    </row>
    <row r="47" spans="1:8" s="5" customFormat="1" ht="12">
      <c r="A47" s="10"/>
      <c r="B47" s="5" t="s">
        <v>732</v>
      </c>
      <c r="G47" s="9"/>
      <c r="H47" s="9">
        <v>18</v>
      </c>
    </row>
    <row r="48" spans="1:8" s="5" customFormat="1" ht="12">
      <c r="A48" s="10"/>
      <c r="G48" s="9"/>
      <c r="H48" s="9"/>
    </row>
    <row r="49" spans="1:8" s="5" customFormat="1" ht="12">
      <c r="A49" s="10" t="s">
        <v>733</v>
      </c>
      <c r="B49" s="5" t="s">
        <v>734</v>
      </c>
      <c r="G49" s="9"/>
      <c r="H49" s="9"/>
    </row>
    <row r="50" spans="1:8" s="5" customFormat="1" ht="12">
      <c r="A50" s="10"/>
      <c r="B50" s="5" t="s">
        <v>735</v>
      </c>
      <c r="G50" s="9"/>
      <c r="H50" s="9">
        <v>20</v>
      </c>
    </row>
    <row r="51" spans="1:8" s="5" customFormat="1" ht="12">
      <c r="A51" s="10"/>
      <c r="G51" s="9"/>
      <c r="H51" s="9"/>
    </row>
    <row r="52" spans="1:8" s="5" customFormat="1" ht="12">
      <c r="A52" s="10" t="s">
        <v>736</v>
      </c>
      <c r="B52" s="5" t="s">
        <v>737</v>
      </c>
      <c r="G52" s="9"/>
      <c r="H52" s="9"/>
    </row>
    <row r="53" spans="1:8" s="5" customFormat="1" ht="12">
      <c r="A53" s="10"/>
      <c r="B53" s="5" t="s">
        <v>738</v>
      </c>
      <c r="G53" s="9"/>
      <c r="H53" s="9">
        <v>24</v>
      </c>
    </row>
    <row r="54" spans="1:8" s="5" customFormat="1" ht="12">
      <c r="A54" s="10"/>
      <c r="G54" s="9"/>
      <c r="H54" s="9"/>
    </row>
    <row r="55" spans="1:8" s="5" customFormat="1" ht="12">
      <c r="A55" s="10" t="s">
        <v>739</v>
      </c>
      <c r="B55" s="5" t="s">
        <v>740</v>
      </c>
      <c r="G55" s="9"/>
      <c r="H55" s="9"/>
    </row>
    <row r="56" spans="1:8" s="5" customFormat="1" ht="12">
      <c r="A56" s="10"/>
      <c r="B56" s="5" t="s">
        <v>738</v>
      </c>
      <c r="G56" s="9"/>
      <c r="H56" s="9">
        <v>29</v>
      </c>
    </row>
    <row r="57" spans="1:8" s="5" customFormat="1" ht="12">
      <c r="A57" s="10"/>
      <c r="G57" s="9"/>
      <c r="H57" s="9"/>
    </row>
    <row r="58" spans="1:8" s="5" customFormat="1" ht="12">
      <c r="A58" s="10" t="s">
        <v>741</v>
      </c>
      <c r="B58" s="5" t="s">
        <v>742</v>
      </c>
      <c r="G58" s="9"/>
      <c r="H58" s="9"/>
    </row>
    <row r="59" spans="1:8" s="5" customFormat="1" ht="12">
      <c r="A59" s="10"/>
      <c r="B59" s="5" t="s">
        <v>743</v>
      </c>
      <c r="G59" s="9"/>
      <c r="H59" s="9">
        <v>34</v>
      </c>
    </row>
    <row r="60" spans="1:8" s="5" customFormat="1" ht="12">
      <c r="A60" s="10"/>
      <c r="G60" s="9"/>
      <c r="H60" s="9"/>
    </row>
    <row r="61" spans="1:8" s="5" customFormat="1" ht="12">
      <c r="A61" s="10" t="s">
        <v>744</v>
      </c>
      <c r="B61" s="5" t="s">
        <v>745</v>
      </c>
      <c r="G61" s="9"/>
      <c r="H61" s="9"/>
    </row>
    <row r="62" spans="1:8" s="5" customFormat="1" ht="12">
      <c r="A62" s="10"/>
      <c r="B62" s="5" t="s">
        <v>746</v>
      </c>
      <c r="G62" s="9"/>
      <c r="H62" s="9">
        <v>36</v>
      </c>
    </row>
    <row r="63" spans="1:8" s="5" customFormat="1" ht="12">
      <c r="A63" s="10"/>
      <c r="G63" s="9"/>
      <c r="H63" s="9"/>
    </row>
    <row r="64" spans="1:8" s="5" customFormat="1" ht="12">
      <c r="A64" s="8" t="str">
        <f>"- 2 -"</f>
        <v>- 2 -</v>
      </c>
      <c r="B64" s="8"/>
      <c r="C64" s="8"/>
      <c r="D64" s="8"/>
      <c r="E64" s="8"/>
      <c r="F64" s="8"/>
      <c r="G64" s="8"/>
      <c r="H64" s="8"/>
    </row>
    <row r="65" spans="1:8" s="5" customFormat="1" ht="12">
      <c r="A65" s="8"/>
      <c r="B65" s="8"/>
      <c r="C65" s="8"/>
      <c r="D65" s="8"/>
      <c r="E65" s="8"/>
      <c r="F65" s="8"/>
      <c r="G65" s="8"/>
      <c r="H65" s="8"/>
    </row>
    <row r="66" spans="7:8" s="5" customFormat="1" ht="12">
      <c r="G66" s="9"/>
      <c r="H66" s="9"/>
    </row>
    <row r="67" spans="1:8" s="5" customFormat="1" ht="12">
      <c r="A67" s="10"/>
      <c r="G67" s="9"/>
      <c r="H67" s="9"/>
    </row>
    <row r="68" spans="1:8" s="5" customFormat="1" ht="12">
      <c r="A68" s="10" t="s">
        <v>747</v>
      </c>
      <c r="B68" s="5" t="s">
        <v>748</v>
      </c>
      <c r="G68" s="9"/>
      <c r="H68" s="9"/>
    </row>
    <row r="69" spans="1:8" s="5" customFormat="1" ht="12">
      <c r="A69" s="10"/>
      <c r="B69" s="5" t="s">
        <v>749</v>
      </c>
      <c r="G69" s="9"/>
      <c r="H69" s="9">
        <v>38</v>
      </c>
    </row>
    <row r="70" spans="1:8" s="5" customFormat="1" ht="12">
      <c r="A70" s="10"/>
      <c r="G70" s="9"/>
      <c r="H70" s="9"/>
    </row>
    <row r="71" spans="1:8" s="5" customFormat="1" ht="12">
      <c r="A71" s="11" t="s">
        <v>750</v>
      </c>
      <c r="B71" s="5" t="s">
        <v>751</v>
      </c>
      <c r="G71" s="6"/>
      <c r="H71" s="9">
        <v>42</v>
      </c>
    </row>
    <row r="72" spans="1:8" s="5" customFormat="1" ht="12">
      <c r="A72" s="11"/>
      <c r="G72" s="6"/>
      <c r="H72" s="9"/>
    </row>
    <row r="73" spans="1:7" s="5" customFormat="1" ht="12">
      <c r="A73" s="11" t="s">
        <v>752</v>
      </c>
      <c r="B73" s="5" t="s">
        <v>753</v>
      </c>
      <c r="G73" s="6"/>
    </row>
    <row r="74" spans="2:8" s="5" customFormat="1" ht="12">
      <c r="B74" s="5" t="s">
        <v>754</v>
      </c>
      <c r="G74" s="6"/>
      <c r="H74" s="9">
        <v>44</v>
      </c>
    </row>
    <row r="75" spans="7:8" s="5" customFormat="1" ht="12">
      <c r="G75" s="6"/>
      <c r="H75" s="9"/>
    </row>
    <row r="76" spans="1:8" s="5" customFormat="1" ht="12">
      <c r="A76" s="5" t="s">
        <v>755</v>
      </c>
      <c r="B76" s="5" t="s">
        <v>756</v>
      </c>
      <c r="G76" s="6"/>
      <c r="H76" s="9"/>
    </row>
    <row r="77" spans="2:8" s="5" customFormat="1" ht="12">
      <c r="B77" s="5" t="s">
        <v>754</v>
      </c>
      <c r="G77" s="6"/>
      <c r="H77" s="9">
        <v>46</v>
      </c>
    </row>
    <row r="78" spans="7:8" s="5" customFormat="1" ht="12">
      <c r="G78" s="6"/>
      <c r="H78" s="9"/>
    </row>
    <row r="79" spans="1:8" s="5" customFormat="1" ht="12">
      <c r="A79" s="5" t="s">
        <v>757</v>
      </c>
      <c r="B79" s="5" t="s">
        <v>758</v>
      </c>
      <c r="G79" s="6"/>
      <c r="H79" s="9">
        <v>48</v>
      </c>
    </row>
    <row r="80" spans="7:8" s="5" customFormat="1" ht="12">
      <c r="G80" s="6"/>
      <c r="H80" s="6"/>
    </row>
    <row r="81" spans="1:8" s="5" customFormat="1" ht="12">
      <c r="A81" s="5" t="s">
        <v>759</v>
      </c>
      <c r="B81" s="5" t="s">
        <v>760</v>
      </c>
      <c r="G81" s="9"/>
      <c r="H81" s="9"/>
    </row>
    <row r="82" spans="2:8" s="5" customFormat="1" ht="12">
      <c r="B82" s="5" t="s">
        <v>761</v>
      </c>
      <c r="G82" s="9"/>
      <c r="H82" s="9">
        <v>50</v>
      </c>
    </row>
    <row r="83" spans="7:8" s="5" customFormat="1" ht="12">
      <c r="G83" s="9"/>
      <c r="H83" s="9"/>
    </row>
    <row r="84" spans="1:8" s="5" customFormat="1" ht="12">
      <c r="A84" s="5" t="s">
        <v>762</v>
      </c>
      <c r="B84" s="5" t="s">
        <v>763</v>
      </c>
      <c r="G84" s="9"/>
      <c r="H84" s="9"/>
    </row>
    <row r="85" spans="2:8" s="5" customFormat="1" ht="12">
      <c r="B85" s="5" t="s">
        <v>761</v>
      </c>
      <c r="G85" s="9"/>
      <c r="H85" s="9">
        <v>52</v>
      </c>
    </row>
    <row r="86" spans="7:8" s="5" customFormat="1" ht="12">
      <c r="G86" s="9"/>
      <c r="H86" s="9"/>
    </row>
    <row r="87" spans="1:2" s="5" customFormat="1" ht="12">
      <c r="A87" s="5" t="s">
        <v>764</v>
      </c>
      <c r="B87" s="5" t="s">
        <v>765</v>
      </c>
    </row>
    <row r="88" spans="2:8" s="5" customFormat="1" ht="12">
      <c r="B88" s="5" t="s">
        <v>766</v>
      </c>
      <c r="H88" s="9">
        <v>54</v>
      </c>
    </row>
    <row r="89" spans="7:8" s="5" customFormat="1" ht="12">
      <c r="G89" s="9"/>
      <c r="H89" s="9"/>
    </row>
    <row r="90" spans="1:8" s="5" customFormat="1" ht="12">
      <c r="A90" s="5" t="s">
        <v>767</v>
      </c>
      <c r="B90" s="5" t="s">
        <v>768</v>
      </c>
      <c r="G90" s="9"/>
      <c r="H90" s="9"/>
    </row>
    <row r="91" spans="2:8" s="5" customFormat="1" ht="12">
      <c r="B91" s="5" t="s">
        <v>769</v>
      </c>
      <c r="G91" s="9"/>
      <c r="H91" s="9">
        <v>55</v>
      </c>
    </row>
    <row r="92" spans="7:8" s="5" customFormat="1" ht="12">
      <c r="G92" s="9"/>
      <c r="H92" s="9"/>
    </row>
    <row r="93" spans="1:7" s="5" customFormat="1" ht="12">
      <c r="A93" s="5" t="s">
        <v>770</v>
      </c>
      <c r="B93" s="5" t="s">
        <v>771</v>
      </c>
      <c r="G93" s="9"/>
    </row>
    <row r="94" spans="2:8" s="5" customFormat="1" ht="12">
      <c r="B94" s="5" t="s">
        <v>772</v>
      </c>
      <c r="G94" s="9"/>
      <c r="H94" s="9">
        <v>58</v>
      </c>
    </row>
    <row r="95" spans="7:8" s="5" customFormat="1" ht="12">
      <c r="G95" s="9"/>
      <c r="H95" s="9"/>
    </row>
    <row r="96" spans="1:7" s="5" customFormat="1" ht="12">
      <c r="A96" s="5" t="s">
        <v>773</v>
      </c>
      <c r="B96" s="5" t="s">
        <v>774</v>
      </c>
      <c r="G96" s="9"/>
    </row>
    <row r="97" spans="2:8" s="5" customFormat="1" ht="12">
      <c r="B97" s="5" t="s">
        <v>775</v>
      </c>
      <c r="G97" s="9"/>
      <c r="H97" s="9">
        <v>59</v>
      </c>
    </row>
    <row r="98" spans="7:8" s="5" customFormat="1" ht="12">
      <c r="G98" s="9"/>
      <c r="H98" s="9"/>
    </row>
    <row r="99" spans="1:7" s="5" customFormat="1" ht="12">
      <c r="A99" s="5" t="s">
        <v>776</v>
      </c>
      <c r="B99" s="5" t="s">
        <v>777</v>
      </c>
      <c r="G99" s="9"/>
    </row>
    <row r="100" spans="2:8" s="5" customFormat="1" ht="12">
      <c r="B100" s="5" t="s">
        <v>778</v>
      </c>
      <c r="G100" s="9"/>
      <c r="H100" s="9">
        <v>60</v>
      </c>
    </row>
    <row r="101" spans="7:8" s="5" customFormat="1" ht="12">
      <c r="G101" s="9"/>
      <c r="H101" s="9"/>
    </row>
    <row r="102" spans="7:8" s="5" customFormat="1" ht="12">
      <c r="G102" s="9"/>
      <c r="H102" s="9"/>
    </row>
    <row r="103" spans="7:8" s="5" customFormat="1" ht="12">
      <c r="G103" s="9"/>
      <c r="H103" s="9"/>
    </row>
    <row r="104" spans="7:8" s="5" customFormat="1" ht="12">
      <c r="G104" s="9"/>
      <c r="H104" s="9"/>
    </row>
    <row r="105" spans="7:8" s="5" customFormat="1" ht="12">
      <c r="G105" s="9"/>
      <c r="H105" s="9"/>
    </row>
    <row r="106" spans="7:8" s="5" customFormat="1" ht="12">
      <c r="G106" s="9"/>
      <c r="H106" s="9"/>
    </row>
    <row r="107" spans="7:8" s="5" customFormat="1" ht="12">
      <c r="G107" s="9"/>
      <c r="H107" s="9"/>
    </row>
    <row r="108" spans="7:8" s="5" customFormat="1" ht="12">
      <c r="G108" s="9"/>
      <c r="H108" s="9"/>
    </row>
    <row r="109" spans="7:8" s="5" customFormat="1" ht="12">
      <c r="G109" s="9"/>
      <c r="H109" s="9"/>
    </row>
    <row r="110" spans="7:8" s="5" customFormat="1" ht="12">
      <c r="G110" s="9"/>
      <c r="H110" s="9"/>
    </row>
    <row r="111" spans="7:8" s="5" customFormat="1" ht="12">
      <c r="G111" s="9"/>
      <c r="H111" s="9"/>
    </row>
    <row r="112" spans="7:8" s="5" customFormat="1" ht="12">
      <c r="G112" s="9"/>
      <c r="H112" s="9"/>
    </row>
    <row r="113" spans="7:8" s="5" customFormat="1" ht="12">
      <c r="G113" s="9"/>
      <c r="H113" s="9"/>
    </row>
    <row r="114" spans="7:8" s="5" customFormat="1" ht="12">
      <c r="G114" s="9"/>
      <c r="H114" s="9"/>
    </row>
    <row r="115" spans="7:8" s="5" customFormat="1" ht="12">
      <c r="G115" s="9"/>
      <c r="H115" s="9"/>
    </row>
    <row r="116" spans="7:8" s="5" customFormat="1" ht="12">
      <c r="G116" s="9"/>
      <c r="H116" s="9"/>
    </row>
    <row r="117" s="5" customFormat="1" ht="12">
      <c r="G117" s="9"/>
    </row>
    <row r="118" s="5" customFormat="1" ht="12">
      <c r="G118" s="9"/>
    </row>
    <row r="119" s="5" customFormat="1" ht="12">
      <c r="G119" s="9"/>
    </row>
    <row r="120" s="5" customFormat="1" ht="12">
      <c r="G120" s="9"/>
    </row>
    <row r="121" s="5" customFormat="1" ht="12">
      <c r="G121" s="9"/>
    </row>
    <row r="122" s="5" customFormat="1" ht="12">
      <c r="G122" s="9"/>
    </row>
    <row r="123" s="5" customFormat="1" ht="12">
      <c r="G123" s="9"/>
    </row>
    <row r="124" s="5" customFormat="1" ht="12">
      <c r="G124" s="9"/>
    </row>
    <row r="125" s="5" customFormat="1" ht="12">
      <c r="G125" s="9"/>
    </row>
    <row r="126" s="5" customFormat="1" ht="12"/>
    <row r="127" s="5" customFormat="1" ht="12"/>
    <row r="128" s="5" customFormat="1" ht="12"/>
    <row r="129" s="5" customFormat="1" ht="12"/>
    <row r="130" s="5" customFormat="1" ht="12"/>
    <row r="131" s="5" customFormat="1" ht="12"/>
    <row r="132" s="5" customFormat="1" ht="12"/>
    <row r="133" s="5" customFormat="1" ht="12"/>
    <row r="134" s="5" customFormat="1" ht="12"/>
    <row r="135" s="5" customFormat="1" ht="12"/>
    <row r="136" s="5" customFormat="1" ht="12"/>
    <row r="137" s="5" customFormat="1" ht="12"/>
    <row r="138" s="5" customFormat="1" ht="12"/>
    <row r="139" s="5" customFormat="1" ht="12"/>
    <row r="140" s="5" customFormat="1" ht="12"/>
    <row r="141" s="5" customFormat="1" ht="12"/>
    <row r="142" s="5" customFormat="1" ht="12"/>
    <row r="143" s="5" customFormat="1" ht="12"/>
    <row r="144" s="5" customFormat="1" ht="12"/>
    <row r="145" s="5" customFormat="1" ht="12"/>
    <row r="146" s="5" customFormat="1" ht="12"/>
    <row r="147" s="5" customFormat="1" ht="12"/>
    <row r="148" s="5" customFormat="1" ht="12"/>
    <row r="149" s="5" customFormat="1" ht="12"/>
    <row r="150" s="5" customFormat="1" ht="12"/>
    <row r="151" s="5" customFormat="1" ht="12"/>
    <row r="152" s="5" customFormat="1" ht="12"/>
    <row r="153" s="5" customFormat="1" ht="12"/>
    <row r="154" s="5" customFormat="1" ht="12"/>
    <row r="155" s="5" customFormat="1" ht="12"/>
    <row r="156" s="5" customFormat="1" ht="12"/>
    <row r="157" s="5" customFormat="1" ht="12"/>
    <row r="158" s="5" customFormat="1" ht="12"/>
    <row r="159" s="5" customFormat="1" ht="12"/>
    <row r="160" s="5" customFormat="1" ht="12"/>
    <row r="161" s="5" customFormat="1" ht="12"/>
    <row r="162" s="5" customFormat="1" ht="12"/>
    <row r="163" s="5" customFormat="1" ht="12"/>
    <row r="164" s="5" customFormat="1" ht="12"/>
    <row r="165" s="5" customFormat="1" ht="12"/>
    <row r="166" s="5" customFormat="1" ht="12"/>
    <row r="167" s="5" customFormat="1" ht="12"/>
    <row r="168" s="5" customFormat="1" ht="12"/>
    <row r="169" s="5" customFormat="1" ht="12"/>
    <row r="170" s="5" customFormat="1" ht="12"/>
    <row r="171" s="5" customFormat="1" ht="12"/>
    <row r="172" s="5" customFormat="1" ht="12"/>
    <row r="173" s="5" customFormat="1" ht="12"/>
    <row r="174" s="5" customFormat="1" ht="12"/>
    <row r="175" s="5" customFormat="1" ht="12"/>
    <row r="176" s="5" customFormat="1" ht="12"/>
    <row r="177" s="5" customFormat="1" ht="12"/>
    <row r="178" s="5" customFormat="1" ht="12"/>
    <row r="179" s="5" customFormat="1" ht="12"/>
    <row r="180" s="5" customFormat="1" ht="12"/>
    <row r="181" s="5" customFormat="1" ht="12"/>
    <row r="182" s="5" customFormat="1" ht="12"/>
    <row r="183" s="5" customFormat="1" ht="12"/>
    <row r="184" s="5" customFormat="1" ht="12"/>
    <row r="185" s="5" customFormat="1" ht="12"/>
    <row r="186" s="5" customFormat="1" ht="12"/>
    <row r="187" s="5" customFormat="1" ht="12"/>
    <row r="188" s="5" customFormat="1" ht="12"/>
    <row r="189" s="5" customFormat="1" ht="12"/>
    <row r="190" s="5" customFormat="1" ht="12"/>
    <row r="191" s="5" customFormat="1" ht="12"/>
    <row r="192" s="5" customFormat="1" ht="12"/>
    <row r="193" s="5" customFormat="1" ht="12"/>
    <row r="194" s="5" customFormat="1" ht="12"/>
    <row r="195" s="5" customFormat="1" ht="12"/>
    <row r="196" s="5" customFormat="1" ht="12"/>
    <row r="197" s="5" customFormat="1" ht="12"/>
    <row r="198" s="5" customFormat="1" ht="12"/>
    <row r="199" s="5" customFormat="1" ht="12"/>
    <row r="200" s="5" customFormat="1" ht="12"/>
    <row r="201" s="5" customFormat="1" ht="12"/>
    <row r="202" s="5" customFormat="1" ht="12"/>
    <row r="203" s="5" customFormat="1" ht="12"/>
    <row r="204" s="5" customFormat="1" ht="12"/>
    <row r="205" s="5" customFormat="1" ht="12"/>
    <row r="206" s="5" customFormat="1" ht="12"/>
    <row r="207" s="5" customFormat="1" ht="12"/>
  </sheetData>
  <printOptions/>
  <pageMargins left="0.7874015748031497" right="0.7874015748031497" top="0.3937007874015748" bottom="0.7874015748031497" header="0.31496062992125984" footer="0.5118110236220472"/>
  <pageSetup horizontalDpi="600" verticalDpi="600" orientation="portrait" paperSize="9" r:id="rId1"/>
  <rowBreaks count="1" manualBreakCount="1">
    <brk id="63" max="7" man="1"/>
  </rowBreaks>
</worksheet>
</file>

<file path=xl/worksheets/sheet20.xml><?xml version="1.0" encoding="utf-8"?>
<worksheet xmlns="http://schemas.openxmlformats.org/spreadsheetml/2006/main" xmlns:r="http://schemas.openxmlformats.org/officeDocument/2006/relationships">
  <dimension ref="A1:Q257"/>
  <sheetViews>
    <sheetView workbookViewId="0" topLeftCell="A1">
      <selection activeCell="J69" sqref="J69"/>
    </sheetView>
  </sheetViews>
  <sheetFormatPr defaultColWidth="11.421875" defaultRowHeight="12.75"/>
  <cols>
    <col min="1" max="1" width="5.00390625" style="0" customWidth="1"/>
    <col min="3" max="3" width="16.57421875" style="0" customWidth="1"/>
    <col min="4" max="4" width="3.00390625" style="0" customWidth="1"/>
    <col min="9" max="12" width="10.7109375" style="0" customWidth="1"/>
    <col min="13" max="13" width="10.8515625" style="0" customWidth="1"/>
    <col min="14" max="15" width="10.7109375" style="0" customWidth="1"/>
    <col min="17" max="17" width="5.140625" style="0" customWidth="1"/>
  </cols>
  <sheetData>
    <row r="1" spans="1:17" ht="9.75" customHeight="1">
      <c r="A1" s="71" t="str">
        <f>"- 42 -"</f>
        <v>- 42 -</v>
      </c>
      <c r="B1" s="98"/>
      <c r="C1" s="71"/>
      <c r="D1" s="71"/>
      <c r="E1" s="71"/>
      <c r="F1" s="71"/>
      <c r="G1" s="71"/>
      <c r="H1" s="71"/>
      <c r="I1" s="71" t="str">
        <f>"- 43 -"</f>
        <v>- 43 -</v>
      </c>
      <c r="J1" s="71"/>
      <c r="K1" s="71"/>
      <c r="L1" s="71"/>
      <c r="M1" s="71"/>
      <c r="N1" s="71"/>
      <c r="O1" s="71"/>
      <c r="P1" s="71"/>
      <c r="Q1" s="98"/>
    </row>
    <row r="2" spans="2:16" ht="9.75" customHeight="1">
      <c r="B2" s="73"/>
      <c r="C2" s="73"/>
      <c r="D2" s="179"/>
      <c r="E2" s="73"/>
      <c r="F2" s="73"/>
      <c r="G2" s="73"/>
      <c r="H2" s="73"/>
      <c r="I2" s="73"/>
      <c r="J2" s="73"/>
      <c r="K2" s="73"/>
      <c r="L2" s="73"/>
      <c r="M2" s="73"/>
      <c r="N2" s="73"/>
      <c r="O2" s="73"/>
      <c r="P2" s="73"/>
    </row>
    <row r="3" spans="2:16" ht="9.75" customHeight="1">
      <c r="B3" s="73"/>
      <c r="C3" s="73"/>
      <c r="D3" s="179"/>
      <c r="E3" s="73"/>
      <c r="F3" s="73"/>
      <c r="G3" s="73"/>
      <c r="H3" s="73"/>
      <c r="I3" s="73"/>
      <c r="J3" s="73"/>
      <c r="K3" s="73"/>
      <c r="L3" s="73"/>
      <c r="M3" s="73"/>
      <c r="N3" s="73"/>
      <c r="O3" s="73"/>
      <c r="P3" s="73"/>
    </row>
    <row r="4" spans="1:16" ht="12.75" customHeight="1">
      <c r="A4" s="803" t="s">
        <v>489</v>
      </c>
      <c r="B4" s="803"/>
      <c r="C4" s="803"/>
      <c r="D4" s="803"/>
      <c r="E4" s="803"/>
      <c r="F4" s="803"/>
      <c r="G4" s="803"/>
      <c r="H4" s="803"/>
      <c r="I4" s="153" t="s">
        <v>490</v>
      </c>
      <c r="K4" s="153"/>
      <c r="L4" s="153"/>
      <c r="M4" s="153"/>
      <c r="N4" s="153"/>
      <c r="O4" s="153"/>
      <c r="P4" s="153"/>
    </row>
    <row r="5" spans="2:16" ht="9.75" customHeight="1">
      <c r="B5" s="73"/>
      <c r="C5" s="73"/>
      <c r="D5" s="179"/>
      <c r="E5" s="73"/>
      <c r="F5" s="73"/>
      <c r="G5" s="73"/>
      <c r="H5" s="73"/>
      <c r="I5" s="73"/>
      <c r="J5" s="73"/>
      <c r="K5" s="73"/>
      <c r="L5" s="73"/>
      <c r="M5" s="73"/>
      <c r="N5" s="73"/>
      <c r="O5" s="73"/>
      <c r="P5" s="73"/>
    </row>
    <row r="6" spans="1:17" ht="9.75" customHeight="1" thickBot="1">
      <c r="A6" s="259"/>
      <c r="B6" s="75"/>
      <c r="C6" s="75"/>
      <c r="D6" s="214"/>
      <c r="E6" s="75"/>
      <c r="F6" s="75"/>
      <c r="G6" s="75"/>
      <c r="H6" s="75"/>
      <c r="I6" s="75"/>
      <c r="J6" s="75"/>
      <c r="K6" s="75"/>
      <c r="L6" s="75"/>
      <c r="M6" s="75"/>
      <c r="N6" s="75"/>
      <c r="O6" s="75"/>
      <c r="P6" s="75"/>
      <c r="Q6" s="259"/>
    </row>
    <row r="7" spans="1:17" ht="9.75" customHeight="1">
      <c r="A7" s="809" t="s">
        <v>109</v>
      </c>
      <c r="B7" s="89" t="s">
        <v>491</v>
      </c>
      <c r="C7" s="89"/>
      <c r="D7" s="114"/>
      <c r="E7" s="693" t="s">
        <v>62</v>
      </c>
      <c r="F7" s="686"/>
      <c r="G7" s="686"/>
      <c r="H7" s="686"/>
      <c r="I7" s="686" t="s">
        <v>981</v>
      </c>
      <c r="J7" s="686"/>
      <c r="K7" s="686"/>
      <c r="L7" s="711"/>
      <c r="M7" s="708" t="s">
        <v>110</v>
      </c>
      <c r="N7" s="686"/>
      <c r="O7" s="686"/>
      <c r="P7" s="711"/>
      <c r="Q7" s="804" t="s">
        <v>109</v>
      </c>
    </row>
    <row r="8" spans="1:17" ht="9.75" customHeight="1">
      <c r="A8" s="810"/>
      <c r="B8" s="71" t="s">
        <v>492</v>
      </c>
      <c r="C8" s="71"/>
      <c r="D8" s="116"/>
      <c r="E8" s="712"/>
      <c r="F8" s="710"/>
      <c r="G8" s="710"/>
      <c r="H8" s="710"/>
      <c r="I8" s="710"/>
      <c r="J8" s="710"/>
      <c r="K8" s="710"/>
      <c r="L8" s="713"/>
      <c r="M8" s="709"/>
      <c r="N8" s="710"/>
      <c r="O8" s="710"/>
      <c r="P8" s="713"/>
      <c r="Q8" s="805"/>
    </row>
    <row r="9" spans="1:17" ht="9.75" customHeight="1">
      <c r="A9" s="810"/>
      <c r="B9" s="117" t="s">
        <v>493</v>
      </c>
      <c r="C9" s="71"/>
      <c r="D9" s="116"/>
      <c r="E9" s="310"/>
      <c r="F9" s="768" t="s">
        <v>494</v>
      </c>
      <c r="G9" s="94"/>
      <c r="H9" s="91"/>
      <c r="I9" s="120"/>
      <c r="J9" s="800" t="s">
        <v>494</v>
      </c>
      <c r="K9" s="94"/>
      <c r="L9" s="146"/>
      <c r="M9" s="94"/>
      <c r="N9" s="768" t="s">
        <v>494</v>
      </c>
      <c r="O9" s="94"/>
      <c r="P9" s="91"/>
      <c r="Q9" s="805"/>
    </row>
    <row r="10" spans="1:17" ht="9.75" customHeight="1">
      <c r="A10" s="810"/>
      <c r="C10" s="536" t="s">
        <v>495</v>
      </c>
      <c r="D10" s="116"/>
      <c r="E10" s="310" t="s">
        <v>854</v>
      </c>
      <c r="F10" s="807"/>
      <c r="G10" s="94" t="s">
        <v>988</v>
      </c>
      <c r="H10" s="263" t="s">
        <v>989</v>
      </c>
      <c r="I10" s="217" t="s">
        <v>993</v>
      </c>
      <c r="J10" s="663"/>
      <c r="K10" s="94" t="s">
        <v>988</v>
      </c>
      <c r="L10" s="194" t="s">
        <v>989</v>
      </c>
      <c r="M10" s="94" t="s">
        <v>993</v>
      </c>
      <c r="N10" s="807"/>
      <c r="O10" s="94" t="s">
        <v>988</v>
      </c>
      <c r="P10" s="263" t="s">
        <v>989</v>
      </c>
      <c r="Q10" s="805"/>
    </row>
    <row r="11" spans="1:17" ht="9.75" customHeight="1" thickBot="1">
      <c r="A11" s="811"/>
      <c r="C11" s="340" t="s">
        <v>1006</v>
      </c>
      <c r="D11" s="116"/>
      <c r="E11" s="332"/>
      <c r="F11" s="808"/>
      <c r="G11" s="214"/>
      <c r="H11" s="272"/>
      <c r="I11" s="124"/>
      <c r="J11" s="664"/>
      <c r="K11" s="94"/>
      <c r="L11" s="218"/>
      <c r="M11" s="94"/>
      <c r="N11" s="808"/>
      <c r="O11" s="94"/>
      <c r="P11" s="272"/>
      <c r="Q11" s="806"/>
    </row>
    <row r="12" spans="1:17" ht="9.75" customHeight="1">
      <c r="A12" s="537"/>
      <c r="B12" s="78"/>
      <c r="C12" s="78"/>
      <c r="D12" s="219"/>
      <c r="E12" s="78"/>
      <c r="F12" s="78"/>
      <c r="G12" s="78"/>
      <c r="H12" s="78"/>
      <c r="I12" s="78"/>
      <c r="J12" s="78"/>
      <c r="K12" s="78"/>
      <c r="L12" s="78"/>
      <c r="M12" s="78"/>
      <c r="N12" s="78"/>
      <c r="O12" s="78"/>
      <c r="P12" s="78"/>
      <c r="Q12" s="538"/>
    </row>
    <row r="13" spans="1:17" s="1" customFormat="1" ht="9.75" customHeight="1">
      <c r="A13" s="217">
        <v>1</v>
      </c>
      <c r="B13" s="164" t="s">
        <v>496</v>
      </c>
      <c r="C13" s="164"/>
      <c r="D13" s="518" t="s">
        <v>863</v>
      </c>
      <c r="E13" s="519">
        <v>769</v>
      </c>
      <c r="F13" s="521">
        <v>109</v>
      </c>
      <c r="G13" s="521">
        <v>481</v>
      </c>
      <c r="H13" s="539">
        <v>179</v>
      </c>
      <c r="I13" s="520">
        <v>744</v>
      </c>
      <c r="J13" s="520">
        <v>109</v>
      </c>
      <c r="K13" s="520">
        <v>467</v>
      </c>
      <c r="L13" s="540">
        <v>168</v>
      </c>
      <c r="M13" s="520">
        <v>25</v>
      </c>
      <c r="N13" s="541" t="s">
        <v>864</v>
      </c>
      <c r="O13" s="520">
        <v>14</v>
      </c>
      <c r="P13" s="542">
        <v>11</v>
      </c>
      <c r="Q13" s="543"/>
    </row>
    <row r="14" spans="1:17" s="1" customFormat="1" ht="9.75" customHeight="1">
      <c r="A14" s="544"/>
      <c r="B14" s="164"/>
      <c r="C14" s="164"/>
      <c r="D14" s="518" t="s">
        <v>865</v>
      </c>
      <c r="E14" s="519">
        <v>427</v>
      </c>
      <c r="F14" s="521">
        <v>65</v>
      </c>
      <c r="G14" s="521">
        <v>346</v>
      </c>
      <c r="H14" s="539">
        <v>16</v>
      </c>
      <c r="I14" s="520">
        <v>411</v>
      </c>
      <c r="J14" s="520">
        <v>65</v>
      </c>
      <c r="K14" s="520">
        <v>333</v>
      </c>
      <c r="L14" s="540">
        <v>13</v>
      </c>
      <c r="M14" s="520">
        <v>16</v>
      </c>
      <c r="N14" s="541" t="s">
        <v>864</v>
      </c>
      <c r="O14" s="520">
        <v>13</v>
      </c>
      <c r="P14" s="542">
        <v>3</v>
      </c>
      <c r="Q14" s="263">
        <v>1</v>
      </c>
    </row>
    <row r="15" spans="1:17" s="1" customFormat="1" ht="9.75" customHeight="1">
      <c r="A15" s="217">
        <v>2</v>
      </c>
      <c r="B15" s="164" t="s">
        <v>497</v>
      </c>
      <c r="C15" s="164"/>
      <c r="D15" s="518" t="s">
        <v>863</v>
      </c>
      <c r="E15" s="519">
        <v>478</v>
      </c>
      <c r="F15" s="521">
        <v>224</v>
      </c>
      <c r="G15" s="521">
        <v>215</v>
      </c>
      <c r="H15" s="539">
        <v>39</v>
      </c>
      <c r="I15" s="520">
        <v>445</v>
      </c>
      <c r="J15" s="520">
        <v>224</v>
      </c>
      <c r="K15" s="520">
        <v>183</v>
      </c>
      <c r="L15" s="540">
        <v>38</v>
      </c>
      <c r="M15" s="520">
        <v>33</v>
      </c>
      <c r="N15" s="541" t="s">
        <v>864</v>
      </c>
      <c r="O15" s="520">
        <v>32</v>
      </c>
      <c r="P15" s="545">
        <v>1</v>
      </c>
      <c r="Q15" s="263"/>
    </row>
    <row r="16" spans="1:17" s="1" customFormat="1" ht="9.75" customHeight="1">
      <c r="A16" s="217"/>
      <c r="B16" s="164"/>
      <c r="C16" s="164"/>
      <c r="D16" s="518" t="s">
        <v>865</v>
      </c>
      <c r="E16" s="519">
        <v>284</v>
      </c>
      <c r="F16" s="521">
        <v>112</v>
      </c>
      <c r="G16" s="521">
        <v>169</v>
      </c>
      <c r="H16" s="539">
        <v>3</v>
      </c>
      <c r="I16" s="520">
        <v>256</v>
      </c>
      <c r="J16" s="520">
        <v>112</v>
      </c>
      <c r="K16" s="520">
        <v>141</v>
      </c>
      <c r="L16" s="540">
        <v>3</v>
      </c>
      <c r="M16" s="520">
        <v>28</v>
      </c>
      <c r="N16" s="541" t="s">
        <v>864</v>
      </c>
      <c r="O16" s="520">
        <v>28</v>
      </c>
      <c r="P16" s="546" t="s">
        <v>864</v>
      </c>
      <c r="Q16" s="263">
        <v>2</v>
      </c>
    </row>
    <row r="17" spans="1:17" ht="9.75" customHeight="1">
      <c r="A17" s="217">
        <v>3</v>
      </c>
      <c r="B17" s="73" t="s">
        <v>498</v>
      </c>
      <c r="C17" s="73"/>
      <c r="D17" s="512" t="s">
        <v>863</v>
      </c>
      <c r="E17" s="513">
        <v>715</v>
      </c>
      <c r="F17" s="149">
        <v>376</v>
      </c>
      <c r="G17" s="149">
        <v>311</v>
      </c>
      <c r="H17" s="539">
        <v>28</v>
      </c>
      <c r="I17" s="520">
        <v>614</v>
      </c>
      <c r="J17" s="520">
        <v>370</v>
      </c>
      <c r="K17" s="520">
        <v>217</v>
      </c>
      <c r="L17" s="540">
        <v>27</v>
      </c>
      <c r="M17" s="520">
        <v>101</v>
      </c>
      <c r="N17" s="547">
        <v>6</v>
      </c>
      <c r="O17" s="520">
        <v>94</v>
      </c>
      <c r="P17" s="542">
        <v>1</v>
      </c>
      <c r="Q17" s="263"/>
    </row>
    <row r="18" spans="1:17" ht="9.75" customHeight="1">
      <c r="A18" s="217"/>
      <c r="B18" s="73"/>
      <c r="C18" s="73"/>
      <c r="D18" s="512" t="s">
        <v>865</v>
      </c>
      <c r="E18" s="513">
        <v>474</v>
      </c>
      <c r="F18" s="149">
        <v>221</v>
      </c>
      <c r="G18" s="149">
        <v>252</v>
      </c>
      <c r="H18" s="539">
        <v>1</v>
      </c>
      <c r="I18" s="520">
        <v>384</v>
      </c>
      <c r="J18" s="520">
        <v>217</v>
      </c>
      <c r="K18" s="520">
        <v>166</v>
      </c>
      <c r="L18" s="540">
        <v>1</v>
      </c>
      <c r="M18" s="520">
        <v>90</v>
      </c>
      <c r="N18" s="547">
        <v>4</v>
      </c>
      <c r="O18" s="520">
        <v>86</v>
      </c>
      <c r="P18" s="546" t="s">
        <v>864</v>
      </c>
      <c r="Q18" s="263">
        <v>3</v>
      </c>
    </row>
    <row r="19" spans="1:17" ht="9.75" customHeight="1">
      <c r="A19" s="217">
        <v>4</v>
      </c>
      <c r="B19" s="73" t="s">
        <v>499</v>
      </c>
      <c r="C19" s="73"/>
      <c r="D19" s="512" t="s">
        <v>863</v>
      </c>
      <c r="E19" s="513">
        <v>1258</v>
      </c>
      <c r="F19" s="149">
        <v>732</v>
      </c>
      <c r="G19" s="149">
        <v>498</v>
      </c>
      <c r="H19" s="539">
        <v>28</v>
      </c>
      <c r="I19" s="520">
        <v>1009</v>
      </c>
      <c r="J19" s="520">
        <v>715</v>
      </c>
      <c r="K19" s="520">
        <v>272</v>
      </c>
      <c r="L19" s="540">
        <v>22</v>
      </c>
      <c r="M19" s="520">
        <v>249</v>
      </c>
      <c r="N19" s="547">
        <v>17</v>
      </c>
      <c r="O19" s="520">
        <v>226</v>
      </c>
      <c r="P19" s="542">
        <v>6</v>
      </c>
      <c r="Q19" s="263"/>
    </row>
    <row r="20" spans="1:17" ht="9.75" customHeight="1">
      <c r="A20" s="217"/>
      <c r="D20" s="518" t="s">
        <v>865</v>
      </c>
      <c r="E20" s="513">
        <v>755</v>
      </c>
      <c r="F20" s="149">
        <v>414</v>
      </c>
      <c r="G20" s="149">
        <v>333</v>
      </c>
      <c r="H20" s="539">
        <v>8</v>
      </c>
      <c r="I20" s="520">
        <v>598</v>
      </c>
      <c r="J20" s="520">
        <v>399</v>
      </c>
      <c r="K20" s="520">
        <v>195</v>
      </c>
      <c r="L20" s="540">
        <v>4</v>
      </c>
      <c r="M20" s="520">
        <v>157</v>
      </c>
      <c r="N20" s="547">
        <v>15</v>
      </c>
      <c r="O20" s="520">
        <v>138</v>
      </c>
      <c r="P20" s="546" t="s">
        <v>871</v>
      </c>
      <c r="Q20" s="263">
        <v>4</v>
      </c>
    </row>
    <row r="21" spans="1:17" ht="9.75" customHeight="1">
      <c r="A21" s="217">
        <v>5</v>
      </c>
      <c r="B21" s="73" t="s">
        <v>500</v>
      </c>
      <c r="D21" s="518" t="s">
        <v>863</v>
      </c>
      <c r="E21" s="513">
        <v>1789</v>
      </c>
      <c r="F21" s="149">
        <v>1058</v>
      </c>
      <c r="G21" s="149">
        <v>709</v>
      </c>
      <c r="H21" s="539">
        <v>22</v>
      </c>
      <c r="I21" s="520">
        <v>1378</v>
      </c>
      <c r="J21" s="520">
        <v>986</v>
      </c>
      <c r="K21" s="520">
        <v>372</v>
      </c>
      <c r="L21" s="540">
        <v>20</v>
      </c>
      <c r="M21" s="520">
        <v>411</v>
      </c>
      <c r="N21" s="547">
        <v>72</v>
      </c>
      <c r="O21" s="520">
        <v>337</v>
      </c>
      <c r="P21" s="542">
        <v>2</v>
      </c>
      <c r="Q21" s="263"/>
    </row>
    <row r="22" spans="1:17" ht="9.75" customHeight="1">
      <c r="A22" s="217"/>
      <c r="B22" s="73"/>
      <c r="D22" s="518" t="s">
        <v>865</v>
      </c>
      <c r="E22" s="513">
        <v>1001</v>
      </c>
      <c r="F22" s="149">
        <v>620</v>
      </c>
      <c r="G22" s="149">
        <v>378</v>
      </c>
      <c r="H22" s="539">
        <v>3</v>
      </c>
      <c r="I22" s="520">
        <v>752</v>
      </c>
      <c r="J22" s="520">
        <v>551</v>
      </c>
      <c r="K22" s="520">
        <v>198</v>
      </c>
      <c r="L22" s="540">
        <v>3</v>
      </c>
      <c r="M22" s="520">
        <v>249</v>
      </c>
      <c r="N22" s="547">
        <v>69</v>
      </c>
      <c r="O22" s="520">
        <v>180</v>
      </c>
      <c r="P22" s="546" t="s">
        <v>864</v>
      </c>
      <c r="Q22" s="263">
        <v>5</v>
      </c>
    </row>
    <row r="23" spans="1:17" ht="9.75" customHeight="1">
      <c r="A23" s="217">
        <v>6</v>
      </c>
      <c r="B23" s="73" t="s">
        <v>501</v>
      </c>
      <c r="D23" s="512" t="s">
        <v>863</v>
      </c>
      <c r="E23" s="513">
        <v>1787</v>
      </c>
      <c r="F23" s="149">
        <v>972</v>
      </c>
      <c r="G23" s="149">
        <v>791</v>
      </c>
      <c r="H23" s="539">
        <v>24</v>
      </c>
      <c r="I23" s="520">
        <v>1311</v>
      </c>
      <c r="J23" s="520">
        <v>824</v>
      </c>
      <c r="K23" s="520">
        <v>468</v>
      </c>
      <c r="L23" s="540">
        <v>19</v>
      </c>
      <c r="M23" s="520">
        <v>476</v>
      </c>
      <c r="N23" s="547">
        <v>148</v>
      </c>
      <c r="O23" s="520">
        <v>323</v>
      </c>
      <c r="P23" s="542">
        <v>5</v>
      </c>
      <c r="Q23" s="263"/>
    </row>
    <row r="24" spans="1:17" ht="9.75" customHeight="1">
      <c r="A24" s="217"/>
      <c r="B24" s="73"/>
      <c r="D24" s="512" t="s">
        <v>865</v>
      </c>
      <c r="E24" s="513">
        <v>1031</v>
      </c>
      <c r="F24" s="149">
        <v>567</v>
      </c>
      <c r="G24" s="149">
        <v>461</v>
      </c>
      <c r="H24" s="539">
        <v>3</v>
      </c>
      <c r="I24" s="520">
        <v>691</v>
      </c>
      <c r="J24" s="520">
        <v>426</v>
      </c>
      <c r="K24" s="520">
        <v>265</v>
      </c>
      <c r="L24" s="444" t="s">
        <v>864</v>
      </c>
      <c r="M24" s="520">
        <v>340</v>
      </c>
      <c r="N24" s="547">
        <v>141</v>
      </c>
      <c r="O24" s="520">
        <v>196</v>
      </c>
      <c r="P24" s="542">
        <v>3</v>
      </c>
      <c r="Q24" s="263">
        <v>6</v>
      </c>
    </row>
    <row r="25" spans="1:17" ht="9.75" customHeight="1">
      <c r="A25" s="217">
        <v>7</v>
      </c>
      <c r="B25" s="73" t="s">
        <v>502</v>
      </c>
      <c r="D25" s="512" t="s">
        <v>863</v>
      </c>
      <c r="E25" s="513">
        <v>2039</v>
      </c>
      <c r="F25" s="149">
        <v>1126</v>
      </c>
      <c r="G25" s="149">
        <v>859</v>
      </c>
      <c r="H25" s="539">
        <v>54</v>
      </c>
      <c r="I25" s="520">
        <v>1437</v>
      </c>
      <c r="J25" s="520">
        <v>909</v>
      </c>
      <c r="K25" s="520">
        <v>479</v>
      </c>
      <c r="L25" s="540">
        <v>49</v>
      </c>
      <c r="M25" s="520">
        <v>602</v>
      </c>
      <c r="N25" s="547">
        <v>217</v>
      </c>
      <c r="O25" s="520">
        <v>380</v>
      </c>
      <c r="P25" s="542">
        <v>5</v>
      </c>
      <c r="Q25" s="263"/>
    </row>
    <row r="26" spans="1:17" ht="9.75" customHeight="1">
      <c r="A26" s="217"/>
      <c r="B26" s="73"/>
      <c r="D26" s="518" t="s">
        <v>865</v>
      </c>
      <c r="E26" s="513">
        <v>1105</v>
      </c>
      <c r="F26" s="149">
        <v>566</v>
      </c>
      <c r="G26" s="149">
        <v>529</v>
      </c>
      <c r="H26" s="539">
        <v>10</v>
      </c>
      <c r="I26" s="520">
        <v>645</v>
      </c>
      <c r="J26" s="520">
        <v>370</v>
      </c>
      <c r="K26" s="520">
        <v>269</v>
      </c>
      <c r="L26" s="540">
        <v>6</v>
      </c>
      <c r="M26" s="520">
        <v>460</v>
      </c>
      <c r="N26" s="547">
        <v>196</v>
      </c>
      <c r="O26" s="520">
        <v>260</v>
      </c>
      <c r="P26" s="542">
        <v>4</v>
      </c>
      <c r="Q26" s="263">
        <v>7</v>
      </c>
    </row>
    <row r="27" spans="1:17" ht="9.75" customHeight="1">
      <c r="A27" s="217">
        <v>8</v>
      </c>
      <c r="B27" s="73" t="s">
        <v>503</v>
      </c>
      <c r="D27" s="518" t="s">
        <v>863</v>
      </c>
      <c r="E27" s="513">
        <v>2565</v>
      </c>
      <c r="F27" s="149">
        <v>1371</v>
      </c>
      <c r="G27" s="149">
        <v>1082</v>
      </c>
      <c r="H27" s="539">
        <v>112</v>
      </c>
      <c r="I27" s="520">
        <v>1653</v>
      </c>
      <c r="J27" s="520">
        <v>961</v>
      </c>
      <c r="K27" s="520">
        <v>593</v>
      </c>
      <c r="L27" s="540">
        <v>99</v>
      </c>
      <c r="M27" s="520">
        <v>912</v>
      </c>
      <c r="N27" s="547">
        <v>410</v>
      </c>
      <c r="O27" s="520">
        <v>489</v>
      </c>
      <c r="P27" s="542">
        <v>13</v>
      </c>
      <c r="Q27" s="263"/>
    </row>
    <row r="28" spans="1:17" ht="9.75" customHeight="1">
      <c r="A28" s="217"/>
      <c r="B28" s="73"/>
      <c r="D28" s="518" t="s">
        <v>865</v>
      </c>
      <c r="E28" s="513">
        <v>1473</v>
      </c>
      <c r="F28" s="149">
        <v>710</v>
      </c>
      <c r="G28" s="149">
        <v>741</v>
      </c>
      <c r="H28" s="539">
        <v>22</v>
      </c>
      <c r="I28" s="520">
        <v>706</v>
      </c>
      <c r="J28" s="520">
        <v>335</v>
      </c>
      <c r="K28" s="520">
        <v>358</v>
      </c>
      <c r="L28" s="540">
        <v>13</v>
      </c>
      <c r="M28" s="520">
        <v>767</v>
      </c>
      <c r="N28" s="547">
        <v>375</v>
      </c>
      <c r="O28" s="520">
        <v>383</v>
      </c>
      <c r="P28" s="542">
        <v>9</v>
      </c>
      <c r="Q28" s="263">
        <v>8</v>
      </c>
    </row>
    <row r="29" spans="1:17" ht="9.75" customHeight="1">
      <c r="A29" s="217">
        <v>9</v>
      </c>
      <c r="B29" s="73" t="s">
        <v>504</v>
      </c>
      <c r="D29" s="512" t="s">
        <v>863</v>
      </c>
      <c r="E29" s="513">
        <v>3127</v>
      </c>
      <c r="F29" s="149">
        <v>1668</v>
      </c>
      <c r="G29" s="149">
        <v>1300</v>
      </c>
      <c r="H29" s="539">
        <v>159</v>
      </c>
      <c r="I29" s="520">
        <v>1870</v>
      </c>
      <c r="J29" s="520">
        <v>1051</v>
      </c>
      <c r="K29" s="520">
        <v>671</v>
      </c>
      <c r="L29" s="540">
        <v>148</v>
      </c>
      <c r="M29" s="520">
        <v>1257</v>
      </c>
      <c r="N29" s="547">
        <v>617</v>
      </c>
      <c r="O29" s="520">
        <v>629</v>
      </c>
      <c r="P29" s="542">
        <v>11</v>
      </c>
      <c r="Q29" s="263"/>
    </row>
    <row r="30" spans="1:17" ht="9.75" customHeight="1">
      <c r="A30" s="217"/>
      <c r="B30" s="73"/>
      <c r="D30" s="512" t="s">
        <v>865</v>
      </c>
      <c r="E30" s="513">
        <v>1943</v>
      </c>
      <c r="F30" s="149">
        <v>969</v>
      </c>
      <c r="G30" s="149">
        <v>942</v>
      </c>
      <c r="H30" s="539">
        <v>32</v>
      </c>
      <c r="I30" s="520">
        <v>874</v>
      </c>
      <c r="J30" s="520">
        <v>425</v>
      </c>
      <c r="K30" s="520">
        <v>426</v>
      </c>
      <c r="L30" s="540">
        <v>23</v>
      </c>
      <c r="M30" s="520">
        <v>1069</v>
      </c>
      <c r="N30" s="547">
        <v>544</v>
      </c>
      <c r="O30" s="520">
        <v>516</v>
      </c>
      <c r="P30" s="542">
        <v>9</v>
      </c>
      <c r="Q30" s="548">
        <v>9</v>
      </c>
    </row>
    <row r="31" spans="1:17" ht="9.75" customHeight="1">
      <c r="A31" s="544">
        <v>10</v>
      </c>
      <c r="B31" s="73" t="s">
        <v>505</v>
      </c>
      <c r="D31" s="512" t="s">
        <v>863</v>
      </c>
      <c r="E31" s="513">
        <v>3908</v>
      </c>
      <c r="F31" s="149">
        <v>2207</v>
      </c>
      <c r="G31" s="149">
        <v>1495</v>
      </c>
      <c r="H31" s="539">
        <v>206</v>
      </c>
      <c r="I31" s="520">
        <v>2342</v>
      </c>
      <c r="J31" s="520">
        <v>1296</v>
      </c>
      <c r="K31" s="520">
        <v>852</v>
      </c>
      <c r="L31" s="540">
        <v>194</v>
      </c>
      <c r="M31" s="520">
        <v>1566</v>
      </c>
      <c r="N31" s="547">
        <v>911</v>
      </c>
      <c r="O31" s="520">
        <v>643</v>
      </c>
      <c r="P31" s="542">
        <v>12</v>
      </c>
      <c r="Q31" s="263"/>
    </row>
    <row r="32" spans="1:17" ht="9.75" customHeight="1">
      <c r="A32" s="217"/>
      <c r="B32" s="73"/>
      <c r="D32" s="518" t="s">
        <v>865</v>
      </c>
      <c r="E32" s="513">
        <v>2539</v>
      </c>
      <c r="F32" s="149">
        <v>1363</v>
      </c>
      <c r="G32" s="149">
        <v>1137</v>
      </c>
      <c r="H32" s="539">
        <v>39</v>
      </c>
      <c r="I32" s="520">
        <v>1161</v>
      </c>
      <c r="J32" s="520">
        <v>549</v>
      </c>
      <c r="K32" s="520">
        <v>583</v>
      </c>
      <c r="L32" s="540">
        <v>29</v>
      </c>
      <c r="M32" s="520">
        <v>1378</v>
      </c>
      <c r="N32" s="547">
        <v>814</v>
      </c>
      <c r="O32" s="520">
        <v>554</v>
      </c>
      <c r="P32" s="542">
        <v>10</v>
      </c>
      <c r="Q32" s="549">
        <v>10</v>
      </c>
    </row>
    <row r="33" spans="1:17" ht="9.75" customHeight="1">
      <c r="A33" s="544">
        <v>11</v>
      </c>
      <c r="B33" s="73" t="s">
        <v>506</v>
      </c>
      <c r="D33" s="518" t="s">
        <v>863</v>
      </c>
      <c r="E33" s="513">
        <v>4449</v>
      </c>
      <c r="F33" s="149">
        <v>2594</v>
      </c>
      <c r="G33" s="149">
        <v>1635</v>
      </c>
      <c r="H33" s="539">
        <v>220</v>
      </c>
      <c r="I33" s="520">
        <v>2716</v>
      </c>
      <c r="J33" s="520">
        <v>1599</v>
      </c>
      <c r="K33" s="520">
        <v>909</v>
      </c>
      <c r="L33" s="540">
        <v>208</v>
      </c>
      <c r="M33" s="520">
        <v>1733</v>
      </c>
      <c r="N33" s="547">
        <v>995</v>
      </c>
      <c r="O33" s="520">
        <v>726</v>
      </c>
      <c r="P33" s="542">
        <v>12</v>
      </c>
      <c r="Q33" s="263"/>
    </row>
    <row r="34" spans="1:17" ht="9.75" customHeight="1">
      <c r="A34" s="544"/>
      <c r="B34" s="73"/>
      <c r="D34" s="518" t="s">
        <v>865</v>
      </c>
      <c r="E34" s="513">
        <v>2828</v>
      </c>
      <c r="F34" s="149">
        <v>1541</v>
      </c>
      <c r="G34" s="149">
        <v>1255</v>
      </c>
      <c r="H34" s="539">
        <v>32</v>
      </c>
      <c r="I34" s="520">
        <v>1300</v>
      </c>
      <c r="J34" s="520">
        <v>646</v>
      </c>
      <c r="K34" s="520">
        <v>633</v>
      </c>
      <c r="L34" s="540">
        <v>21</v>
      </c>
      <c r="M34" s="520">
        <v>1528</v>
      </c>
      <c r="N34" s="547">
        <v>895</v>
      </c>
      <c r="O34" s="520">
        <v>622</v>
      </c>
      <c r="P34" s="542">
        <v>11</v>
      </c>
      <c r="Q34" s="549">
        <v>11</v>
      </c>
    </row>
    <row r="35" spans="1:17" ht="9.75" customHeight="1">
      <c r="A35" s="544">
        <v>12</v>
      </c>
      <c r="B35" s="73" t="s">
        <v>507</v>
      </c>
      <c r="D35" s="512" t="s">
        <v>863</v>
      </c>
      <c r="E35" s="513">
        <v>4784</v>
      </c>
      <c r="F35" s="149">
        <v>2718</v>
      </c>
      <c r="G35" s="149">
        <v>1813</v>
      </c>
      <c r="H35" s="539">
        <v>253</v>
      </c>
      <c r="I35" s="520">
        <v>3051</v>
      </c>
      <c r="J35" s="520">
        <v>1746</v>
      </c>
      <c r="K35" s="520">
        <v>1067</v>
      </c>
      <c r="L35" s="540">
        <v>238</v>
      </c>
      <c r="M35" s="520">
        <v>1733</v>
      </c>
      <c r="N35" s="547">
        <v>972</v>
      </c>
      <c r="O35" s="520">
        <v>746</v>
      </c>
      <c r="P35" s="542">
        <v>15</v>
      </c>
      <c r="Q35" s="549"/>
    </row>
    <row r="36" spans="1:17" ht="9.75" customHeight="1">
      <c r="A36" s="544"/>
      <c r="D36" s="512" t="s">
        <v>865</v>
      </c>
      <c r="E36" s="513">
        <v>3015</v>
      </c>
      <c r="F36" s="149">
        <v>1570</v>
      </c>
      <c r="G36" s="149">
        <v>1392</v>
      </c>
      <c r="H36" s="539">
        <v>53</v>
      </c>
      <c r="I36" s="520">
        <v>1500</v>
      </c>
      <c r="J36" s="520">
        <v>727</v>
      </c>
      <c r="K36" s="520">
        <v>734</v>
      </c>
      <c r="L36" s="540">
        <v>39</v>
      </c>
      <c r="M36" s="520">
        <v>1515</v>
      </c>
      <c r="N36" s="547">
        <v>843</v>
      </c>
      <c r="O36" s="520">
        <v>658</v>
      </c>
      <c r="P36" s="542">
        <v>14</v>
      </c>
      <c r="Q36" s="549">
        <v>12</v>
      </c>
    </row>
    <row r="37" spans="1:17" ht="9.75" customHeight="1">
      <c r="A37" s="544">
        <v>13</v>
      </c>
      <c r="B37" s="73" t="s">
        <v>508</v>
      </c>
      <c r="D37" s="512" t="s">
        <v>863</v>
      </c>
      <c r="E37" s="513">
        <v>4614</v>
      </c>
      <c r="F37" s="149">
        <v>2552</v>
      </c>
      <c r="G37" s="149">
        <v>1817</v>
      </c>
      <c r="H37" s="539">
        <v>245</v>
      </c>
      <c r="I37" s="520">
        <v>2963</v>
      </c>
      <c r="J37" s="520">
        <v>1698</v>
      </c>
      <c r="K37" s="520">
        <v>1032</v>
      </c>
      <c r="L37" s="540">
        <v>233</v>
      </c>
      <c r="M37" s="520">
        <v>1651</v>
      </c>
      <c r="N37" s="547">
        <v>854</v>
      </c>
      <c r="O37" s="520">
        <v>785</v>
      </c>
      <c r="P37" s="542">
        <v>12</v>
      </c>
      <c r="Q37" s="549"/>
    </row>
    <row r="38" spans="1:17" ht="9.75" customHeight="1">
      <c r="A38" s="544"/>
      <c r="B38" s="73"/>
      <c r="D38" s="518" t="s">
        <v>865</v>
      </c>
      <c r="E38" s="513">
        <v>2844</v>
      </c>
      <c r="F38" s="149">
        <v>1396</v>
      </c>
      <c r="G38" s="149">
        <v>1398</v>
      </c>
      <c r="H38" s="539">
        <v>50</v>
      </c>
      <c r="I38" s="520">
        <v>1414</v>
      </c>
      <c r="J38" s="520">
        <v>651</v>
      </c>
      <c r="K38" s="520">
        <v>724</v>
      </c>
      <c r="L38" s="540">
        <v>39</v>
      </c>
      <c r="M38" s="520">
        <v>1430</v>
      </c>
      <c r="N38" s="547">
        <v>745</v>
      </c>
      <c r="O38" s="520">
        <v>674</v>
      </c>
      <c r="P38" s="542">
        <v>11</v>
      </c>
      <c r="Q38" s="549">
        <v>13</v>
      </c>
    </row>
    <row r="39" spans="1:17" ht="9.75" customHeight="1">
      <c r="A39" s="544">
        <v>14</v>
      </c>
      <c r="B39" s="73" t="s">
        <v>509</v>
      </c>
      <c r="D39" s="518" t="s">
        <v>863</v>
      </c>
      <c r="E39" s="513">
        <v>4515</v>
      </c>
      <c r="F39" s="149">
        <v>2345</v>
      </c>
      <c r="G39" s="149">
        <v>1951</v>
      </c>
      <c r="H39" s="539">
        <v>219</v>
      </c>
      <c r="I39" s="520">
        <v>2842</v>
      </c>
      <c r="J39" s="520">
        <v>1590</v>
      </c>
      <c r="K39" s="520">
        <v>1050</v>
      </c>
      <c r="L39" s="540">
        <v>202</v>
      </c>
      <c r="M39" s="520">
        <v>1673</v>
      </c>
      <c r="N39" s="547">
        <v>755</v>
      </c>
      <c r="O39" s="520">
        <v>901</v>
      </c>
      <c r="P39" s="542">
        <v>17</v>
      </c>
      <c r="Q39" s="549"/>
    </row>
    <row r="40" spans="1:17" ht="9.75" customHeight="1">
      <c r="A40" s="544"/>
      <c r="B40" s="73"/>
      <c r="D40" s="518" t="s">
        <v>865</v>
      </c>
      <c r="E40" s="513">
        <v>2895</v>
      </c>
      <c r="F40" s="149">
        <v>1274</v>
      </c>
      <c r="G40" s="149">
        <v>1576</v>
      </c>
      <c r="H40" s="539">
        <v>45</v>
      </c>
      <c r="I40" s="520">
        <v>1426</v>
      </c>
      <c r="J40" s="520">
        <v>628</v>
      </c>
      <c r="K40" s="520">
        <v>770</v>
      </c>
      <c r="L40" s="540">
        <v>28</v>
      </c>
      <c r="M40" s="520">
        <v>1469</v>
      </c>
      <c r="N40" s="547">
        <v>646</v>
      </c>
      <c r="O40" s="520">
        <v>806</v>
      </c>
      <c r="P40" s="542">
        <v>17</v>
      </c>
      <c r="Q40" s="549">
        <v>14</v>
      </c>
    </row>
    <row r="41" spans="1:17" ht="9.75" customHeight="1">
      <c r="A41" s="544">
        <v>15</v>
      </c>
      <c r="B41" s="73" t="s">
        <v>510</v>
      </c>
      <c r="D41" s="512" t="s">
        <v>863</v>
      </c>
      <c r="E41" s="513">
        <v>4704</v>
      </c>
      <c r="F41" s="149">
        <v>2333</v>
      </c>
      <c r="G41" s="149">
        <v>2120</v>
      </c>
      <c r="H41" s="539">
        <v>251</v>
      </c>
      <c r="I41" s="520">
        <v>2975</v>
      </c>
      <c r="J41" s="520">
        <v>1584</v>
      </c>
      <c r="K41" s="520">
        <v>1154</v>
      </c>
      <c r="L41" s="540">
        <v>237</v>
      </c>
      <c r="M41" s="520">
        <v>1729</v>
      </c>
      <c r="N41" s="547">
        <v>749</v>
      </c>
      <c r="O41" s="520">
        <v>966</v>
      </c>
      <c r="P41" s="542">
        <v>14</v>
      </c>
      <c r="Q41" s="549"/>
    </row>
    <row r="42" spans="1:17" ht="9.75" customHeight="1">
      <c r="A42" s="544"/>
      <c r="B42" s="73"/>
      <c r="D42" s="512" t="s">
        <v>865</v>
      </c>
      <c r="E42" s="513">
        <v>3073</v>
      </c>
      <c r="F42" s="149">
        <v>1331</v>
      </c>
      <c r="G42" s="149">
        <v>1695</v>
      </c>
      <c r="H42" s="539">
        <v>47</v>
      </c>
      <c r="I42" s="520">
        <v>1555</v>
      </c>
      <c r="J42" s="520">
        <v>690</v>
      </c>
      <c r="K42" s="520">
        <v>830</v>
      </c>
      <c r="L42" s="540">
        <v>35</v>
      </c>
      <c r="M42" s="520">
        <v>1518</v>
      </c>
      <c r="N42" s="547">
        <v>641</v>
      </c>
      <c r="O42" s="520">
        <v>865</v>
      </c>
      <c r="P42" s="542">
        <v>12</v>
      </c>
      <c r="Q42" s="549">
        <v>15</v>
      </c>
    </row>
    <row r="43" spans="1:17" ht="9.75" customHeight="1">
      <c r="A43" s="544">
        <v>16</v>
      </c>
      <c r="B43" s="73" t="s">
        <v>511</v>
      </c>
      <c r="D43" s="512" t="s">
        <v>863</v>
      </c>
      <c r="E43" s="513">
        <v>4918</v>
      </c>
      <c r="F43" s="149">
        <v>2267</v>
      </c>
      <c r="G43" s="149">
        <v>2388</v>
      </c>
      <c r="H43" s="539">
        <v>263</v>
      </c>
      <c r="I43" s="520">
        <v>3048</v>
      </c>
      <c r="J43" s="520">
        <v>1567</v>
      </c>
      <c r="K43" s="520">
        <v>1233</v>
      </c>
      <c r="L43" s="540">
        <v>248</v>
      </c>
      <c r="M43" s="520">
        <v>1870</v>
      </c>
      <c r="N43" s="547">
        <v>700</v>
      </c>
      <c r="O43" s="520">
        <v>1155</v>
      </c>
      <c r="P43" s="542">
        <v>15</v>
      </c>
      <c r="Q43" s="549"/>
    </row>
    <row r="44" spans="1:17" ht="9.75" customHeight="1">
      <c r="A44" s="544"/>
      <c r="B44" s="73"/>
      <c r="D44" s="512" t="s">
        <v>865</v>
      </c>
      <c r="E44" s="513">
        <v>3244</v>
      </c>
      <c r="F44" s="149">
        <v>1300</v>
      </c>
      <c r="G44" s="149">
        <v>1885</v>
      </c>
      <c r="H44" s="539">
        <v>59</v>
      </c>
      <c r="I44" s="520">
        <v>1655</v>
      </c>
      <c r="J44" s="520">
        <v>738</v>
      </c>
      <c r="K44" s="520">
        <v>873</v>
      </c>
      <c r="L44" s="540">
        <v>44</v>
      </c>
      <c r="M44" s="520">
        <v>1589</v>
      </c>
      <c r="N44" s="547">
        <v>562</v>
      </c>
      <c r="O44" s="520">
        <v>1012</v>
      </c>
      <c r="P44" s="542">
        <v>15</v>
      </c>
      <c r="Q44" s="549">
        <v>16</v>
      </c>
    </row>
    <row r="45" spans="1:17" ht="9.75" customHeight="1">
      <c r="A45" s="544">
        <v>17</v>
      </c>
      <c r="B45" s="73" t="s">
        <v>512</v>
      </c>
      <c r="D45" s="512" t="s">
        <v>863</v>
      </c>
      <c r="E45" s="513">
        <v>4739</v>
      </c>
      <c r="F45" s="149">
        <v>1886</v>
      </c>
      <c r="G45" s="149">
        <v>2628</v>
      </c>
      <c r="H45" s="539">
        <v>225</v>
      </c>
      <c r="I45" s="520">
        <v>3083</v>
      </c>
      <c r="J45" s="520">
        <v>1436</v>
      </c>
      <c r="K45" s="520">
        <v>1432</v>
      </c>
      <c r="L45" s="540">
        <v>215</v>
      </c>
      <c r="M45" s="520">
        <v>1656</v>
      </c>
      <c r="N45" s="547">
        <v>450</v>
      </c>
      <c r="O45" s="520">
        <v>1196</v>
      </c>
      <c r="P45" s="542">
        <v>10</v>
      </c>
      <c r="Q45" s="549"/>
    </row>
    <row r="46" spans="1:17" ht="9.75" customHeight="1">
      <c r="A46" s="544"/>
      <c r="B46" s="73"/>
      <c r="D46" s="512" t="s">
        <v>865</v>
      </c>
      <c r="E46" s="513">
        <v>3050</v>
      </c>
      <c r="F46" s="149">
        <v>971</v>
      </c>
      <c r="G46" s="149">
        <v>2037</v>
      </c>
      <c r="H46" s="539">
        <v>42</v>
      </c>
      <c r="I46" s="520">
        <v>1602</v>
      </c>
      <c r="J46" s="520">
        <v>588</v>
      </c>
      <c r="K46" s="520">
        <v>981</v>
      </c>
      <c r="L46" s="540">
        <v>33</v>
      </c>
      <c r="M46" s="520">
        <v>1448</v>
      </c>
      <c r="N46" s="547">
        <v>383</v>
      </c>
      <c r="O46" s="520">
        <v>1056</v>
      </c>
      <c r="P46" s="542">
        <v>9</v>
      </c>
      <c r="Q46" s="549">
        <v>17</v>
      </c>
    </row>
    <row r="47" spans="1:17" ht="9.75" customHeight="1">
      <c r="A47" s="544">
        <v>18</v>
      </c>
      <c r="B47" s="73" t="s">
        <v>513</v>
      </c>
      <c r="D47" s="512" t="s">
        <v>863</v>
      </c>
      <c r="E47" s="513">
        <v>4485</v>
      </c>
      <c r="F47" s="149">
        <v>1322</v>
      </c>
      <c r="G47" s="149">
        <v>2910</v>
      </c>
      <c r="H47" s="539">
        <v>253</v>
      </c>
      <c r="I47" s="520">
        <v>2913</v>
      </c>
      <c r="J47" s="520">
        <v>1153</v>
      </c>
      <c r="K47" s="520">
        <v>1525</v>
      </c>
      <c r="L47" s="540">
        <v>235</v>
      </c>
      <c r="M47" s="520">
        <v>1572</v>
      </c>
      <c r="N47" s="547">
        <v>169</v>
      </c>
      <c r="O47" s="520">
        <v>1385</v>
      </c>
      <c r="P47" s="542">
        <v>18</v>
      </c>
      <c r="Q47" s="549"/>
    </row>
    <row r="48" spans="1:17" ht="9.75" customHeight="1">
      <c r="A48" s="544"/>
      <c r="B48" s="73"/>
      <c r="D48" s="518" t="s">
        <v>865</v>
      </c>
      <c r="E48" s="513">
        <v>2819</v>
      </c>
      <c r="F48" s="149">
        <v>574</v>
      </c>
      <c r="G48" s="149">
        <v>2183</v>
      </c>
      <c r="H48" s="539">
        <v>62</v>
      </c>
      <c r="I48" s="520">
        <v>1485</v>
      </c>
      <c r="J48" s="520">
        <v>429</v>
      </c>
      <c r="K48" s="520">
        <v>1011</v>
      </c>
      <c r="L48" s="540">
        <v>45</v>
      </c>
      <c r="M48" s="520">
        <v>1334</v>
      </c>
      <c r="N48" s="547">
        <v>145</v>
      </c>
      <c r="O48" s="520">
        <v>1172</v>
      </c>
      <c r="P48" s="542">
        <v>17</v>
      </c>
      <c r="Q48" s="549">
        <v>18</v>
      </c>
    </row>
    <row r="49" spans="1:17" ht="9.75" customHeight="1">
      <c r="A49" s="544">
        <v>19</v>
      </c>
      <c r="B49" s="73" t="s">
        <v>514</v>
      </c>
      <c r="D49" s="518" t="s">
        <v>863</v>
      </c>
      <c r="E49" s="513">
        <v>3572</v>
      </c>
      <c r="F49" s="149">
        <v>881</v>
      </c>
      <c r="G49" s="149">
        <v>2535</v>
      </c>
      <c r="H49" s="539">
        <v>156</v>
      </c>
      <c r="I49" s="520">
        <v>2061</v>
      </c>
      <c r="J49" s="520">
        <v>810</v>
      </c>
      <c r="K49" s="520">
        <v>1124</v>
      </c>
      <c r="L49" s="540">
        <v>127</v>
      </c>
      <c r="M49" s="520">
        <v>1511</v>
      </c>
      <c r="N49" s="547">
        <v>71</v>
      </c>
      <c r="O49" s="520">
        <v>1411</v>
      </c>
      <c r="P49" s="542">
        <v>29</v>
      </c>
      <c r="Q49" s="549"/>
    </row>
    <row r="50" spans="1:17" ht="9.75" customHeight="1">
      <c r="A50" s="544"/>
      <c r="D50" s="518" t="s">
        <v>865</v>
      </c>
      <c r="E50" s="513">
        <v>2235</v>
      </c>
      <c r="F50" s="149">
        <v>298</v>
      </c>
      <c r="G50" s="149">
        <v>1901</v>
      </c>
      <c r="H50" s="539">
        <v>36</v>
      </c>
      <c r="I50" s="520">
        <v>981</v>
      </c>
      <c r="J50" s="520">
        <v>252</v>
      </c>
      <c r="K50" s="520">
        <v>706</v>
      </c>
      <c r="L50" s="540">
        <v>23</v>
      </c>
      <c r="M50" s="520">
        <v>1254</v>
      </c>
      <c r="N50" s="547">
        <v>46</v>
      </c>
      <c r="O50" s="520">
        <v>1195</v>
      </c>
      <c r="P50" s="542">
        <v>13</v>
      </c>
      <c r="Q50" s="549">
        <v>19</v>
      </c>
    </row>
    <row r="51" spans="1:17" ht="9.75" customHeight="1">
      <c r="A51" s="544">
        <v>20</v>
      </c>
      <c r="B51" s="73" t="s">
        <v>515</v>
      </c>
      <c r="D51" s="512" t="s">
        <v>863</v>
      </c>
      <c r="E51" s="513">
        <v>2797</v>
      </c>
      <c r="F51" s="149">
        <v>639</v>
      </c>
      <c r="G51" s="149">
        <v>2034</v>
      </c>
      <c r="H51" s="539">
        <v>124</v>
      </c>
      <c r="I51" s="520">
        <v>1250</v>
      </c>
      <c r="J51" s="520">
        <v>512</v>
      </c>
      <c r="K51" s="520">
        <v>648</v>
      </c>
      <c r="L51" s="540">
        <v>90</v>
      </c>
      <c r="M51" s="520">
        <v>1547</v>
      </c>
      <c r="N51" s="547">
        <v>127</v>
      </c>
      <c r="O51" s="520">
        <v>1386</v>
      </c>
      <c r="P51" s="542">
        <v>34</v>
      </c>
      <c r="Q51" s="549"/>
    </row>
    <row r="52" spans="1:17" ht="9.75" customHeight="1">
      <c r="A52" s="544"/>
      <c r="B52" s="73"/>
      <c r="D52" s="512" t="s">
        <v>865</v>
      </c>
      <c r="E52" s="513">
        <v>1675</v>
      </c>
      <c r="F52" s="149">
        <v>209</v>
      </c>
      <c r="G52" s="149">
        <v>1427</v>
      </c>
      <c r="H52" s="539">
        <v>39</v>
      </c>
      <c r="I52" s="520">
        <v>491</v>
      </c>
      <c r="J52" s="520">
        <v>133</v>
      </c>
      <c r="K52" s="520">
        <v>342</v>
      </c>
      <c r="L52" s="540">
        <v>16</v>
      </c>
      <c r="M52" s="520">
        <v>1184</v>
      </c>
      <c r="N52" s="547">
        <v>76</v>
      </c>
      <c r="O52" s="520">
        <v>1085</v>
      </c>
      <c r="P52" s="542">
        <v>23</v>
      </c>
      <c r="Q52" s="549">
        <v>20</v>
      </c>
    </row>
    <row r="53" spans="1:17" ht="9.75" customHeight="1">
      <c r="A53" s="544">
        <v>21</v>
      </c>
      <c r="B53" s="73" t="s">
        <v>516</v>
      </c>
      <c r="D53" s="512" t="s">
        <v>863</v>
      </c>
      <c r="E53" s="513">
        <v>3559</v>
      </c>
      <c r="F53" s="149">
        <v>608</v>
      </c>
      <c r="G53" s="149">
        <v>2796</v>
      </c>
      <c r="H53" s="539">
        <v>155</v>
      </c>
      <c r="I53" s="520">
        <v>1190</v>
      </c>
      <c r="J53" s="520">
        <v>385</v>
      </c>
      <c r="K53" s="520">
        <v>728</v>
      </c>
      <c r="L53" s="540">
        <v>77</v>
      </c>
      <c r="M53" s="520">
        <v>2369</v>
      </c>
      <c r="N53" s="547">
        <v>223</v>
      </c>
      <c r="O53" s="520">
        <v>2068</v>
      </c>
      <c r="P53" s="542">
        <v>78</v>
      </c>
      <c r="Q53" s="549"/>
    </row>
    <row r="54" spans="1:17" ht="9.75" customHeight="1">
      <c r="A54" s="544"/>
      <c r="B54" s="73"/>
      <c r="D54" s="512" t="s">
        <v>865</v>
      </c>
      <c r="E54" s="513">
        <v>2213</v>
      </c>
      <c r="F54" s="149">
        <v>219</v>
      </c>
      <c r="G54" s="149">
        <v>1966</v>
      </c>
      <c r="H54" s="539">
        <v>28</v>
      </c>
      <c r="I54" s="520">
        <v>441</v>
      </c>
      <c r="J54" s="520">
        <v>79</v>
      </c>
      <c r="K54" s="520">
        <v>351</v>
      </c>
      <c r="L54" s="540">
        <v>11</v>
      </c>
      <c r="M54" s="520">
        <v>1772</v>
      </c>
      <c r="N54" s="547">
        <v>140</v>
      </c>
      <c r="O54" s="520">
        <v>1615</v>
      </c>
      <c r="P54" s="542">
        <v>17</v>
      </c>
      <c r="Q54" s="549">
        <v>21</v>
      </c>
    </row>
    <row r="55" spans="1:17" ht="9.75" customHeight="1">
      <c r="A55" s="544">
        <v>22</v>
      </c>
      <c r="B55" s="73" t="s">
        <v>517</v>
      </c>
      <c r="D55" s="512" t="s">
        <v>863</v>
      </c>
      <c r="E55" s="513">
        <v>2055</v>
      </c>
      <c r="F55" s="149">
        <v>345</v>
      </c>
      <c r="G55" s="149">
        <v>1600</v>
      </c>
      <c r="H55" s="539">
        <v>110</v>
      </c>
      <c r="I55" s="520">
        <v>773</v>
      </c>
      <c r="J55" s="520">
        <v>188</v>
      </c>
      <c r="K55" s="520">
        <v>539</v>
      </c>
      <c r="L55" s="540">
        <v>46</v>
      </c>
      <c r="M55" s="520">
        <v>1282</v>
      </c>
      <c r="N55" s="547">
        <v>157</v>
      </c>
      <c r="O55" s="520">
        <v>1061</v>
      </c>
      <c r="P55" s="542">
        <v>64</v>
      </c>
      <c r="Q55" s="549"/>
    </row>
    <row r="56" spans="1:17" ht="9.75" customHeight="1">
      <c r="A56" s="544"/>
      <c r="B56" s="73"/>
      <c r="D56" s="518" t="s">
        <v>865</v>
      </c>
      <c r="E56" s="513">
        <v>896</v>
      </c>
      <c r="F56" s="149">
        <v>128</v>
      </c>
      <c r="G56" s="149">
        <v>749</v>
      </c>
      <c r="H56" s="539">
        <v>19</v>
      </c>
      <c r="I56" s="520">
        <v>274</v>
      </c>
      <c r="J56" s="520">
        <v>47</v>
      </c>
      <c r="K56" s="520">
        <v>220</v>
      </c>
      <c r="L56" s="540">
        <v>7</v>
      </c>
      <c r="M56" s="520">
        <v>622</v>
      </c>
      <c r="N56" s="547">
        <v>81</v>
      </c>
      <c r="O56" s="520">
        <v>529</v>
      </c>
      <c r="P56" s="542">
        <v>12</v>
      </c>
      <c r="Q56" s="549">
        <v>22</v>
      </c>
    </row>
    <row r="57" spans="1:17" ht="9.75" customHeight="1">
      <c r="A57" s="544">
        <v>23</v>
      </c>
      <c r="B57" s="73" t="s">
        <v>518</v>
      </c>
      <c r="D57" s="518" t="s">
        <v>863</v>
      </c>
      <c r="E57" s="513">
        <v>899</v>
      </c>
      <c r="F57" s="149">
        <v>186</v>
      </c>
      <c r="G57" s="149">
        <v>664</v>
      </c>
      <c r="H57" s="539">
        <v>49</v>
      </c>
      <c r="I57" s="520">
        <v>542</v>
      </c>
      <c r="J57" s="520">
        <v>132</v>
      </c>
      <c r="K57" s="520">
        <v>377</v>
      </c>
      <c r="L57" s="540">
        <v>33</v>
      </c>
      <c r="M57" s="520">
        <v>357</v>
      </c>
      <c r="N57" s="547">
        <v>54</v>
      </c>
      <c r="O57" s="520">
        <v>287</v>
      </c>
      <c r="P57" s="542">
        <v>16</v>
      </c>
      <c r="Q57" s="549"/>
    </row>
    <row r="58" spans="1:17" ht="9.75" customHeight="1">
      <c r="A58" s="544"/>
      <c r="B58" s="73"/>
      <c r="D58" s="518" t="s">
        <v>865</v>
      </c>
      <c r="E58" s="513">
        <v>129</v>
      </c>
      <c r="F58" s="149">
        <v>24</v>
      </c>
      <c r="G58" s="149">
        <v>103</v>
      </c>
      <c r="H58" s="539">
        <v>2</v>
      </c>
      <c r="I58" s="520">
        <v>92</v>
      </c>
      <c r="J58" s="520">
        <v>16</v>
      </c>
      <c r="K58" s="520">
        <v>74</v>
      </c>
      <c r="L58" s="540">
        <v>2</v>
      </c>
      <c r="M58" s="520">
        <v>37</v>
      </c>
      <c r="N58" s="547">
        <v>8</v>
      </c>
      <c r="O58" s="520">
        <v>29</v>
      </c>
      <c r="P58" s="546" t="s">
        <v>864</v>
      </c>
      <c r="Q58" s="549">
        <v>23</v>
      </c>
    </row>
    <row r="59" spans="1:17" ht="9.75" customHeight="1">
      <c r="A59" s="544"/>
      <c r="B59" s="73"/>
      <c r="D59" s="518"/>
      <c r="E59" s="513"/>
      <c r="F59" s="149"/>
      <c r="G59" s="149"/>
      <c r="H59" s="149"/>
      <c r="I59" s="318"/>
      <c r="J59" s="318"/>
      <c r="K59" s="318"/>
      <c r="L59" s="550"/>
      <c r="M59" s="550"/>
      <c r="N59" s="499"/>
      <c r="O59" s="520"/>
      <c r="P59" s="542"/>
      <c r="Q59" s="549"/>
    </row>
    <row r="60" spans="1:17" s="113" customFormat="1" ht="9.75" customHeight="1">
      <c r="A60" s="551">
        <v>24</v>
      </c>
      <c r="B60" s="128" t="s">
        <v>931</v>
      </c>
      <c r="D60" s="552" t="s">
        <v>863</v>
      </c>
      <c r="E60" s="553">
        <v>68525</v>
      </c>
      <c r="F60" s="554">
        <v>30519</v>
      </c>
      <c r="G60" s="554">
        <v>34632</v>
      </c>
      <c r="H60" s="555">
        <v>3374</v>
      </c>
      <c r="I60" s="482">
        <v>42210</v>
      </c>
      <c r="J60" s="482">
        <v>21845</v>
      </c>
      <c r="K60" s="482">
        <v>17392</v>
      </c>
      <c r="L60" s="556">
        <v>2973</v>
      </c>
      <c r="M60" s="482">
        <v>26315</v>
      </c>
      <c r="N60" s="557">
        <v>8674</v>
      </c>
      <c r="O60" s="482">
        <v>17240</v>
      </c>
      <c r="P60" s="287">
        <v>401</v>
      </c>
      <c r="Q60" s="549"/>
    </row>
    <row r="61" spans="1:17" s="113" customFormat="1" ht="9.75" customHeight="1">
      <c r="A61" s="558"/>
      <c r="B61" s="128"/>
      <c r="D61" s="552" t="s">
        <v>865</v>
      </c>
      <c r="E61" s="553">
        <v>41948</v>
      </c>
      <c r="F61" s="554">
        <v>16442</v>
      </c>
      <c r="G61" s="554">
        <v>24855</v>
      </c>
      <c r="H61" s="555">
        <v>651</v>
      </c>
      <c r="I61" s="482">
        <v>20694</v>
      </c>
      <c r="J61" s="482">
        <v>9073</v>
      </c>
      <c r="K61" s="482">
        <v>11183</v>
      </c>
      <c r="L61" s="556">
        <v>438</v>
      </c>
      <c r="M61" s="482">
        <v>21254</v>
      </c>
      <c r="N61" s="557">
        <v>7369</v>
      </c>
      <c r="O61" s="482">
        <v>13672</v>
      </c>
      <c r="P61" s="287">
        <v>213</v>
      </c>
      <c r="Q61" s="559">
        <v>24</v>
      </c>
    </row>
    <row r="62" spans="5:16" ht="9.75" customHeight="1">
      <c r="E62" s="513"/>
      <c r="F62" s="149"/>
      <c r="G62" s="149"/>
      <c r="H62" s="149"/>
      <c r="I62" s="318"/>
      <c r="J62" s="318"/>
      <c r="K62" s="318"/>
      <c r="L62" s="550"/>
      <c r="M62" s="550"/>
      <c r="N62" s="409"/>
      <c r="O62" s="409"/>
      <c r="P62" s="471"/>
    </row>
    <row r="63" spans="5:16" ht="9.75" customHeight="1">
      <c r="E63" s="513"/>
      <c r="F63" s="149"/>
      <c r="G63" s="149"/>
      <c r="H63" s="149"/>
      <c r="I63" s="318"/>
      <c r="J63" s="318"/>
      <c r="K63" s="318"/>
      <c r="L63" s="550"/>
      <c r="M63" s="550"/>
      <c r="N63" s="409"/>
      <c r="O63" s="409"/>
      <c r="P63" s="471"/>
    </row>
    <row r="64" spans="5:16" ht="9.75" customHeight="1">
      <c r="E64" s="513"/>
      <c r="F64" s="149"/>
      <c r="G64" s="149"/>
      <c r="H64" s="149"/>
      <c r="I64" s="318"/>
      <c r="J64" s="318"/>
      <c r="L64" s="550"/>
      <c r="M64" s="550"/>
      <c r="N64" s="409"/>
      <c r="O64" s="409"/>
      <c r="P64" s="471"/>
    </row>
    <row r="65" spans="5:16" ht="9.75" customHeight="1">
      <c r="E65" s="513"/>
      <c r="F65" s="149"/>
      <c r="G65" s="149"/>
      <c r="H65" s="149"/>
      <c r="I65" s="318"/>
      <c r="J65" s="318"/>
      <c r="L65" s="550"/>
      <c r="M65" s="550"/>
      <c r="N65" s="409"/>
      <c r="O65" s="409"/>
      <c r="P65" s="471"/>
    </row>
    <row r="66" spans="5:16" ht="9.75" customHeight="1">
      <c r="E66" s="513"/>
      <c r="F66" s="149"/>
      <c r="G66" s="149"/>
      <c r="H66" s="149"/>
      <c r="I66" s="318"/>
      <c r="J66" s="318"/>
      <c r="L66" s="550"/>
      <c r="M66" s="550"/>
      <c r="N66" s="409"/>
      <c r="O66" s="409"/>
      <c r="P66" s="471"/>
    </row>
    <row r="67" spans="5:16" ht="9.75" customHeight="1">
      <c r="E67" s="513"/>
      <c r="F67" s="149"/>
      <c r="G67" s="149"/>
      <c r="H67" s="149"/>
      <c r="I67" s="318"/>
      <c r="J67" s="318"/>
      <c r="L67" s="550"/>
      <c r="M67" s="550"/>
      <c r="N67" s="409"/>
      <c r="O67" s="409"/>
      <c r="P67" s="471"/>
    </row>
    <row r="68" spans="5:16" ht="9.75" customHeight="1">
      <c r="E68" s="513"/>
      <c r="F68" s="149"/>
      <c r="G68" s="149"/>
      <c r="H68" s="149"/>
      <c r="I68" s="318"/>
      <c r="J68" s="318"/>
      <c r="L68" s="550"/>
      <c r="M68" s="550"/>
      <c r="N68" s="409"/>
      <c r="O68" s="409"/>
      <c r="P68" s="471"/>
    </row>
    <row r="69" spans="5:16" ht="9.75" customHeight="1">
      <c r="E69" s="513"/>
      <c r="F69" s="149"/>
      <c r="G69" s="149"/>
      <c r="H69" s="149"/>
      <c r="I69" s="318"/>
      <c r="J69" s="318"/>
      <c r="L69" s="550"/>
      <c r="M69" s="550"/>
      <c r="N69" s="409"/>
      <c r="O69" s="409"/>
      <c r="P69" s="471"/>
    </row>
    <row r="70" spans="5:16" ht="9.75" customHeight="1">
      <c r="E70" s="513"/>
      <c r="F70" s="149"/>
      <c r="G70" s="149"/>
      <c r="H70" s="149"/>
      <c r="I70" s="318"/>
      <c r="J70" s="318"/>
      <c r="L70" s="550"/>
      <c r="M70" s="550"/>
      <c r="N70" s="409"/>
      <c r="O70" s="409"/>
      <c r="P70" s="471"/>
    </row>
    <row r="71" spans="5:16" ht="12.75">
      <c r="E71" s="513"/>
      <c r="F71" s="149"/>
      <c r="G71" s="149"/>
      <c r="H71" s="149"/>
      <c r="I71" s="318"/>
      <c r="J71" s="318"/>
      <c r="L71" s="550"/>
      <c r="M71" s="550"/>
      <c r="N71" s="409"/>
      <c r="O71" s="409"/>
      <c r="P71" s="471"/>
    </row>
    <row r="72" spans="5:16" ht="12.75">
      <c r="E72" s="513"/>
      <c r="F72" s="149"/>
      <c r="G72" s="149"/>
      <c r="H72" s="149"/>
      <c r="I72" s="318"/>
      <c r="J72" s="318"/>
      <c r="L72" s="550"/>
      <c r="M72" s="550"/>
      <c r="N72" s="409"/>
      <c r="O72" s="409"/>
      <c r="P72" s="471"/>
    </row>
    <row r="73" spans="5:16" ht="12.75">
      <c r="E73" s="513"/>
      <c r="F73" s="149"/>
      <c r="G73" s="149"/>
      <c r="H73" s="149"/>
      <c r="I73" s="318"/>
      <c r="J73" s="318"/>
      <c r="L73" s="550"/>
      <c r="M73" s="550"/>
      <c r="N73" s="409"/>
      <c r="O73" s="409"/>
      <c r="P73" s="471"/>
    </row>
    <row r="74" spans="5:16" ht="12.75">
      <c r="E74" s="513"/>
      <c r="F74" s="149"/>
      <c r="G74" s="149"/>
      <c r="H74" s="149"/>
      <c r="I74" s="318"/>
      <c r="J74" s="318"/>
      <c r="L74" s="550"/>
      <c r="M74" s="550"/>
      <c r="N74" s="409"/>
      <c r="O74" s="409"/>
      <c r="P74" s="471"/>
    </row>
    <row r="75" spans="5:16" ht="12.75">
      <c r="E75" s="513"/>
      <c r="F75" s="149"/>
      <c r="G75" s="149"/>
      <c r="H75" s="149"/>
      <c r="I75" s="318"/>
      <c r="J75" s="318"/>
      <c r="L75" s="550"/>
      <c r="M75" s="550"/>
      <c r="N75" s="409"/>
      <c r="O75" s="409"/>
      <c r="P75" s="471"/>
    </row>
    <row r="76" spans="5:16" ht="12.75">
      <c r="E76" s="513"/>
      <c r="F76" s="149"/>
      <c r="G76" s="149"/>
      <c r="H76" s="149"/>
      <c r="I76" s="318"/>
      <c r="J76" s="318"/>
      <c r="L76" s="550"/>
      <c r="M76" s="550"/>
      <c r="N76" s="409"/>
      <c r="O76" s="409"/>
      <c r="P76" s="471"/>
    </row>
    <row r="77" spans="5:16" ht="12.75">
      <c r="E77" s="513"/>
      <c r="F77" s="149"/>
      <c r="G77" s="149"/>
      <c r="H77" s="149"/>
      <c r="I77" s="318"/>
      <c r="J77" s="318"/>
      <c r="L77" s="550"/>
      <c r="M77" s="550"/>
      <c r="N77" s="409"/>
      <c r="O77" s="409"/>
      <c r="P77" s="471"/>
    </row>
    <row r="78" spans="5:16" ht="12.75">
      <c r="E78" s="513"/>
      <c r="F78" s="149"/>
      <c r="G78" s="149"/>
      <c r="H78" s="149"/>
      <c r="I78" s="318"/>
      <c r="J78" s="318"/>
      <c r="L78" s="550"/>
      <c r="M78" s="550"/>
      <c r="N78" s="409"/>
      <c r="O78" s="409"/>
      <c r="P78" s="471"/>
    </row>
    <row r="79" spans="5:16" ht="12.75">
      <c r="E79" s="513"/>
      <c r="F79" s="149"/>
      <c r="G79" s="149"/>
      <c r="H79" s="149"/>
      <c r="I79" s="318"/>
      <c r="J79" s="318"/>
      <c r="L79" s="550"/>
      <c r="M79" s="550"/>
      <c r="N79" s="409"/>
      <c r="O79" s="409"/>
      <c r="P79" s="471"/>
    </row>
    <row r="80" spans="5:16" ht="12.75">
      <c r="E80" s="513"/>
      <c r="F80" s="149"/>
      <c r="G80" s="149"/>
      <c r="H80" s="149"/>
      <c r="I80" s="318"/>
      <c r="J80" s="318"/>
      <c r="L80" s="550"/>
      <c r="M80" s="550"/>
      <c r="N80" s="409"/>
      <c r="O80" s="409"/>
      <c r="P80" s="471"/>
    </row>
    <row r="81" spans="5:16" ht="12.75">
      <c r="E81" s="513"/>
      <c r="F81" s="149"/>
      <c r="G81" s="149"/>
      <c r="H81" s="149"/>
      <c r="I81" s="318"/>
      <c r="J81" s="318"/>
      <c r="L81" s="550"/>
      <c r="M81" s="550"/>
      <c r="N81" s="409"/>
      <c r="O81" s="409"/>
      <c r="P81" s="471"/>
    </row>
    <row r="82" spans="5:16" ht="12.75">
      <c r="E82" s="513"/>
      <c r="F82" s="149"/>
      <c r="G82" s="149"/>
      <c r="H82" s="149"/>
      <c r="I82" s="318"/>
      <c r="J82" s="318"/>
      <c r="L82" s="550"/>
      <c r="M82" s="550"/>
      <c r="N82" s="409"/>
      <c r="O82" s="409"/>
      <c r="P82" s="471"/>
    </row>
    <row r="83" spans="5:16" ht="12.75">
      <c r="E83" s="513"/>
      <c r="F83" s="149"/>
      <c r="G83" s="149"/>
      <c r="H83" s="149"/>
      <c r="I83" s="318"/>
      <c r="J83" s="318"/>
      <c r="L83" s="550"/>
      <c r="M83" s="550"/>
      <c r="N83" s="409"/>
      <c r="O83" s="409"/>
      <c r="P83" s="471"/>
    </row>
    <row r="84" spans="5:16" ht="12.75">
      <c r="E84" s="513"/>
      <c r="F84" s="149"/>
      <c r="G84" s="149"/>
      <c r="H84" s="149"/>
      <c r="I84" s="318"/>
      <c r="J84" s="318"/>
      <c r="L84" s="550"/>
      <c r="M84" s="550"/>
      <c r="N84" s="409"/>
      <c r="O84" s="409"/>
      <c r="P84" s="471"/>
    </row>
    <row r="85" spans="5:16" ht="12.75">
      <c r="E85" s="513"/>
      <c r="F85" s="149"/>
      <c r="G85" s="149"/>
      <c r="H85" s="149"/>
      <c r="I85" s="318"/>
      <c r="J85" s="318"/>
      <c r="L85" s="550"/>
      <c r="M85" s="550"/>
      <c r="N85" s="409"/>
      <c r="O85" s="409"/>
      <c r="P85" s="471"/>
    </row>
    <row r="86" spans="5:16" ht="12.75">
      <c r="E86" s="513"/>
      <c r="F86" s="149"/>
      <c r="G86" s="149"/>
      <c r="H86" s="149"/>
      <c r="I86" s="318"/>
      <c r="J86" s="318"/>
      <c r="L86" s="550"/>
      <c r="M86" s="550"/>
      <c r="N86" s="409"/>
      <c r="O86" s="409"/>
      <c r="P86" s="471"/>
    </row>
    <row r="87" spans="6:16" ht="12.75">
      <c r="F87" s="149"/>
      <c r="G87" s="149"/>
      <c r="H87" s="149"/>
      <c r="I87" s="318"/>
      <c r="J87" s="318"/>
      <c r="L87" s="550"/>
      <c r="M87" s="550"/>
      <c r="N87" s="409"/>
      <c r="O87" s="409"/>
      <c r="P87" s="471"/>
    </row>
    <row r="88" spans="6:16" ht="12.75">
      <c r="F88" s="149"/>
      <c r="G88" s="149"/>
      <c r="H88" s="149"/>
      <c r="I88" s="318"/>
      <c r="J88" s="318"/>
      <c r="L88" s="550"/>
      <c r="M88" s="550"/>
      <c r="N88" s="409"/>
      <c r="O88" s="409"/>
      <c r="P88" s="471"/>
    </row>
    <row r="89" spans="6:16" ht="12.75">
      <c r="F89" s="149"/>
      <c r="G89" s="149"/>
      <c r="H89" s="149"/>
      <c r="I89" s="318"/>
      <c r="J89" s="318"/>
      <c r="L89" s="550"/>
      <c r="M89" s="550"/>
      <c r="N89" s="409"/>
      <c r="O89" s="409"/>
      <c r="P89" s="471"/>
    </row>
    <row r="90" spans="6:16" ht="12.75">
      <c r="F90" s="149"/>
      <c r="G90" s="149"/>
      <c r="H90" s="149"/>
      <c r="I90" s="318"/>
      <c r="J90" s="318"/>
      <c r="L90" s="550"/>
      <c r="M90" s="550"/>
      <c r="N90" s="409"/>
      <c r="O90" s="409"/>
      <c r="P90" s="471"/>
    </row>
    <row r="91" spans="6:16" ht="12.75">
      <c r="F91" s="149"/>
      <c r="G91" s="149"/>
      <c r="H91" s="149"/>
      <c r="I91" s="318"/>
      <c r="J91" s="318"/>
      <c r="L91" s="550"/>
      <c r="M91" s="550"/>
      <c r="N91" s="409"/>
      <c r="O91" s="409"/>
      <c r="P91" s="471"/>
    </row>
    <row r="92" spans="6:16" ht="12.75">
      <c r="F92" s="149"/>
      <c r="G92" s="149"/>
      <c r="H92" s="149"/>
      <c r="I92" s="318"/>
      <c r="J92" s="318"/>
      <c r="L92" s="550"/>
      <c r="M92" s="550"/>
      <c r="N92" s="409"/>
      <c r="O92" s="409"/>
      <c r="P92" s="471"/>
    </row>
    <row r="93" spans="6:16" ht="12.75">
      <c r="F93" s="149"/>
      <c r="G93" s="149"/>
      <c r="H93" s="149"/>
      <c r="I93" s="318"/>
      <c r="J93" s="318"/>
      <c r="L93" s="550"/>
      <c r="M93" s="550"/>
      <c r="N93" s="409"/>
      <c r="O93" s="409"/>
      <c r="P93" s="471"/>
    </row>
    <row r="94" spans="6:16" ht="12.75">
      <c r="F94" s="149"/>
      <c r="G94" s="149"/>
      <c r="H94" s="149"/>
      <c r="I94" s="318"/>
      <c r="J94" s="318"/>
      <c r="L94" s="550"/>
      <c r="M94" s="550"/>
      <c r="N94" s="409"/>
      <c r="O94" s="409"/>
      <c r="P94" s="471"/>
    </row>
    <row r="95" spans="6:16" ht="12.75">
      <c r="F95" s="149"/>
      <c r="G95" s="149"/>
      <c r="H95" s="149"/>
      <c r="I95" s="318"/>
      <c r="J95" s="318"/>
      <c r="L95" s="550"/>
      <c r="M95" s="550"/>
      <c r="N95" s="409"/>
      <c r="O95" s="409"/>
      <c r="P95" s="471"/>
    </row>
    <row r="96" spans="6:16" ht="12.75">
      <c r="F96" s="149"/>
      <c r="G96" s="149"/>
      <c r="H96" s="149"/>
      <c r="I96" s="318"/>
      <c r="J96" s="318"/>
      <c r="L96" s="550"/>
      <c r="M96" s="550"/>
      <c r="N96" s="409"/>
      <c r="O96" s="409"/>
      <c r="P96" s="471"/>
    </row>
    <row r="97" spans="6:16" ht="12.75">
      <c r="F97" s="149"/>
      <c r="G97" s="149"/>
      <c r="H97" s="149"/>
      <c r="I97" s="318"/>
      <c r="J97" s="318"/>
      <c r="L97" s="550"/>
      <c r="M97" s="550"/>
      <c r="N97" s="409"/>
      <c r="O97" s="409"/>
      <c r="P97" s="471"/>
    </row>
    <row r="98" spans="6:16" ht="12.75">
      <c r="F98" s="149"/>
      <c r="G98" s="149"/>
      <c r="H98" s="149"/>
      <c r="I98" s="318"/>
      <c r="J98" s="318"/>
      <c r="L98" s="550"/>
      <c r="M98" s="550"/>
      <c r="N98" s="409"/>
      <c r="O98" s="409"/>
      <c r="P98" s="471"/>
    </row>
    <row r="99" spans="6:16" ht="12.75">
      <c r="F99" s="149"/>
      <c r="G99" s="149"/>
      <c r="H99" s="149"/>
      <c r="I99" s="318"/>
      <c r="J99" s="318"/>
      <c r="L99" s="550"/>
      <c r="M99" s="550"/>
      <c r="N99" s="409"/>
      <c r="O99" s="409"/>
      <c r="P99" s="471"/>
    </row>
    <row r="100" spans="6:15" ht="12.75">
      <c r="F100" s="149"/>
      <c r="G100" s="149"/>
      <c r="H100" s="149"/>
      <c r="I100" s="318"/>
      <c r="J100" s="318"/>
      <c r="L100" s="550"/>
      <c r="M100" s="550"/>
      <c r="N100" s="409"/>
      <c r="O100" s="409"/>
    </row>
    <row r="101" spans="6:15" ht="12.75">
      <c r="F101" s="149"/>
      <c r="G101" s="149"/>
      <c r="H101" s="149"/>
      <c r="I101" s="318"/>
      <c r="L101" s="550"/>
      <c r="M101" s="550"/>
      <c r="N101" s="409"/>
      <c r="O101" s="409"/>
    </row>
    <row r="102" spans="6:15" ht="12.75">
      <c r="F102" s="149"/>
      <c r="G102" s="149"/>
      <c r="H102" s="149"/>
      <c r="I102" s="318"/>
      <c r="L102" s="550"/>
      <c r="M102" s="550"/>
      <c r="N102" s="409"/>
      <c r="O102" s="409"/>
    </row>
    <row r="103" spans="6:15" ht="12.75">
      <c r="F103" s="149"/>
      <c r="G103" s="149"/>
      <c r="H103" s="149"/>
      <c r="I103" s="318"/>
      <c r="L103" s="550"/>
      <c r="M103" s="550"/>
      <c r="N103" s="409"/>
      <c r="O103" s="409"/>
    </row>
    <row r="104" spans="6:15" ht="12.75">
      <c r="F104" s="149"/>
      <c r="G104" s="149"/>
      <c r="H104" s="149"/>
      <c r="I104" s="318"/>
      <c r="L104" s="550"/>
      <c r="M104" s="550"/>
      <c r="N104" s="409"/>
      <c r="O104" s="409"/>
    </row>
    <row r="105" spans="6:15" ht="12.75">
      <c r="F105" s="149"/>
      <c r="G105" s="149"/>
      <c r="H105" s="149"/>
      <c r="I105" s="318"/>
      <c r="L105" s="550"/>
      <c r="M105" s="550"/>
      <c r="N105" s="409"/>
      <c r="O105" s="409"/>
    </row>
    <row r="106" spans="6:15" ht="12.75">
      <c r="F106" s="149"/>
      <c r="G106" s="149"/>
      <c r="H106" s="149"/>
      <c r="I106" s="318"/>
      <c r="L106" s="550"/>
      <c r="M106" s="550"/>
      <c r="N106" s="409"/>
      <c r="O106" s="409"/>
    </row>
    <row r="107" spans="6:15" ht="12.75">
      <c r="F107" s="149"/>
      <c r="G107" s="149"/>
      <c r="H107" s="149"/>
      <c r="I107" s="318"/>
      <c r="L107" s="550"/>
      <c r="M107" s="550"/>
      <c r="N107" s="409"/>
      <c r="O107" s="409"/>
    </row>
    <row r="108" spans="6:15" ht="12.75">
      <c r="F108" s="149"/>
      <c r="G108" s="149"/>
      <c r="H108" s="149"/>
      <c r="I108" s="318"/>
      <c r="L108" s="550"/>
      <c r="M108" s="550"/>
      <c r="N108" s="409"/>
      <c r="O108" s="409"/>
    </row>
    <row r="109" spans="6:15" ht="12.75">
      <c r="F109" s="149"/>
      <c r="G109" s="149"/>
      <c r="H109" s="149"/>
      <c r="I109" s="318"/>
      <c r="L109" s="550"/>
      <c r="M109" s="550"/>
      <c r="N109" s="409"/>
      <c r="O109" s="409"/>
    </row>
    <row r="110" spans="7:15" ht="12.75">
      <c r="G110" s="149"/>
      <c r="H110" s="149"/>
      <c r="I110" s="318"/>
      <c r="L110" s="550"/>
      <c r="M110" s="550"/>
      <c r="N110" s="409"/>
      <c r="O110" s="409"/>
    </row>
    <row r="111" spans="7:15" ht="12.75">
      <c r="G111" s="149"/>
      <c r="H111" s="149"/>
      <c r="I111" s="318"/>
      <c r="L111" s="550"/>
      <c r="M111" s="550"/>
      <c r="N111" s="409"/>
      <c r="O111" s="409"/>
    </row>
    <row r="112" spans="7:15" ht="12.75">
      <c r="G112" s="149"/>
      <c r="H112" s="149"/>
      <c r="I112" s="318"/>
      <c r="L112" s="550"/>
      <c r="M112" s="550"/>
      <c r="N112" s="409"/>
      <c r="O112" s="409"/>
    </row>
    <row r="113" spans="7:15" ht="12.75">
      <c r="G113" s="149"/>
      <c r="H113" s="149"/>
      <c r="I113" s="318"/>
      <c r="L113" s="550"/>
      <c r="M113" s="550"/>
      <c r="N113" s="409"/>
      <c r="O113" s="409"/>
    </row>
    <row r="114" spans="7:15" ht="12.75">
      <c r="G114" s="149"/>
      <c r="H114" s="149"/>
      <c r="I114" s="318"/>
      <c r="L114" s="550"/>
      <c r="M114" s="550"/>
      <c r="N114" s="409"/>
      <c r="O114" s="409"/>
    </row>
    <row r="115" spans="7:15" ht="12.75">
      <c r="G115" s="149"/>
      <c r="H115" s="149"/>
      <c r="I115" s="318"/>
      <c r="L115" s="550"/>
      <c r="M115" s="550"/>
      <c r="N115" s="409"/>
      <c r="O115" s="409"/>
    </row>
    <row r="116" spans="7:15" ht="12.75">
      <c r="G116" s="149"/>
      <c r="H116" s="149"/>
      <c r="I116" s="318"/>
      <c r="L116" s="550"/>
      <c r="M116" s="550"/>
      <c r="N116" s="409"/>
      <c r="O116" s="409"/>
    </row>
    <row r="117" spans="7:15" ht="12.75">
      <c r="G117" s="149"/>
      <c r="H117" s="149"/>
      <c r="I117" s="318"/>
      <c r="L117" s="550"/>
      <c r="M117" s="550"/>
      <c r="N117" s="409"/>
      <c r="O117" s="409"/>
    </row>
    <row r="118" spans="7:15" ht="12.75">
      <c r="G118" s="149"/>
      <c r="H118" s="149"/>
      <c r="I118" s="318"/>
      <c r="L118" s="550"/>
      <c r="M118" s="550"/>
      <c r="N118" s="409"/>
      <c r="O118" s="409"/>
    </row>
    <row r="119" spans="7:15" ht="12.75">
      <c r="G119" s="149"/>
      <c r="H119" s="149"/>
      <c r="I119" s="318"/>
      <c r="L119" s="550"/>
      <c r="M119" s="550"/>
      <c r="N119" s="409"/>
      <c r="O119" s="409"/>
    </row>
    <row r="120" spans="7:15" ht="12.75">
      <c r="G120" s="149"/>
      <c r="H120" s="149"/>
      <c r="I120" s="318"/>
      <c r="L120" s="550"/>
      <c r="M120" s="550"/>
      <c r="N120" s="409"/>
      <c r="O120" s="409"/>
    </row>
    <row r="121" spans="7:15" ht="12.75">
      <c r="G121" s="149"/>
      <c r="H121" s="149"/>
      <c r="I121" s="318"/>
      <c r="L121" s="550"/>
      <c r="M121" s="550"/>
      <c r="N121" s="409"/>
      <c r="O121" s="409"/>
    </row>
    <row r="122" spans="7:15" ht="12.75">
      <c r="G122" s="149"/>
      <c r="H122" s="149"/>
      <c r="I122" s="318"/>
      <c r="L122" s="550"/>
      <c r="M122" s="550"/>
      <c r="N122" s="409"/>
      <c r="O122" s="409"/>
    </row>
    <row r="123" spans="7:15" ht="12.75">
      <c r="G123" s="149"/>
      <c r="H123" s="149"/>
      <c r="I123" s="318"/>
      <c r="L123" s="550"/>
      <c r="M123" s="550"/>
      <c r="N123" s="409"/>
      <c r="O123" s="409"/>
    </row>
    <row r="124" spans="7:15" ht="12.75">
      <c r="G124" s="149"/>
      <c r="H124" s="149"/>
      <c r="I124" s="318"/>
      <c r="L124" s="550"/>
      <c r="M124" s="550"/>
      <c r="N124" s="409"/>
      <c r="O124" s="409"/>
    </row>
    <row r="125" spans="7:15" ht="12.75">
      <c r="G125" s="149"/>
      <c r="H125" s="149"/>
      <c r="I125" s="318"/>
      <c r="L125" s="550"/>
      <c r="M125" s="550"/>
      <c r="N125" s="409"/>
      <c r="O125" s="409"/>
    </row>
    <row r="126" spans="7:15" ht="12.75">
      <c r="G126" s="149"/>
      <c r="H126" s="149"/>
      <c r="I126" s="318"/>
      <c r="L126" s="550"/>
      <c r="M126" s="550"/>
      <c r="N126" s="409"/>
      <c r="O126" s="409"/>
    </row>
    <row r="127" spans="7:15" ht="12.75">
      <c r="G127" s="149"/>
      <c r="H127" s="149"/>
      <c r="I127" s="318"/>
      <c r="L127" s="550"/>
      <c r="M127" s="550"/>
      <c r="N127" s="409"/>
      <c r="O127" s="409"/>
    </row>
    <row r="128" spans="7:15" ht="12.75">
      <c r="G128" s="149"/>
      <c r="H128" s="149"/>
      <c r="I128" s="318"/>
      <c r="L128" s="550"/>
      <c r="M128" s="550"/>
      <c r="N128" s="409"/>
      <c r="O128" s="409"/>
    </row>
    <row r="129" spans="7:15" ht="12.75">
      <c r="G129" s="149"/>
      <c r="H129" s="149"/>
      <c r="I129" s="318"/>
      <c r="L129" s="550"/>
      <c r="M129" s="550"/>
      <c r="N129" s="409"/>
      <c r="O129" s="409"/>
    </row>
    <row r="130" spans="7:15" ht="12.75">
      <c r="G130" s="149"/>
      <c r="H130" s="149"/>
      <c r="I130" s="318"/>
      <c r="L130" s="550"/>
      <c r="M130" s="550"/>
      <c r="N130" s="409"/>
      <c r="O130" s="409"/>
    </row>
    <row r="131" spans="7:15" ht="12.75">
      <c r="G131" s="149"/>
      <c r="H131" s="149"/>
      <c r="I131" s="318"/>
      <c r="L131" s="550"/>
      <c r="M131" s="550"/>
      <c r="N131" s="409"/>
      <c r="O131" s="409"/>
    </row>
    <row r="132" spans="7:15" ht="12.75">
      <c r="G132" s="149"/>
      <c r="H132" s="149"/>
      <c r="I132" s="318"/>
      <c r="L132" s="550"/>
      <c r="M132" s="550"/>
      <c r="N132" s="409"/>
      <c r="O132" s="409"/>
    </row>
    <row r="133" spans="7:15" ht="12.75">
      <c r="G133" s="149"/>
      <c r="H133" s="149"/>
      <c r="I133" s="318"/>
      <c r="L133" s="550"/>
      <c r="M133" s="550"/>
      <c r="N133" s="409"/>
      <c r="O133" s="409"/>
    </row>
    <row r="134" spans="7:15" ht="12.75">
      <c r="G134" s="149"/>
      <c r="H134" s="149"/>
      <c r="I134" s="318"/>
      <c r="M134" s="550"/>
      <c r="N134" s="409"/>
      <c r="O134" s="409"/>
    </row>
    <row r="135" spans="7:15" ht="12.75">
      <c r="G135" s="149"/>
      <c r="H135" s="149"/>
      <c r="I135" s="318"/>
      <c r="M135" s="550"/>
      <c r="N135" s="409"/>
      <c r="O135" s="409"/>
    </row>
    <row r="136" spans="7:15" ht="12.75">
      <c r="G136" s="149"/>
      <c r="H136" s="149"/>
      <c r="I136" s="318"/>
      <c r="M136" s="550"/>
      <c r="N136" s="409"/>
      <c r="O136" s="409"/>
    </row>
    <row r="137" spans="7:15" ht="12.75">
      <c r="G137" s="149"/>
      <c r="H137" s="149"/>
      <c r="I137" s="318"/>
      <c r="M137" s="550"/>
      <c r="N137" s="409"/>
      <c r="O137" s="409"/>
    </row>
    <row r="138" spans="7:15" ht="12.75">
      <c r="G138" s="149"/>
      <c r="H138" s="149"/>
      <c r="I138" s="318"/>
      <c r="N138" s="409"/>
      <c r="O138" s="409"/>
    </row>
    <row r="139" spans="7:15" ht="12.75">
      <c r="G139" s="149"/>
      <c r="H139" s="149"/>
      <c r="I139" s="318"/>
      <c r="N139" s="409"/>
      <c r="O139" s="409"/>
    </row>
    <row r="140" spans="7:15" ht="12.75">
      <c r="G140" s="149"/>
      <c r="H140" s="149"/>
      <c r="I140" s="318"/>
      <c r="N140" s="409"/>
      <c r="O140" s="409"/>
    </row>
    <row r="141" spans="7:15" ht="12.75">
      <c r="G141" s="149"/>
      <c r="H141" s="149"/>
      <c r="I141" s="318"/>
      <c r="N141" s="409"/>
      <c r="O141" s="409"/>
    </row>
    <row r="142" spans="7:15" ht="12.75">
      <c r="G142" s="149"/>
      <c r="H142" s="149"/>
      <c r="I142" s="318"/>
      <c r="N142" s="409"/>
      <c r="O142" s="409"/>
    </row>
    <row r="143" spans="7:15" ht="12.75">
      <c r="G143" s="149"/>
      <c r="H143" s="149"/>
      <c r="I143" s="318"/>
      <c r="N143" s="409"/>
      <c r="O143" s="409"/>
    </row>
    <row r="144" spans="7:15" ht="12.75">
      <c r="G144" s="149"/>
      <c r="H144" s="149"/>
      <c r="I144" s="318"/>
      <c r="N144" s="409"/>
      <c r="O144" s="409"/>
    </row>
    <row r="145" spans="7:15" ht="12.75">
      <c r="G145" s="149"/>
      <c r="H145" s="149"/>
      <c r="I145" s="318"/>
      <c r="N145" s="409"/>
      <c r="O145" s="409"/>
    </row>
    <row r="146" spans="7:15" ht="12.75">
      <c r="G146" s="149"/>
      <c r="H146" s="149"/>
      <c r="N146" s="409"/>
      <c r="O146" s="409"/>
    </row>
    <row r="147" spans="7:15" ht="12.75">
      <c r="G147" s="149"/>
      <c r="H147" s="149"/>
      <c r="N147" s="409"/>
      <c r="O147" s="409"/>
    </row>
    <row r="148" spans="7:15" ht="12.75">
      <c r="G148" s="149"/>
      <c r="H148" s="149"/>
      <c r="N148" s="409"/>
      <c r="O148" s="409"/>
    </row>
    <row r="149" spans="7:15" ht="12.75">
      <c r="G149" s="149"/>
      <c r="H149" s="149"/>
      <c r="N149" s="409"/>
      <c r="O149" s="409"/>
    </row>
    <row r="150" spans="7:15" ht="12.75">
      <c r="G150" s="149"/>
      <c r="H150" s="149"/>
      <c r="N150" s="409"/>
      <c r="O150" s="409"/>
    </row>
    <row r="151" spans="7:15" ht="12.75">
      <c r="G151" s="149"/>
      <c r="H151" s="149"/>
      <c r="N151" s="409"/>
      <c r="O151" s="409"/>
    </row>
    <row r="152" spans="7:15" ht="12.75">
      <c r="G152" s="149"/>
      <c r="H152" s="149"/>
      <c r="N152" s="409"/>
      <c r="O152" s="409"/>
    </row>
    <row r="153" spans="7:15" ht="12.75">
      <c r="G153" s="149"/>
      <c r="H153" s="149"/>
      <c r="N153" s="409"/>
      <c r="O153" s="409"/>
    </row>
    <row r="154" spans="7:15" ht="12.75">
      <c r="G154" s="149"/>
      <c r="H154" s="149"/>
      <c r="N154" s="409"/>
      <c r="O154" s="409"/>
    </row>
    <row r="155" spans="7:15" ht="12.75">
      <c r="G155" s="149"/>
      <c r="H155" s="149"/>
      <c r="N155" s="409"/>
      <c r="O155" s="409"/>
    </row>
    <row r="156" spans="7:15" ht="12.75">
      <c r="G156" s="149"/>
      <c r="H156" s="149"/>
      <c r="N156" s="409"/>
      <c r="O156" s="409"/>
    </row>
    <row r="157" spans="7:15" ht="12.75">
      <c r="G157" s="149"/>
      <c r="H157" s="149"/>
      <c r="N157" s="409"/>
      <c r="O157" s="409"/>
    </row>
    <row r="158" spans="7:15" ht="12.75">
      <c r="G158" s="149"/>
      <c r="H158" s="149"/>
      <c r="N158" s="409"/>
      <c r="O158" s="409"/>
    </row>
    <row r="159" spans="7:15" ht="12.75">
      <c r="G159" s="149"/>
      <c r="H159" s="149"/>
      <c r="N159" s="409"/>
      <c r="O159" s="409"/>
    </row>
    <row r="160" spans="7:15" ht="12.75">
      <c r="G160" s="149"/>
      <c r="H160" s="149"/>
      <c r="N160" s="409"/>
      <c r="O160" s="409"/>
    </row>
    <row r="161" spans="7:15" ht="12.75">
      <c r="G161" s="149"/>
      <c r="H161" s="149"/>
      <c r="N161" s="409"/>
      <c r="O161" s="409"/>
    </row>
    <row r="162" spans="7:15" ht="12.75">
      <c r="G162" s="149"/>
      <c r="H162" s="149"/>
      <c r="N162" s="409"/>
      <c r="O162" s="409"/>
    </row>
    <row r="163" spans="7:15" ht="12.75">
      <c r="G163" s="149"/>
      <c r="H163" s="149"/>
      <c r="N163" s="409"/>
      <c r="O163" s="409"/>
    </row>
    <row r="164" spans="7:15" ht="12.75">
      <c r="G164" s="149"/>
      <c r="H164" s="149"/>
      <c r="N164" s="409"/>
      <c r="O164" s="409"/>
    </row>
    <row r="165" spans="7:15" ht="12.75">
      <c r="G165" s="149"/>
      <c r="H165" s="149"/>
      <c r="N165" s="409"/>
      <c r="O165" s="409"/>
    </row>
    <row r="166" spans="7:15" ht="12.75">
      <c r="G166" s="149"/>
      <c r="H166" s="149"/>
      <c r="N166" s="409"/>
      <c r="O166" s="409"/>
    </row>
    <row r="167" spans="7:15" ht="12.75">
      <c r="G167" s="149"/>
      <c r="H167" s="149"/>
      <c r="N167" s="409"/>
      <c r="O167" s="409"/>
    </row>
    <row r="168" spans="7:15" ht="12.75">
      <c r="G168" s="149"/>
      <c r="H168" s="149"/>
      <c r="N168" s="409"/>
      <c r="O168" s="409"/>
    </row>
    <row r="169" spans="7:15" ht="12.75">
      <c r="G169" s="149"/>
      <c r="H169" s="149"/>
      <c r="N169" s="409"/>
      <c r="O169" s="409"/>
    </row>
    <row r="170" spans="7:15" ht="12.75">
      <c r="G170" s="149"/>
      <c r="H170" s="149"/>
      <c r="N170" s="409"/>
      <c r="O170" s="409"/>
    </row>
    <row r="171" spans="7:15" ht="12.75">
      <c r="G171" s="149"/>
      <c r="H171" s="149"/>
      <c r="N171" s="409"/>
      <c r="O171" s="409"/>
    </row>
    <row r="172" spans="7:15" ht="12.75">
      <c r="G172" s="149"/>
      <c r="H172" s="149"/>
      <c r="N172" s="409"/>
      <c r="O172" s="409"/>
    </row>
    <row r="173" spans="7:15" ht="12.75">
      <c r="G173" s="149"/>
      <c r="H173" s="149"/>
      <c r="O173" s="409"/>
    </row>
    <row r="174" spans="7:15" ht="12.75">
      <c r="G174" s="149"/>
      <c r="H174" s="149"/>
      <c r="O174" s="409"/>
    </row>
    <row r="175" spans="7:15" ht="12.75">
      <c r="G175" s="149"/>
      <c r="H175" s="149"/>
      <c r="O175" s="409"/>
    </row>
    <row r="176" spans="7:15" ht="12.75">
      <c r="G176" s="149"/>
      <c r="H176" s="149"/>
      <c r="O176" s="409"/>
    </row>
    <row r="177" spans="7:15" ht="12.75">
      <c r="G177" s="149"/>
      <c r="H177" s="149"/>
      <c r="O177" s="409"/>
    </row>
    <row r="178" spans="7:15" ht="12.75">
      <c r="G178" s="149"/>
      <c r="O178" s="409"/>
    </row>
    <row r="179" spans="7:15" ht="12.75">
      <c r="G179" s="149"/>
      <c r="O179" s="409"/>
    </row>
    <row r="180" spans="7:15" ht="12.75">
      <c r="G180" s="149"/>
      <c r="O180" s="409"/>
    </row>
    <row r="181" spans="7:15" ht="12.75">
      <c r="G181" s="149"/>
      <c r="O181" s="409"/>
    </row>
    <row r="182" spans="7:15" ht="12.75">
      <c r="G182" s="149"/>
      <c r="O182" s="409"/>
    </row>
    <row r="183" spans="7:15" ht="12.75">
      <c r="G183" s="149"/>
      <c r="O183" s="409"/>
    </row>
    <row r="184" spans="7:15" ht="12.75">
      <c r="G184" s="149"/>
      <c r="O184" s="409"/>
    </row>
    <row r="185" spans="7:15" ht="12.75">
      <c r="G185" s="149"/>
      <c r="O185" s="409"/>
    </row>
    <row r="186" spans="7:15" ht="12.75">
      <c r="G186" s="149"/>
      <c r="O186" s="409"/>
    </row>
    <row r="187" spans="7:15" ht="12.75">
      <c r="G187" s="149"/>
      <c r="O187" s="409"/>
    </row>
    <row r="188" spans="7:15" ht="12.75">
      <c r="G188" s="149"/>
      <c r="O188" s="409"/>
    </row>
    <row r="189" spans="7:15" ht="12.75">
      <c r="G189" s="149"/>
      <c r="O189" s="409"/>
    </row>
    <row r="190" spans="7:15" ht="12.75">
      <c r="G190" s="149"/>
      <c r="O190" s="409"/>
    </row>
    <row r="191" spans="7:15" ht="12.75">
      <c r="G191" s="149"/>
      <c r="O191" s="409"/>
    </row>
    <row r="192" spans="7:15" ht="12.75">
      <c r="G192" s="149"/>
      <c r="O192" s="409"/>
    </row>
    <row r="193" spans="7:15" ht="12.75">
      <c r="G193" s="149"/>
      <c r="O193" s="409"/>
    </row>
    <row r="194" spans="7:15" ht="12.75">
      <c r="G194" s="149"/>
      <c r="O194" s="409"/>
    </row>
    <row r="195" spans="7:15" ht="12.75">
      <c r="G195" s="149"/>
      <c r="O195" s="409"/>
    </row>
    <row r="196" spans="7:15" ht="12.75">
      <c r="G196" s="149"/>
      <c r="O196" s="409"/>
    </row>
    <row r="197" spans="7:15" ht="12.75">
      <c r="G197" s="149"/>
      <c r="O197" s="409"/>
    </row>
    <row r="198" spans="7:15" ht="12.75">
      <c r="G198" s="149"/>
      <c r="O198" s="409"/>
    </row>
    <row r="199" spans="7:15" ht="12.75">
      <c r="G199" s="149"/>
      <c r="O199" s="409"/>
    </row>
    <row r="200" spans="7:15" ht="12.75">
      <c r="G200" s="149"/>
      <c r="O200" s="409"/>
    </row>
    <row r="201" spans="7:15" ht="12.75">
      <c r="G201" s="149"/>
      <c r="O201" s="409"/>
    </row>
    <row r="202" spans="7:15" ht="12.75">
      <c r="G202" s="149"/>
      <c r="O202" s="409"/>
    </row>
    <row r="203" spans="7:15" ht="12.75">
      <c r="G203" s="149"/>
      <c r="O203" s="409"/>
    </row>
    <row r="204" spans="7:15" ht="12.75">
      <c r="G204" s="149"/>
      <c r="O204" s="409"/>
    </row>
    <row r="205" spans="7:15" ht="12.75">
      <c r="G205" s="149"/>
      <c r="O205" s="409"/>
    </row>
    <row r="206" spans="7:15" ht="12.75">
      <c r="G206" s="149"/>
      <c r="O206" s="409"/>
    </row>
    <row r="207" spans="7:15" ht="12.75">
      <c r="G207" s="149"/>
      <c r="O207" s="409"/>
    </row>
    <row r="208" spans="7:15" ht="12.75">
      <c r="G208" s="149"/>
      <c r="O208" s="409"/>
    </row>
    <row r="209" spans="7:15" ht="12.75">
      <c r="G209" s="149"/>
      <c r="O209" s="409"/>
    </row>
    <row r="210" ht="12.75">
      <c r="G210" s="149"/>
    </row>
    <row r="211" ht="12.75">
      <c r="G211" s="149"/>
    </row>
    <row r="212" ht="12.75">
      <c r="G212" s="149"/>
    </row>
    <row r="213" ht="12.75">
      <c r="G213" s="149"/>
    </row>
    <row r="214" ht="12.75">
      <c r="G214" s="149"/>
    </row>
    <row r="215" ht="12.75">
      <c r="G215" s="149"/>
    </row>
    <row r="216" ht="12.75">
      <c r="G216" s="149"/>
    </row>
    <row r="217" ht="12.75">
      <c r="G217" s="149"/>
    </row>
    <row r="218" ht="12.75">
      <c r="G218" s="149"/>
    </row>
    <row r="219" ht="12.75">
      <c r="G219" s="149"/>
    </row>
    <row r="220" ht="12.75">
      <c r="G220" s="149"/>
    </row>
    <row r="221" ht="12.75">
      <c r="G221" s="149"/>
    </row>
    <row r="222" ht="12.75">
      <c r="G222" s="149"/>
    </row>
    <row r="223" ht="12.75">
      <c r="G223" s="149"/>
    </row>
    <row r="224" ht="12.75">
      <c r="G224" s="149"/>
    </row>
    <row r="225" ht="12.75">
      <c r="G225" s="149"/>
    </row>
    <row r="226" ht="12.75">
      <c r="G226" s="149"/>
    </row>
    <row r="227" ht="12.75">
      <c r="G227" s="149"/>
    </row>
    <row r="228" ht="12.75">
      <c r="G228" s="149"/>
    </row>
    <row r="229" ht="12.75">
      <c r="G229" s="149"/>
    </row>
    <row r="230" ht="12.75">
      <c r="G230" s="149"/>
    </row>
    <row r="231" ht="12.75">
      <c r="G231" s="149"/>
    </row>
    <row r="232" ht="12.75">
      <c r="G232" s="149"/>
    </row>
    <row r="233" ht="12.75">
      <c r="G233" s="149"/>
    </row>
    <row r="234" ht="12.75">
      <c r="G234" s="149"/>
    </row>
    <row r="235" ht="12.75">
      <c r="G235" s="149"/>
    </row>
    <row r="236" ht="12.75">
      <c r="G236" s="149"/>
    </row>
    <row r="237" ht="12.75">
      <c r="G237" s="149"/>
    </row>
    <row r="238" ht="12.75">
      <c r="G238" s="149"/>
    </row>
    <row r="239" ht="12.75">
      <c r="G239" s="149"/>
    </row>
    <row r="240" ht="12.75">
      <c r="G240" s="149"/>
    </row>
    <row r="241" ht="12.75">
      <c r="G241" s="149"/>
    </row>
    <row r="242" ht="12.75">
      <c r="G242" s="149"/>
    </row>
    <row r="243" ht="12.75">
      <c r="G243" s="149"/>
    </row>
    <row r="244" ht="12.75">
      <c r="G244" s="149"/>
    </row>
    <row r="245" ht="12.75">
      <c r="G245" s="149"/>
    </row>
    <row r="246" ht="12.75">
      <c r="G246" s="149"/>
    </row>
    <row r="247" ht="12.75">
      <c r="G247" s="149"/>
    </row>
    <row r="248" ht="12.75">
      <c r="G248" s="149"/>
    </row>
    <row r="249" ht="12.75">
      <c r="G249" s="149"/>
    </row>
    <row r="250" ht="12.75">
      <c r="G250" s="149"/>
    </row>
    <row r="251" ht="12.75">
      <c r="G251" s="149"/>
    </row>
    <row r="252" ht="12.75">
      <c r="G252" s="149"/>
    </row>
    <row r="253" ht="12.75">
      <c r="G253" s="149"/>
    </row>
    <row r="254" ht="12.75">
      <c r="G254" s="149"/>
    </row>
    <row r="255" ht="12.75">
      <c r="G255" s="149"/>
    </row>
    <row r="256" ht="12.75">
      <c r="G256" s="149"/>
    </row>
    <row r="257" ht="12.75">
      <c r="G257" s="149"/>
    </row>
  </sheetData>
  <mergeCells count="9">
    <mergeCell ref="A4:H4"/>
    <mergeCell ref="A7:A11"/>
    <mergeCell ref="E7:H8"/>
    <mergeCell ref="F9:F11"/>
    <mergeCell ref="Q7:Q11"/>
    <mergeCell ref="J9:J11"/>
    <mergeCell ref="I7:L8"/>
    <mergeCell ref="M7:P8"/>
    <mergeCell ref="N9:N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Q61"/>
  <sheetViews>
    <sheetView workbookViewId="0" topLeftCell="C1">
      <selection activeCell="F12" sqref="F12"/>
    </sheetView>
  </sheetViews>
  <sheetFormatPr defaultColWidth="11.421875" defaultRowHeight="12.75"/>
  <cols>
    <col min="1" max="1" width="5.00390625" style="0" customWidth="1"/>
    <col min="3" max="3" width="16.57421875" style="0" customWidth="1"/>
    <col min="4" max="4" width="3.00390625" style="0" customWidth="1"/>
    <col min="9" max="15" width="10.7109375" style="0" customWidth="1"/>
    <col min="17" max="17" width="5.00390625" style="0" customWidth="1"/>
  </cols>
  <sheetData>
    <row r="1" spans="1:17" ht="9.75" customHeight="1">
      <c r="A1" s="71" t="str">
        <f>"- 44 -"</f>
        <v>- 44 -</v>
      </c>
      <c r="B1" s="98"/>
      <c r="C1" s="71"/>
      <c r="D1" s="71"/>
      <c r="E1" s="71"/>
      <c r="F1" s="71"/>
      <c r="G1" s="71"/>
      <c r="H1" s="71"/>
      <c r="I1" s="71" t="str">
        <f>"- 45 -"</f>
        <v>- 45 -</v>
      </c>
      <c r="J1" s="71"/>
      <c r="K1" s="71"/>
      <c r="L1" s="71"/>
      <c r="M1" s="71"/>
      <c r="N1" s="71"/>
      <c r="O1" s="71"/>
      <c r="P1" s="71"/>
      <c r="Q1" s="98"/>
    </row>
    <row r="2" spans="2:16" ht="9.75" customHeight="1">
      <c r="B2" s="73"/>
      <c r="C2" s="73"/>
      <c r="D2" s="179"/>
      <c r="E2" s="73"/>
      <c r="F2" s="73"/>
      <c r="G2" s="73"/>
      <c r="H2" s="73"/>
      <c r="I2" s="73"/>
      <c r="J2" s="73"/>
      <c r="K2" s="73"/>
      <c r="L2" s="73"/>
      <c r="M2" s="73"/>
      <c r="N2" s="73"/>
      <c r="O2" s="73"/>
      <c r="P2" s="73"/>
    </row>
    <row r="3" spans="2:16" ht="9.75" customHeight="1">
      <c r="B3" s="73"/>
      <c r="C3" s="73"/>
      <c r="D3" s="179"/>
      <c r="E3" s="73"/>
      <c r="F3" s="73"/>
      <c r="G3" s="73"/>
      <c r="H3" s="73"/>
      <c r="I3" s="73"/>
      <c r="J3" s="73"/>
      <c r="K3" s="73"/>
      <c r="L3" s="73"/>
      <c r="M3" s="73"/>
      <c r="N3" s="73"/>
      <c r="O3" s="73"/>
      <c r="P3" s="73"/>
    </row>
    <row r="4" spans="1:16" ht="12.75">
      <c r="A4" s="803" t="s">
        <v>519</v>
      </c>
      <c r="B4" s="803"/>
      <c r="C4" s="803"/>
      <c r="D4" s="803"/>
      <c r="E4" s="803"/>
      <c r="F4" s="803"/>
      <c r="G4" s="803"/>
      <c r="H4" s="803"/>
      <c r="I4" s="153" t="s">
        <v>520</v>
      </c>
      <c r="K4" s="153"/>
      <c r="L4" s="153"/>
      <c r="M4" s="153"/>
      <c r="N4" s="153"/>
      <c r="O4" s="153"/>
      <c r="P4" s="153"/>
    </row>
    <row r="5" spans="2:16" ht="9.75" customHeight="1">
      <c r="B5" s="73"/>
      <c r="C5" s="73"/>
      <c r="D5" s="179"/>
      <c r="E5" s="73"/>
      <c r="F5" s="73"/>
      <c r="G5" s="73"/>
      <c r="H5" s="73"/>
      <c r="I5" s="73"/>
      <c r="J5" s="73"/>
      <c r="K5" s="73"/>
      <c r="L5" s="73"/>
      <c r="M5" s="73"/>
      <c r="N5" s="73"/>
      <c r="O5" s="73"/>
      <c r="P5" s="73"/>
    </row>
    <row r="6" spans="1:17" ht="9.75" customHeight="1" thickBot="1">
      <c r="A6" s="259"/>
      <c r="B6" s="75"/>
      <c r="C6" s="75"/>
      <c r="D6" s="214"/>
      <c r="E6" s="75"/>
      <c r="F6" s="75"/>
      <c r="G6" s="75"/>
      <c r="H6" s="75"/>
      <c r="I6" s="75"/>
      <c r="J6" s="75"/>
      <c r="K6" s="75"/>
      <c r="L6" s="75"/>
      <c r="M6" s="75"/>
      <c r="N6" s="75"/>
      <c r="O6" s="75"/>
      <c r="P6" s="75"/>
      <c r="Q6" s="259"/>
    </row>
    <row r="7" spans="1:17" ht="9.75" customHeight="1">
      <c r="A7" s="809" t="s">
        <v>109</v>
      </c>
      <c r="B7" s="89" t="s">
        <v>491</v>
      </c>
      <c r="C7" s="89"/>
      <c r="D7" s="114"/>
      <c r="E7" s="693" t="s">
        <v>62</v>
      </c>
      <c r="F7" s="686"/>
      <c r="G7" s="686"/>
      <c r="H7" s="686"/>
      <c r="I7" s="686" t="s">
        <v>981</v>
      </c>
      <c r="J7" s="686"/>
      <c r="K7" s="686"/>
      <c r="L7" s="711"/>
      <c r="M7" s="708" t="s">
        <v>110</v>
      </c>
      <c r="N7" s="686"/>
      <c r="O7" s="686"/>
      <c r="P7" s="711"/>
      <c r="Q7" s="804" t="s">
        <v>109</v>
      </c>
    </row>
    <row r="8" spans="1:17" ht="9.75" customHeight="1">
      <c r="A8" s="810"/>
      <c r="B8" s="71" t="s">
        <v>492</v>
      </c>
      <c r="C8" s="71"/>
      <c r="D8" s="116"/>
      <c r="E8" s="712"/>
      <c r="F8" s="710"/>
      <c r="G8" s="710"/>
      <c r="H8" s="710"/>
      <c r="I8" s="710"/>
      <c r="J8" s="710"/>
      <c r="K8" s="710"/>
      <c r="L8" s="713"/>
      <c r="M8" s="709"/>
      <c r="N8" s="710"/>
      <c r="O8" s="710"/>
      <c r="P8" s="713"/>
      <c r="Q8" s="805"/>
    </row>
    <row r="9" spans="1:17" ht="9.75" customHeight="1">
      <c r="A9" s="810"/>
      <c r="B9" s="117" t="s">
        <v>493</v>
      </c>
      <c r="C9" s="71"/>
      <c r="D9" s="116"/>
      <c r="E9" s="310"/>
      <c r="F9" s="768" t="s">
        <v>671</v>
      </c>
      <c r="G9" s="94"/>
      <c r="H9" s="91"/>
      <c r="I9" s="120"/>
      <c r="J9" s="800" t="s">
        <v>671</v>
      </c>
      <c r="K9" s="94"/>
      <c r="L9" s="146"/>
      <c r="M9" s="94"/>
      <c r="N9" s="768" t="s">
        <v>671</v>
      </c>
      <c r="O9" s="94"/>
      <c r="P9" s="91"/>
      <c r="Q9" s="805"/>
    </row>
    <row r="10" spans="1:17" ht="9.75" customHeight="1">
      <c r="A10" s="810"/>
      <c r="C10" s="536" t="s">
        <v>495</v>
      </c>
      <c r="D10" s="116"/>
      <c r="E10" s="310" t="s">
        <v>854</v>
      </c>
      <c r="F10" s="807"/>
      <c r="G10" s="94" t="s">
        <v>988</v>
      </c>
      <c r="H10" s="263" t="s">
        <v>989</v>
      </c>
      <c r="I10" s="217" t="s">
        <v>993</v>
      </c>
      <c r="J10" s="663"/>
      <c r="K10" s="94" t="s">
        <v>988</v>
      </c>
      <c r="L10" s="194" t="s">
        <v>989</v>
      </c>
      <c r="M10" s="94" t="s">
        <v>993</v>
      </c>
      <c r="N10" s="807"/>
      <c r="O10" s="94" t="s">
        <v>988</v>
      </c>
      <c r="P10" s="263" t="s">
        <v>989</v>
      </c>
      <c r="Q10" s="805"/>
    </row>
    <row r="11" spans="1:17" ht="9.75" customHeight="1" thickBot="1">
      <c r="A11" s="811"/>
      <c r="C11" s="340" t="s">
        <v>1006</v>
      </c>
      <c r="D11" s="116"/>
      <c r="E11" s="332"/>
      <c r="F11" s="808"/>
      <c r="G11" s="214"/>
      <c r="H11" s="272"/>
      <c r="I11" s="124"/>
      <c r="J11" s="664"/>
      <c r="K11" s="94"/>
      <c r="L11" s="218"/>
      <c r="M11" s="94"/>
      <c r="N11" s="808"/>
      <c r="O11" s="94"/>
      <c r="P11" s="272"/>
      <c r="Q11" s="806"/>
    </row>
    <row r="12" spans="1:17" ht="9.75" customHeight="1">
      <c r="A12" s="537"/>
      <c r="B12" s="78"/>
      <c r="C12" s="78"/>
      <c r="D12" s="219"/>
      <c r="E12" s="78"/>
      <c r="F12" s="78"/>
      <c r="G12" s="78"/>
      <c r="H12" s="78"/>
      <c r="I12" s="78"/>
      <c r="J12" s="78"/>
      <c r="K12" s="78"/>
      <c r="L12" s="78"/>
      <c r="M12" s="78"/>
      <c r="N12" s="78"/>
      <c r="O12" s="78"/>
      <c r="P12" s="78"/>
      <c r="Q12" s="538"/>
    </row>
    <row r="13" spans="1:17" ht="9.75" customHeight="1">
      <c r="A13" s="217">
        <v>1</v>
      </c>
      <c r="B13" s="164" t="s">
        <v>496</v>
      </c>
      <c r="C13" s="164"/>
      <c r="D13" s="518" t="s">
        <v>863</v>
      </c>
      <c r="E13" s="519">
        <v>689</v>
      </c>
      <c r="F13" s="521">
        <v>67</v>
      </c>
      <c r="G13" s="521">
        <v>503</v>
      </c>
      <c r="H13" s="539">
        <v>119</v>
      </c>
      <c r="I13" s="520">
        <v>644</v>
      </c>
      <c r="J13" s="520">
        <v>67</v>
      </c>
      <c r="K13" s="520">
        <v>468</v>
      </c>
      <c r="L13" s="540">
        <v>109</v>
      </c>
      <c r="M13" s="520">
        <v>45</v>
      </c>
      <c r="N13" s="541" t="s">
        <v>864</v>
      </c>
      <c r="O13" s="520">
        <v>35</v>
      </c>
      <c r="P13" s="520">
        <v>10</v>
      </c>
      <c r="Q13" s="267"/>
    </row>
    <row r="14" spans="1:17" ht="9.75" customHeight="1">
      <c r="A14" s="217"/>
      <c r="B14" s="164"/>
      <c r="C14" s="164"/>
      <c r="D14" s="518" t="s">
        <v>865</v>
      </c>
      <c r="E14" s="519">
        <v>466</v>
      </c>
      <c r="F14" s="521">
        <v>42</v>
      </c>
      <c r="G14" s="521">
        <v>394</v>
      </c>
      <c r="H14" s="539">
        <v>30</v>
      </c>
      <c r="I14" s="520">
        <v>433</v>
      </c>
      <c r="J14" s="520">
        <v>42</v>
      </c>
      <c r="K14" s="520">
        <v>365</v>
      </c>
      <c r="L14" s="540">
        <v>26</v>
      </c>
      <c r="M14" s="520">
        <v>33</v>
      </c>
      <c r="N14" s="541" t="s">
        <v>864</v>
      </c>
      <c r="O14" s="520">
        <v>29</v>
      </c>
      <c r="P14" s="520">
        <v>4</v>
      </c>
      <c r="Q14" s="263">
        <v>1</v>
      </c>
    </row>
    <row r="15" spans="1:17" ht="9.75" customHeight="1">
      <c r="A15" s="217">
        <v>2</v>
      </c>
      <c r="B15" s="164" t="s">
        <v>497</v>
      </c>
      <c r="C15" s="164"/>
      <c r="D15" s="518" t="s">
        <v>863</v>
      </c>
      <c r="E15" s="519">
        <v>473</v>
      </c>
      <c r="F15" s="521">
        <v>53</v>
      </c>
      <c r="G15" s="521">
        <v>359</v>
      </c>
      <c r="H15" s="539">
        <v>61</v>
      </c>
      <c r="I15" s="520">
        <v>383</v>
      </c>
      <c r="J15" s="520">
        <v>53</v>
      </c>
      <c r="K15" s="520">
        <v>281</v>
      </c>
      <c r="L15" s="540">
        <v>49</v>
      </c>
      <c r="M15" s="520">
        <v>90</v>
      </c>
      <c r="N15" s="541" t="s">
        <v>864</v>
      </c>
      <c r="O15" s="520">
        <v>78</v>
      </c>
      <c r="P15" s="520">
        <v>12</v>
      </c>
      <c r="Q15" s="263"/>
    </row>
    <row r="16" spans="1:17" ht="9.75" customHeight="1">
      <c r="A16" s="217"/>
      <c r="B16" s="164"/>
      <c r="C16" s="164"/>
      <c r="D16" s="518" t="s">
        <v>865</v>
      </c>
      <c r="E16" s="519">
        <v>332</v>
      </c>
      <c r="F16" s="521">
        <v>34</v>
      </c>
      <c r="G16" s="521">
        <v>285</v>
      </c>
      <c r="H16" s="539">
        <v>13</v>
      </c>
      <c r="I16" s="520">
        <v>269</v>
      </c>
      <c r="J16" s="520">
        <v>34</v>
      </c>
      <c r="K16" s="520">
        <v>222</v>
      </c>
      <c r="L16" s="540">
        <v>13</v>
      </c>
      <c r="M16" s="520">
        <v>63</v>
      </c>
      <c r="N16" s="541" t="s">
        <v>864</v>
      </c>
      <c r="O16" s="520">
        <v>63</v>
      </c>
      <c r="P16" s="444" t="s">
        <v>864</v>
      </c>
      <c r="Q16" s="263">
        <v>2</v>
      </c>
    </row>
    <row r="17" spans="1:17" ht="9.75" customHeight="1">
      <c r="A17" s="217">
        <v>3</v>
      </c>
      <c r="B17" s="73" t="s">
        <v>498</v>
      </c>
      <c r="C17" s="73"/>
      <c r="D17" s="512" t="s">
        <v>863</v>
      </c>
      <c r="E17" s="513">
        <v>505</v>
      </c>
      <c r="F17" s="149">
        <v>56</v>
      </c>
      <c r="G17" s="149">
        <v>403</v>
      </c>
      <c r="H17" s="539">
        <v>46</v>
      </c>
      <c r="I17" s="520">
        <v>355</v>
      </c>
      <c r="J17" s="520">
        <v>56</v>
      </c>
      <c r="K17" s="520">
        <v>269</v>
      </c>
      <c r="L17" s="540">
        <v>30</v>
      </c>
      <c r="M17" s="520">
        <v>150</v>
      </c>
      <c r="N17" s="541" t="s">
        <v>864</v>
      </c>
      <c r="O17" s="520">
        <v>134</v>
      </c>
      <c r="P17" s="520">
        <v>16</v>
      </c>
      <c r="Q17" s="263"/>
    </row>
    <row r="18" spans="1:17" ht="9.75" customHeight="1">
      <c r="A18" s="217"/>
      <c r="B18" s="73"/>
      <c r="C18" s="73"/>
      <c r="D18" s="512" t="s">
        <v>865</v>
      </c>
      <c r="E18" s="513">
        <v>340</v>
      </c>
      <c r="F18" s="149">
        <v>29</v>
      </c>
      <c r="G18" s="149">
        <v>302</v>
      </c>
      <c r="H18" s="539">
        <v>9</v>
      </c>
      <c r="I18" s="520">
        <v>227</v>
      </c>
      <c r="J18" s="520">
        <v>29</v>
      </c>
      <c r="K18" s="520">
        <v>191</v>
      </c>
      <c r="L18" s="540">
        <v>7</v>
      </c>
      <c r="M18" s="520">
        <v>113</v>
      </c>
      <c r="N18" s="541" t="s">
        <v>864</v>
      </c>
      <c r="O18" s="520">
        <v>111</v>
      </c>
      <c r="P18" s="520">
        <v>2</v>
      </c>
      <c r="Q18" s="263">
        <v>3</v>
      </c>
    </row>
    <row r="19" spans="1:17" ht="9.75" customHeight="1">
      <c r="A19" s="217">
        <v>4</v>
      </c>
      <c r="B19" s="73" t="s">
        <v>521</v>
      </c>
      <c r="C19" s="73"/>
      <c r="D19" s="512" t="s">
        <v>863</v>
      </c>
      <c r="E19" s="513">
        <v>463</v>
      </c>
      <c r="F19" s="149">
        <v>48</v>
      </c>
      <c r="G19" s="149">
        <v>373</v>
      </c>
      <c r="H19" s="539">
        <v>42</v>
      </c>
      <c r="I19" s="520">
        <v>333</v>
      </c>
      <c r="J19" s="520">
        <v>48</v>
      </c>
      <c r="K19" s="520">
        <v>253</v>
      </c>
      <c r="L19" s="540">
        <v>32</v>
      </c>
      <c r="M19" s="520">
        <v>130</v>
      </c>
      <c r="N19" s="541" t="s">
        <v>864</v>
      </c>
      <c r="O19" s="520">
        <v>120</v>
      </c>
      <c r="P19" s="520">
        <v>10</v>
      </c>
      <c r="Q19" s="263"/>
    </row>
    <row r="20" spans="1:17" ht="9.75" customHeight="1">
      <c r="A20" s="217"/>
      <c r="D20" s="518" t="s">
        <v>865</v>
      </c>
      <c r="E20" s="513">
        <v>327</v>
      </c>
      <c r="F20" s="149">
        <v>27</v>
      </c>
      <c r="G20" s="149">
        <v>288</v>
      </c>
      <c r="H20" s="539">
        <v>12</v>
      </c>
      <c r="I20" s="520">
        <v>216</v>
      </c>
      <c r="J20" s="520">
        <v>27</v>
      </c>
      <c r="K20" s="520">
        <v>182</v>
      </c>
      <c r="L20" s="540">
        <v>7</v>
      </c>
      <c r="M20" s="520">
        <v>111</v>
      </c>
      <c r="N20" s="541" t="s">
        <v>864</v>
      </c>
      <c r="O20" s="520">
        <v>106</v>
      </c>
      <c r="P20" s="520">
        <v>5</v>
      </c>
      <c r="Q20" s="263">
        <v>4</v>
      </c>
    </row>
    <row r="21" spans="1:17" ht="9.75" customHeight="1">
      <c r="A21" s="217">
        <v>5</v>
      </c>
      <c r="B21" s="73" t="s">
        <v>500</v>
      </c>
      <c r="D21" s="518" t="s">
        <v>863</v>
      </c>
      <c r="E21" s="513">
        <v>414</v>
      </c>
      <c r="F21" s="149">
        <v>55</v>
      </c>
      <c r="G21" s="149">
        <v>300</v>
      </c>
      <c r="H21" s="539">
        <v>59</v>
      </c>
      <c r="I21" s="520">
        <v>290</v>
      </c>
      <c r="J21" s="520">
        <v>54</v>
      </c>
      <c r="K21" s="520">
        <v>195</v>
      </c>
      <c r="L21" s="540">
        <v>41</v>
      </c>
      <c r="M21" s="520">
        <v>124</v>
      </c>
      <c r="N21" s="547">
        <v>1</v>
      </c>
      <c r="O21" s="520">
        <v>105</v>
      </c>
      <c r="P21" s="520">
        <v>18</v>
      </c>
      <c r="Q21" s="263"/>
    </row>
    <row r="22" spans="1:17" ht="9.75" customHeight="1">
      <c r="A22" s="217"/>
      <c r="B22" s="73"/>
      <c r="D22" s="518" t="s">
        <v>865</v>
      </c>
      <c r="E22" s="513">
        <v>272</v>
      </c>
      <c r="F22" s="149">
        <v>28</v>
      </c>
      <c r="G22" s="149">
        <v>231</v>
      </c>
      <c r="H22" s="539">
        <v>13</v>
      </c>
      <c r="I22" s="520">
        <v>174</v>
      </c>
      <c r="J22" s="520">
        <v>27</v>
      </c>
      <c r="K22" s="520">
        <v>140</v>
      </c>
      <c r="L22" s="540">
        <v>7</v>
      </c>
      <c r="M22" s="520">
        <v>98</v>
      </c>
      <c r="N22" s="547">
        <v>1</v>
      </c>
      <c r="O22" s="520">
        <v>91</v>
      </c>
      <c r="P22" s="520">
        <v>6</v>
      </c>
      <c r="Q22" s="263">
        <v>5</v>
      </c>
    </row>
    <row r="23" spans="1:17" ht="9.75" customHeight="1">
      <c r="A23" s="217">
        <v>6</v>
      </c>
      <c r="B23" s="73" t="s">
        <v>501</v>
      </c>
      <c r="D23" s="512" t="s">
        <v>863</v>
      </c>
      <c r="E23" s="513">
        <v>439</v>
      </c>
      <c r="F23" s="149">
        <v>70</v>
      </c>
      <c r="G23" s="149">
        <v>294</v>
      </c>
      <c r="H23" s="539">
        <v>75</v>
      </c>
      <c r="I23" s="520">
        <v>305</v>
      </c>
      <c r="J23" s="520">
        <v>65</v>
      </c>
      <c r="K23" s="520">
        <v>192</v>
      </c>
      <c r="L23" s="540">
        <v>48</v>
      </c>
      <c r="M23" s="520">
        <v>134</v>
      </c>
      <c r="N23" s="547">
        <v>5</v>
      </c>
      <c r="O23" s="520">
        <v>102</v>
      </c>
      <c r="P23" s="520">
        <v>27</v>
      </c>
      <c r="Q23" s="263"/>
    </row>
    <row r="24" spans="1:17" ht="9.75" customHeight="1">
      <c r="A24" s="217"/>
      <c r="B24" s="73"/>
      <c r="D24" s="512" t="s">
        <v>865</v>
      </c>
      <c r="E24" s="513">
        <v>279</v>
      </c>
      <c r="F24" s="149">
        <v>33</v>
      </c>
      <c r="G24" s="149">
        <v>225</v>
      </c>
      <c r="H24" s="539">
        <v>21</v>
      </c>
      <c r="I24" s="520">
        <v>171</v>
      </c>
      <c r="J24" s="520">
        <v>28</v>
      </c>
      <c r="K24" s="520">
        <v>137</v>
      </c>
      <c r="L24" s="540">
        <v>6</v>
      </c>
      <c r="M24" s="520">
        <v>108</v>
      </c>
      <c r="N24" s="547">
        <v>5</v>
      </c>
      <c r="O24" s="520">
        <v>88</v>
      </c>
      <c r="P24" s="520">
        <v>15</v>
      </c>
      <c r="Q24" s="263">
        <v>6</v>
      </c>
    </row>
    <row r="25" spans="1:17" ht="9.75" customHeight="1">
      <c r="A25" s="217">
        <v>7</v>
      </c>
      <c r="B25" s="73" t="s">
        <v>502</v>
      </c>
      <c r="D25" s="512" t="s">
        <v>863</v>
      </c>
      <c r="E25" s="513">
        <v>713</v>
      </c>
      <c r="F25" s="149">
        <v>94</v>
      </c>
      <c r="G25" s="149">
        <v>478</v>
      </c>
      <c r="H25" s="539">
        <v>141</v>
      </c>
      <c r="I25" s="520">
        <v>439</v>
      </c>
      <c r="J25" s="520">
        <v>79</v>
      </c>
      <c r="K25" s="520">
        <v>250</v>
      </c>
      <c r="L25" s="540">
        <v>110</v>
      </c>
      <c r="M25" s="520">
        <v>274</v>
      </c>
      <c r="N25" s="547">
        <v>15</v>
      </c>
      <c r="O25" s="520">
        <v>228</v>
      </c>
      <c r="P25" s="520">
        <v>31</v>
      </c>
      <c r="Q25" s="263"/>
    </row>
    <row r="26" spans="1:17" ht="9.75" customHeight="1">
      <c r="A26" s="217"/>
      <c r="B26" s="73"/>
      <c r="D26" s="518" t="s">
        <v>865</v>
      </c>
      <c r="E26" s="513">
        <v>469</v>
      </c>
      <c r="F26" s="149">
        <v>41</v>
      </c>
      <c r="G26" s="149">
        <v>392</v>
      </c>
      <c r="H26" s="539">
        <v>36</v>
      </c>
      <c r="I26" s="520">
        <v>230</v>
      </c>
      <c r="J26" s="520">
        <v>26</v>
      </c>
      <c r="K26" s="520">
        <v>186</v>
      </c>
      <c r="L26" s="540">
        <v>18</v>
      </c>
      <c r="M26" s="520">
        <v>239</v>
      </c>
      <c r="N26" s="547">
        <v>15</v>
      </c>
      <c r="O26" s="520">
        <v>206</v>
      </c>
      <c r="P26" s="520">
        <v>18</v>
      </c>
      <c r="Q26" s="263">
        <v>7</v>
      </c>
    </row>
    <row r="27" spans="1:17" ht="9.75" customHeight="1">
      <c r="A27" s="217">
        <v>8</v>
      </c>
      <c r="B27" s="73" t="s">
        <v>503</v>
      </c>
      <c r="D27" s="518" t="s">
        <v>863</v>
      </c>
      <c r="E27" s="513">
        <v>946</v>
      </c>
      <c r="F27" s="149">
        <v>107</v>
      </c>
      <c r="G27" s="149">
        <v>643</v>
      </c>
      <c r="H27" s="539">
        <v>196</v>
      </c>
      <c r="I27" s="520">
        <v>569</v>
      </c>
      <c r="J27" s="520">
        <v>86</v>
      </c>
      <c r="K27" s="520">
        <v>349</v>
      </c>
      <c r="L27" s="540">
        <v>134</v>
      </c>
      <c r="M27" s="520">
        <v>377</v>
      </c>
      <c r="N27" s="547">
        <v>21</v>
      </c>
      <c r="O27" s="520">
        <v>294</v>
      </c>
      <c r="P27" s="520">
        <v>62</v>
      </c>
      <c r="Q27" s="263"/>
    </row>
    <row r="28" spans="1:17" ht="9.75" customHeight="1">
      <c r="A28" s="217"/>
      <c r="B28" s="73"/>
      <c r="D28" s="518" t="s">
        <v>865</v>
      </c>
      <c r="E28" s="513">
        <v>627</v>
      </c>
      <c r="F28" s="149">
        <v>50</v>
      </c>
      <c r="G28" s="149">
        <v>520</v>
      </c>
      <c r="H28" s="539">
        <v>57</v>
      </c>
      <c r="I28" s="520">
        <v>299</v>
      </c>
      <c r="J28" s="520">
        <v>29</v>
      </c>
      <c r="K28" s="520">
        <v>242</v>
      </c>
      <c r="L28" s="540">
        <v>28</v>
      </c>
      <c r="M28" s="520">
        <v>328</v>
      </c>
      <c r="N28" s="547">
        <v>21</v>
      </c>
      <c r="O28" s="520">
        <v>278</v>
      </c>
      <c r="P28" s="520">
        <v>29</v>
      </c>
      <c r="Q28" s="263">
        <v>8</v>
      </c>
    </row>
    <row r="29" spans="1:17" ht="9.75" customHeight="1">
      <c r="A29" s="217">
        <v>9</v>
      </c>
      <c r="B29" s="73" t="s">
        <v>504</v>
      </c>
      <c r="D29" s="512" t="s">
        <v>863</v>
      </c>
      <c r="E29" s="513">
        <v>1300</v>
      </c>
      <c r="F29" s="149">
        <v>126</v>
      </c>
      <c r="G29" s="149">
        <v>926</v>
      </c>
      <c r="H29" s="539">
        <v>248</v>
      </c>
      <c r="I29" s="520">
        <v>793</v>
      </c>
      <c r="J29" s="520">
        <v>114</v>
      </c>
      <c r="K29" s="520">
        <v>515</v>
      </c>
      <c r="L29" s="540">
        <v>164</v>
      </c>
      <c r="M29" s="520">
        <v>507</v>
      </c>
      <c r="N29" s="547">
        <v>12</v>
      </c>
      <c r="O29" s="520">
        <v>411</v>
      </c>
      <c r="P29" s="520">
        <v>84</v>
      </c>
      <c r="Q29" s="263"/>
    </row>
    <row r="30" spans="1:17" ht="9.75" customHeight="1">
      <c r="A30" s="217"/>
      <c r="B30" s="73"/>
      <c r="D30" s="512" t="s">
        <v>865</v>
      </c>
      <c r="E30" s="513">
        <v>907</v>
      </c>
      <c r="F30" s="149">
        <v>43</v>
      </c>
      <c r="G30" s="149">
        <v>773</v>
      </c>
      <c r="H30" s="539">
        <v>91</v>
      </c>
      <c r="I30" s="520">
        <v>453</v>
      </c>
      <c r="J30" s="520">
        <v>31</v>
      </c>
      <c r="K30" s="520">
        <v>385</v>
      </c>
      <c r="L30" s="540">
        <v>37</v>
      </c>
      <c r="M30" s="520">
        <v>454</v>
      </c>
      <c r="N30" s="547">
        <v>12</v>
      </c>
      <c r="O30" s="520">
        <v>388</v>
      </c>
      <c r="P30" s="520">
        <v>54</v>
      </c>
      <c r="Q30" s="548">
        <v>9</v>
      </c>
    </row>
    <row r="31" spans="1:17" ht="9.75" customHeight="1">
      <c r="A31" s="544">
        <v>10</v>
      </c>
      <c r="B31" s="73" t="s">
        <v>505</v>
      </c>
      <c r="D31" s="512" t="s">
        <v>863</v>
      </c>
      <c r="E31" s="513">
        <v>1673</v>
      </c>
      <c r="F31" s="149">
        <v>147</v>
      </c>
      <c r="G31" s="149">
        <v>1214</v>
      </c>
      <c r="H31" s="539">
        <v>312</v>
      </c>
      <c r="I31" s="520">
        <v>1043</v>
      </c>
      <c r="J31" s="520">
        <v>131</v>
      </c>
      <c r="K31" s="520">
        <v>710</v>
      </c>
      <c r="L31" s="540">
        <v>202</v>
      </c>
      <c r="M31" s="520">
        <v>630</v>
      </c>
      <c r="N31" s="547">
        <v>16</v>
      </c>
      <c r="O31" s="520">
        <v>504</v>
      </c>
      <c r="P31" s="520">
        <v>110</v>
      </c>
      <c r="Q31" s="263"/>
    </row>
    <row r="32" spans="1:17" ht="9.75" customHeight="1">
      <c r="A32" s="217"/>
      <c r="B32" s="73"/>
      <c r="D32" s="518" t="s">
        <v>865</v>
      </c>
      <c r="E32" s="513">
        <v>1174</v>
      </c>
      <c r="F32" s="149">
        <v>54</v>
      </c>
      <c r="G32" s="149">
        <v>1011</v>
      </c>
      <c r="H32" s="539">
        <v>109</v>
      </c>
      <c r="I32" s="520">
        <v>609</v>
      </c>
      <c r="J32" s="520">
        <v>39</v>
      </c>
      <c r="K32" s="520">
        <v>528</v>
      </c>
      <c r="L32" s="540">
        <v>42</v>
      </c>
      <c r="M32" s="520">
        <v>565</v>
      </c>
      <c r="N32" s="547">
        <v>15</v>
      </c>
      <c r="O32" s="520">
        <v>483</v>
      </c>
      <c r="P32" s="520">
        <v>67</v>
      </c>
      <c r="Q32" s="549">
        <v>10</v>
      </c>
    </row>
    <row r="33" spans="1:17" ht="9.75" customHeight="1">
      <c r="A33" s="544">
        <v>11</v>
      </c>
      <c r="B33" s="73" t="s">
        <v>506</v>
      </c>
      <c r="D33" s="518" t="s">
        <v>863</v>
      </c>
      <c r="E33" s="513">
        <v>2219</v>
      </c>
      <c r="F33" s="149">
        <v>166</v>
      </c>
      <c r="G33" s="149">
        <v>1658</v>
      </c>
      <c r="H33" s="539">
        <v>395</v>
      </c>
      <c r="I33" s="520">
        <v>1409</v>
      </c>
      <c r="J33" s="520">
        <v>156</v>
      </c>
      <c r="K33" s="520">
        <v>1008</v>
      </c>
      <c r="L33" s="540">
        <v>245</v>
      </c>
      <c r="M33" s="520">
        <v>810</v>
      </c>
      <c r="N33" s="547">
        <v>10</v>
      </c>
      <c r="O33" s="520">
        <v>650</v>
      </c>
      <c r="P33" s="520">
        <v>150</v>
      </c>
      <c r="Q33" s="263"/>
    </row>
    <row r="34" spans="1:17" ht="9.75" customHeight="1">
      <c r="A34" s="544"/>
      <c r="B34" s="73"/>
      <c r="D34" s="518" t="s">
        <v>865</v>
      </c>
      <c r="E34" s="513">
        <v>1570</v>
      </c>
      <c r="F34" s="149">
        <v>67</v>
      </c>
      <c r="G34" s="149">
        <v>1355</v>
      </c>
      <c r="H34" s="539">
        <v>148</v>
      </c>
      <c r="I34" s="520">
        <v>839</v>
      </c>
      <c r="J34" s="520">
        <v>58</v>
      </c>
      <c r="K34" s="520">
        <v>737</v>
      </c>
      <c r="L34" s="540">
        <v>44</v>
      </c>
      <c r="M34" s="520">
        <v>731</v>
      </c>
      <c r="N34" s="547">
        <v>9</v>
      </c>
      <c r="O34" s="520">
        <v>618</v>
      </c>
      <c r="P34" s="520">
        <v>104</v>
      </c>
      <c r="Q34" s="549">
        <v>11</v>
      </c>
    </row>
    <row r="35" spans="1:17" ht="9.75" customHeight="1">
      <c r="A35" s="544">
        <v>12</v>
      </c>
      <c r="B35" s="73" t="s">
        <v>507</v>
      </c>
      <c r="D35" s="512" t="s">
        <v>863</v>
      </c>
      <c r="E35" s="513">
        <v>2631</v>
      </c>
      <c r="F35" s="149">
        <v>230</v>
      </c>
      <c r="G35" s="149">
        <v>1850</v>
      </c>
      <c r="H35" s="539">
        <v>551</v>
      </c>
      <c r="I35" s="520">
        <v>1729</v>
      </c>
      <c r="J35" s="520">
        <v>216</v>
      </c>
      <c r="K35" s="520">
        <v>1178</v>
      </c>
      <c r="L35" s="540">
        <v>335</v>
      </c>
      <c r="M35" s="520">
        <v>902</v>
      </c>
      <c r="N35" s="547">
        <v>14</v>
      </c>
      <c r="O35" s="520">
        <v>672</v>
      </c>
      <c r="P35" s="520">
        <v>216</v>
      </c>
      <c r="Q35" s="549"/>
    </row>
    <row r="36" spans="1:17" ht="9.75" customHeight="1">
      <c r="A36" s="544"/>
      <c r="D36" s="512" t="s">
        <v>865</v>
      </c>
      <c r="E36" s="513">
        <v>1832</v>
      </c>
      <c r="F36" s="149">
        <v>101</v>
      </c>
      <c r="G36" s="149">
        <v>1521</v>
      </c>
      <c r="H36" s="539">
        <v>210</v>
      </c>
      <c r="I36" s="520">
        <v>1037</v>
      </c>
      <c r="J36" s="520">
        <v>88</v>
      </c>
      <c r="K36" s="520">
        <v>884</v>
      </c>
      <c r="L36" s="540">
        <v>65</v>
      </c>
      <c r="M36" s="520">
        <v>795</v>
      </c>
      <c r="N36" s="547">
        <v>13</v>
      </c>
      <c r="O36" s="520">
        <v>637</v>
      </c>
      <c r="P36" s="520">
        <v>145</v>
      </c>
      <c r="Q36" s="549">
        <v>12</v>
      </c>
    </row>
    <row r="37" spans="1:17" ht="9.75" customHeight="1">
      <c r="A37" s="544">
        <v>13</v>
      </c>
      <c r="B37" s="73" t="s">
        <v>508</v>
      </c>
      <c r="D37" s="512" t="s">
        <v>863</v>
      </c>
      <c r="E37" s="513">
        <v>2799</v>
      </c>
      <c r="F37" s="149">
        <v>222</v>
      </c>
      <c r="G37" s="149">
        <v>1979</v>
      </c>
      <c r="H37" s="539">
        <v>598</v>
      </c>
      <c r="I37" s="520">
        <v>1918</v>
      </c>
      <c r="J37" s="520">
        <v>214</v>
      </c>
      <c r="K37" s="520">
        <v>1314</v>
      </c>
      <c r="L37" s="540">
        <v>390</v>
      </c>
      <c r="M37" s="520">
        <v>881</v>
      </c>
      <c r="N37" s="547">
        <v>8</v>
      </c>
      <c r="O37" s="520">
        <v>665</v>
      </c>
      <c r="P37" s="520">
        <v>208</v>
      </c>
      <c r="Q37" s="549"/>
    </row>
    <row r="38" spans="1:17" ht="9.75" customHeight="1">
      <c r="A38" s="544"/>
      <c r="B38" s="73"/>
      <c r="D38" s="518" t="s">
        <v>865</v>
      </c>
      <c r="E38" s="513">
        <v>1858</v>
      </c>
      <c r="F38" s="149">
        <v>98</v>
      </c>
      <c r="G38" s="149">
        <v>1557</v>
      </c>
      <c r="H38" s="539">
        <v>203</v>
      </c>
      <c r="I38" s="520">
        <v>1084</v>
      </c>
      <c r="J38" s="520">
        <v>91</v>
      </c>
      <c r="K38" s="520">
        <v>933</v>
      </c>
      <c r="L38" s="540">
        <v>60</v>
      </c>
      <c r="M38" s="520">
        <v>774</v>
      </c>
      <c r="N38" s="547">
        <v>7</v>
      </c>
      <c r="O38" s="520">
        <v>624</v>
      </c>
      <c r="P38" s="520">
        <v>143</v>
      </c>
      <c r="Q38" s="549">
        <v>13</v>
      </c>
    </row>
    <row r="39" spans="1:17" ht="9.75" customHeight="1">
      <c r="A39" s="544">
        <v>14</v>
      </c>
      <c r="B39" s="73" t="s">
        <v>509</v>
      </c>
      <c r="D39" s="518" t="s">
        <v>863</v>
      </c>
      <c r="E39" s="513">
        <v>2775</v>
      </c>
      <c r="F39" s="149">
        <v>224</v>
      </c>
      <c r="G39" s="149">
        <v>1909</v>
      </c>
      <c r="H39" s="539">
        <v>642</v>
      </c>
      <c r="I39" s="520">
        <v>1855</v>
      </c>
      <c r="J39" s="520">
        <v>218</v>
      </c>
      <c r="K39" s="520">
        <v>1249</v>
      </c>
      <c r="L39" s="540">
        <v>388</v>
      </c>
      <c r="M39" s="520">
        <v>920</v>
      </c>
      <c r="N39" s="547">
        <v>6</v>
      </c>
      <c r="O39" s="520">
        <v>660</v>
      </c>
      <c r="P39" s="520">
        <v>254</v>
      </c>
      <c r="Q39" s="549"/>
    </row>
    <row r="40" spans="1:17" ht="9.75" customHeight="1">
      <c r="A40" s="544"/>
      <c r="B40" s="73"/>
      <c r="D40" s="518" t="s">
        <v>865</v>
      </c>
      <c r="E40" s="513">
        <v>1889</v>
      </c>
      <c r="F40" s="149">
        <v>98</v>
      </c>
      <c r="G40" s="149">
        <v>1538</v>
      </c>
      <c r="H40" s="539">
        <v>253</v>
      </c>
      <c r="I40" s="520">
        <v>1081</v>
      </c>
      <c r="J40" s="520">
        <v>93</v>
      </c>
      <c r="K40" s="520">
        <v>917</v>
      </c>
      <c r="L40" s="540">
        <v>71</v>
      </c>
      <c r="M40" s="520">
        <v>808</v>
      </c>
      <c r="N40" s="547">
        <v>5</v>
      </c>
      <c r="O40" s="520">
        <v>621</v>
      </c>
      <c r="P40" s="520">
        <v>182</v>
      </c>
      <c r="Q40" s="549">
        <v>14</v>
      </c>
    </row>
    <row r="41" spans="1:17" ht="9.75" customHeight="1">
      <c r="A41" s="544">
        <v>15</v>
      </c>
      <c r="B41" s="73" t="s">
        <v>510</v>
      </c>
      <c r="D41" s="512" t="s">
        <v>863</v>
      </c>
      <c r="E41" s="513">
        <v>2902</v>
      </c>
      <c r="F41" s="149">
        <v>214</v>
      </c>
      <c r="G41" s="149">
        <v>2079</v>
      </c>
      <c r="H41" s="539">
        <v>609</v>
      </c>
      <c r="I41" s="520">
        <v>1978</v>
      </c>
      <c r="J41" s="520">
        <v>209</v>
      </c>
      <c r="K41" s="520">
        <v>1387</v>
      </c>
      <c r="L41" s="540">
        <v>382</v>
      </c>
      <c r="M41" s="520">
        <v>924</v>
      </c>
      <c r="N41" s="547">
        <v>5</v>
      </c>
      <c r="O41" s="520">
        <v>692</v>
      </c>
      <c r="P41" s="520">
        <v>227</v>
      </c>
      <c r="Q41" s="549"/>
    </row>
    <row r="42" spans="1:17" ht="9.75" customHeight="1">
      <c r="A42" s="544"/>
      <c r="B42" s="73"/>
      <c r="D42" s="512" t="s">
        <v>865</v>
      </c>
      <c r="E42" s="513">
        <v>1927</v>
      </c>
      <c r="F42" s="149">
        <v>98</v>
      </c>
      <c r="G42" s="149">
        <v>1653</v>
      </c>
      <c r="H42" s="539">
        <v>176</v>
      </c>
      <c r="I42" s="520">
        <v>1127</v>
      </c>
      <c r="J42" s="520">
        <v>94</v>
      </c>
      <c r="K42" s="520">
        <v>1000</v>
      </c>
      <c r="L42" s="540">
        <v>33</v>
      </c>
      <c r="M42" s="520">
        <v>800</v>
      </c>
      <c r="N42" s="547">
        <v>4</v>
      </c>
      <c r="O42" s="520">
        <v>653</v>
      </c>
      <c r="P42" s="520">
        <v>143</v>
      </c>
      <c r="Q42" s="549">
        <v>15</v>
      </c>
    </row>
    <row r="43" spans="1:17" ht="9.75" customHeight="1">
      <c r="A43" s="544">
        <v>16</v>
      </c>
      <c r="B43" s="73" t="s">
        <v>511</v>
      </c>
      <c r="D43" s="512" t="s">
        <v>863</v>
      </c>
      <c r="E43" s="513">
        <v>3082</v>
      </c>
      <c r="F43" s="149">
        <v>244</v>
      </c>
      <c r="G43" s="149">
        <v>2094</v>
      </c>
      <c r="H43" s="539">
        <v>744</v>
      </c>
      <c r="I43" s="520">
        <v>2102</v>
      </c>
      <c r="J43" s="520">
        <v>237</v>
      </c>
      <c r="K43" s="520">
        <v>1391</v>
      </c>
      <c r="L43" s="540">
        <v>474</v>
      </c>
      <c r="M43" s="520">
        <v>980</v>
      </c>
      <c r="N43" s="547">
        <v>7</v>
      </c>
      <c r="O43" s="520">
        <v>703</v>
      </c>
      <c r="P43" s="520">
        <v>270</v>
      </c>
      <c r="Q43" s="549"/>
    </row>
    <row r="44" spans="1:17" ht="9.75" customHeight="1">
      <c r="A44" s="544"/>
      <c r="B44" s="73"/>
      <c r="D44" s="512" t="s">
        <v>865</v>
      </c>
      <c r="E44" s="513">
        <v>1970</v>
      </c>
      <c r="F44" s="149">
        <v>110</v>
      </c>
      <c r="G44" s="149">
        <v>1632</v>
      </c>
      <c r="H44" s="539">
        <v>228</v>
      </c>
      <c r="I44" s="520">
        <v>1127</v>
      </c>
      <c r="J44" s="520">
        <v>105</v>
      </c>
      <c r="K44" s="520">
        <v>970</v>
      </c>
      <c r="L44" s="540">
        <v>52</v>
      </c>
      <c r="M44" s="520">
        <v>843</v>
      </c>
      <c r="N44" s="547">
        <v>5</v>
      </c>
      <c r="O44" s="520">
        <v>662</v>
      </c>
      <c r="P44" s="520">
        <v>176</v>
      </c>
      <c r="Q44" s="549">
        <v>16</v>
      </c>
    </row>
    <row r="45" spans="1:17" ht="9.75" customHeight="1">
      <c r="A45" s="544">
        <v>17</v>
      </c>
      <c r="B45" s="73" t="s">
        <v>512</v>
      </c>
      <c r="D45" s="512" t="s">
        <v>863</v>
      </c>
      <c r="E45" s="513">
        <v>3107</v>
      </c>
      <c r="F45" s="149">
        <v>249</v>
      </c>
      <c r="G45" s="149">
        <v>2064</v>
      </c>
      <c r="H45" s="539">
        <v>794</v>
      </c>
      <c r="I45" s="520">
        <v>2157</v>
      </c>
      <c r="J45" s="520">
        <v>245</v>
      </c>
      <c r="K45" s="520">
        <v>1440</v>
      </c>
      <c r="L45" s="540">
        <v>472</v>
      </c>
      <c r="M45" s="520">
        <v>950</v>
      </c>
      <c r="N45" s="547">
        <v>4</v>
      </c>
      <c r="O45" s="520">
        <v>624</v>
      </c>
      <c r="P45" s="520">
        <v>322</v>
      </c>
      <c r="Q45" s="549"/>
    </row>
    <row r="46" spans="1:17" ht="9.75" customHeight="1">
      <c r="A46" s="544"/>
      <c r="B46" s="73"/>
      <c r="D46" s="512" t="s">
        <v>865</v>
      </c>
      <c r="E46" s="513">
        <v>1933</v>
      </c>
      <c r="F46" s="149">
        <v>108</v>
      </c>
      <c r="G46" s="149">
        <v>1554</v>
      </c>
      <c r="H46" s="539">
        <v>271</v>
      </c>
      <c r="I46" s="520">
        <v>1169</v>
      </c>
      <c r="J46" s="520">
        <v>105</v>
      </c>
      <c r="K46" s="520">
        <v>987</v>
      </c>
      <c r="L46" s="540">
        <v>77</v>
      </c>
      <c r="M46" s="520">
        <v>764</v>
      </c>
      <c r="N46" s="547">
        <v>3</v>
      </c>
      <c r="O46" s="520">
        <v>567</v>
      </c>
      <c r="P46" s="520">
        <v>194</v>
      </c>
      <c r="Q46" s="549">
        <v>17</v>
      </c>
    </row>
    <row r="47" spans="1:17" ht="9.75" customHeight="1">
      <c r="A47" s="544">
        <v>18</v>
      </c>
      <c r="B47" s="73" t="s">
        <v>513</v>
      </c>
      <c r="D47" s="512" t="s">
        <v>863</v>
      </c>
      <c r="E47" s="513">
        <v>2879</v>
      </c>
      <c r="F47" s="149">
        <v>199</v>
      </c>
      <c r="G47" s="149">
        <v>1964</v>
      </c>
      <c r="H47" s="539">
        <v>716</v>
      </c>
      <c r="I47" s="520">
        <v>1969</v>
      </c>
      <c r="J47" s="520">
        <v>196</v>
      </c>
      <c r="K47" s="520">
        <v>1331</v>
      </c>
      <c r="L47" s="540">
        <v>442</v>
      </c>
      <c r="M47" s="520">
        <v>910</v>
      </c>
      <c r="N47" s="547">
        <v>3</v>
      </c>
      <c r="O47" s="520">
        <v>633</v>
      </c>
      <c r="P47" s="520">
        <v>274</v>
      </c>
      <c r="Q47" s="549"/>
    </row>
    <row r="48" spans="1:17" ht="9.75" customHeight="1">
      <c r="A48" s="544"/>
      <c r="B48" s="73"/>
      <c r="D48" s="518" t="s">
        <v>865</v>
      </c>
      <c r="E48" s="513">
        <v>1774</v>
      </c>
      <c r="F48" s="149">
        <v>75</v>
      </c>
      <c r="G48" s="149">
        <v>1470</v>
      </c>
      <c r="H48" s="539">
        <v>229</v>
      </c>
      <c r="I48" s="520">
        <v>1034</v>
      </c>
      <c r="J48" s="520">
        <v>72</v>
      </c>
      <c r="K48" s="520">
        <v>893</v>
      </c>
      <c r="L48" s="540">
        <v>69</v>
      </c>
      <c r="M48" s="520">
        <v>740</v>
      </c>
      <c r="N48" s="547">
        <v>3</v>
      </c>
      <c r="O48" s="520">
        <v>577</v>
      </c>
      <c r="P48" s="520">
        <v>160</v>
      </c>
      <c r="Q48" s="549">
        <v>18</v>
      </c>
    </row>
    <row r="49" spans="1:17" ht="9.75" customHeight="1">
      <c r="A49" s="544">
        <v>19</v>
      </c>
      <c r="B49" s="73" t="s">
        <v>514</v>
      </c>
      <c r="D49" s="518" t="s">
        <v>863</v>
      </c>
      <c r="E49" s="513">
        <v>2447</v>
      </c>
      <c r="F49" s="149">
        <v>146</v>
      </c>
      <c r="G49" s="149">
        <v>1581</v>
      </c>
      <c r="H49" s="539">
        <v>720</v>
      </c>
      <c r="I49" s="520">
        <v>1359</v>
      </c>
      <c r="J49" s="520">
        <v>132</v>
      </c>
      <c r="K49" s="520">
        <v>869</v>
      </c>
      <c r="L49" s="540">
        <v>358</v>
      </c>
      <c r="M49" s="520">
        <v>1088</v>
      </c>
      <c r="N49" s="547">
        <v>14</v>
      </c>
      <c r="O49" s="520">
        <v>712</v>
      </c>
      <c r="P49" s="520">
        <v>362</v>
      </c>
      <c r="Q49" s="549"/>
    </row>
    <row r="50" spans="1:17" ht="9.75" customHeight="1">
      <c r="A50" s="544"/>
      <c r="D50" s="518" t="s">
        <v>865</v>
      </c>
      <c r="E50" s="513">
        <v>1435</v>
      </c>
      <c r="F50" s="149">
        <v>50</v>
      </c>
      <c r="G50" s="149">
        <v>1169</v>
      </c>
      <c r="H50" s="539">
        <v>216</v>
      </c>
      <c r="I50" s="520">
        <v>646</v>
      </c>
      <c r="J50" s="520">
        <v>42</v>
      </c>
      <c r="K50" s="520">
        <v>550</v>
      </c>
      <c r="L50" s="540">
        <v>54</v>
      </c>
      <c r="M50" s="520">
        <v>789</v>
      </c>
      <c r="N50" s="547">
        <v>8</v>
      </c>
      <c r="O50" s="520">
        <v>619</v>
      </c>
      <c r="P50" s="520">
        <v>162</v>
      </c>
      <c r="Q50" s="549">
        <v>19</v>
      </c>
    </row>
    <row r="51" spans="1:17" ht="9.75" customHeight="1">
      <c r="A51" s="544">
        <v>20</v>
      </c>
      <c r="B51" s="73" t="s">
        <v>515</v>
      </c>
      <c r="D51" s="512" t="s">
        <v>863</v>
      </c>
      <c r="E51" s="513">
        <v>1959</v>
      </c>
      <c r="F51" s="149">
        <v>102</v>
      </c>
      <c r="G51" s="149">
        <v>1316</v>
      </c>
      <c r="H51" s="539">
        <v>541</v>
      </c>
      <c r="I51" s="520">
        <v>871</v>
      </c>
      <c r="J51" s="520">
        <v>84</v>
      </c>
      <c r="K51" s="520">
        <v>549</v>
      </c>
      <c r="L51" s="540">
        <v>238</v>
      </c>
      <c r="M51" s="520">
        <v>1088</v>
      </c>
      <c r="N51" s="547">
        <v>18</v>
      </c>
      <c r="O51" s="520">
        <v>767</v>
      </c>
      <c r="P51" s="520">
        <v>303</v>
      </c>
      <c r="Q51" s="549"/>
    </row>
    <row r="52" spans="1:17" ht="9.75" customHeight="1">
      <c r="A52" s="544"/>
      <c r="B52" s="73"/>
      <c r="D52" s="512" t="s">
        <v>865</v>
      </c>
      <c r="E52" s="513">
        <v>1174</v>
      </c>
      <c r="F52" s="149">
        <v>42</v>
      </c>
      <c r="G52" s="149">
        <v>973</v>
      </c>
      <c r="H52" s="539">
        <v>159</v>
      </c>
      <c r="I52" s="520">
        <v>386</v>
      </c>
      <c r="J52" s="520">
        <v>30</v>
      </c>
      <c r="K52" s="520">
        <v>325</v>
      </c>
      <c r="L52" s="540">
        <v>31</v>
      </c>
      <c r="M52" s="520">
        <v>788</v>
      </c>
      <c r="N52" s="547">
        <v>12</v>
      </c>
      <c r="O52" s="520">
        <v>648</v>
      </c>
      <c r="P52" s="520">
        <v>128</v>
      </c>
      <c r="Q52" s="549">
        <v>20</v>
      </c>
    </row>
    <row r="53" spans="1:17" ht="9.75" customHeight="1">
      <c r="A53" s="544">
        <v>21</v>
      </c>
      <c r="B53" s="73" t="s">
        <v>516</v>
      </c>
      <c r="D53" s="512" t="s">
        <v>863</v>
      </c>
      <c r="E53" s="513">
        <v>2017</v>
      </c>
      <c r="F53" s="149">
        <v>82</v>
      </c>
      <c r="G53" s="149">
        <v>1479</v>
      </c>
      <c r="H53" s="539">
        <v>456</v>
      </c>
      <c r="I53" s="520">
        <v>671</v>
      </c>
      <c r="J53" s="520">
        <v>56</v>
      </c>
      <c r="K53" s="520">
        <v>419</v>
      </c>
      <c r="L53" s="540">
        <v>196</v>
      </c>
      <c r="M53" s="520">
        <v>1346</v>
      </c>
      <c r="N53" s="547">
        <v>26</v>
      </c>
      <c r="O53" s="520">
        <v>1060</v>
      </c>
      <c r="P53" s="520">
        <v>260</v>
      </c>
      <c r="Q53" s="549"/>
    </row>
    <row r="54" spans="1:17" ht="9.75" customHeight="1">
      <c r="A54" s="544"/>
      <c r="B54" s="73"/>
      <c r="D54" s="512" t="s">
        <v>865</v>
      </c>
      <c r="E54" s="513">
        <v>1188</v>
      </c>
      <c r="F54" s="149">
        <v>28</v>
      </c>
      <c r="G54" s="149">
        <v>1053</v>
      </c>
      <c r="H54" s="539">
        <v>107</v>
      </c>
      <c r="I54" s="520">
        <v>254</v>
      </c>
      <c r="J54" s="520">
        <v>11</v>
      </c>
      <c r="K54" s="520">
        <v>221</v>
      </c>
      <c r="L54" s="540">
        <v>22</v>
      </c>
      <c r="M54" s="520">
        <v>934</v>
      </c>
      <c r="N54" s="547">
        <v>17</v>
      </c>
      <c r="O54" s="520">
        <v>832</v>
      </c>
      <c r="P54" s="520">
        <v>85</v>
      </c>
      <c r="Q54" s="549">
        <v>21</v>
      </c>
    </row>
    <row r="55" spans="1:17" ht="9.75" customHeight="1">
      <c r="A55" s="544">
        <v>22</v>
      </c>
      <c r="B55" s="73" t="s">
        <v>517</v>
      </c>
      <c r="D55" s="512" t="s">
        <v>863</v>
      </c>
      <c r="E55" s="513">
        <v>1158</v>
      </c>
      <c r="F55" s="149">
        <v>70</v>
      </c>
      <c r="G55" s="149">
        <v>825</v>
      </c>
      <c r="H55" s="539">
        <v>263</v>
      </c>
      <c r="I55" s="520">
        <v>379</v>
      </c>
      <c r="J55" s="520">
        <v>37</v>
      </c>
      <c r="K55" s="520">
        <v>252</v>
      </c>
      <c r="L55" s="540">
        <v>90</v>
      </c>
      <c r="M55" s="520">
        <v>779</v>
      </c>
      <c r="N55" s="547">
        <v>33</v>
      </c>
      <c r="O55" s="520">
        <v>573</v>
      </c>
      <c r="P55" s="520">
        <v>173</v>
      </c>
      <c r="Q55" s="549"/>
    </row>
    <row r="56" spans="1:17" ht="9.75" customHeight="1">
      <c r="A56" s="544"/>
      <c r="B56" s="73"/>
      <c r="D56" s="518" t="s">
        <v>865</v>
      </c>
      <c r="E56" s="513">
        <v>488</v>
      </c>
      <c r="F56" s="149">
        <v>25</v>
      </c>
      <c r="G56" s="149">
        <v>430</v>
      </c>
      <c r="H56" s="539">
        <v>33</v>
      </c>
      <c r="I56" s="520">
        <v>101</v>
      </c>
      <c r="J56" s="149">
        <v>3</v>
      </c>
      <c r="K56" s="149">
        <v>90</v>
      </c>
      <c r="L56" s="149">
        <v>8</v>
      </c>
      <c r="M56" s="149">
        <v>387</v>
      </c>
      <c r="N56" s="547">
        <v>22</v>
      </c>
      <c r="O56" s="520">
        <v>340</v>
      </c>
      <c r="P56" s="520">
        <v>25</v>
      </c>
      <c r="Q56" s="549">
        <v>22</v>
      </c>
    </row>
    <row r="57" spans="1:17" ht="9.75" customHeight="1">
      <c r="A57" s="544">
        <v>23</v>
      </c>
      <c r="B57" s="73" t="s">
        <v>518</v>
      </c>
      <c r="D57" s="518" t="s">
        <v>863</v>
      </c>
      <c r="E57" s="513">
        <v>295</v>
      </c>
      <c r="F57" s="149">
        <v>37</v>
      </c>
      <c r="G57" s="149">
        <v>199</v>
      </c>
      <c r="H57" s="539">
        <v>59</v>
      </c>
      <c r="I57" s="520">
        <v>166</v>
      </c>
      <c r="J57" s="149">
        <v>31</v>
      </c>
      <c r="K57" s="149">
        <v>108</v>
      </c>
      <c r="L57" s="149">
        <v>27</v>
      </c>
      <c r="M57" s="149">
        <v>129</v>
      </c>
      <c r="N57" s="547">
        <v>6</v>
      </c>
      <c r="O57" s="520">
        <v>91</v>
      </c>
      <c r="P57" s="520">
        <v>32</v>
      </c>
      <c r="Q57" s="549"/>
    </row>
    <row r="58" spans="1:17" ht="9.75" customHeight="1">
      <c r="A58" s="544"/>
      <c r="B58" s="73"/>
      <c r="D58" s="518" t="s">
        <v>865</v>
      </c>
      <c r="E58" s="513">
        <v>39</v>
      </c>
      <c r="F58" s="149">
        <v>5</v>
      </c>
      <c r="G58" s="149">
        <v>29</v>
      </c>
      <c r="H58" s="539">
        <v>5</v>
      </c>
      <c r="I58" s="520">
        <v>22</v>
      </c>
      <c r="J58" s="149">
        <v>4</v>
      </c>
      <c r="K58" s="149">
        <v>16</v>
      </c>
      <c r="L58" s="149">
        <v>2</v>
      </c>
      <c r="M58" s="149">
        <v>17</v>
      </c>
      <c r="N58" s="541" t="s">
        <v>881</v>
      </c>
      <c r="O58" s="520">
        <v>13</v>
      </c>
      <c r="P58" s="520">
        <v>3</v>
      </c>
      <c r="Q58" s="549">
        <v>23</v>
      </c>
    </row>
    <row r="59" spans="1:17" ht="9.75" customHeight="1">
      <c r="A59" s="544"/>
      <c r="B59" s="73"/>
      <c r="D59" s="518"/>
      <c r="E59" s="513"/>
      <c r="F59" s="149"/>
      <c r="G59" s="149"/>
      <c r="H59" s="149"/>
      <c r="I59" s="318"/>
      <c r="J59" s="318"/>
      <c r="K59" s="318"/>
      <c r="L59" s="550"/>
      <c r="M59" s="550"/>
      <c r="N59" s="499"/>
      <c r="O59" s="520"/>
      <c r="P59" s="542"/>
      <c r="Q59" s="549"/>
    </row>
    <row r="60" spans="1:17" ht="9.75" customHeight="1">
      <c r="A60" s="551">
        <v>24</v>
      </c>
      <c r="B60" s="128" t="s">
        <v>931</v>
      </c>
      <c r="C60" s="113"/>
      <c r="D60" s="552" t="s">
        <v>863</v>
      </c>
      <c r="E60" s="553">
        <v>37885</v>
      </c>
      <c r="F60" s="554">
        <v>3008</v>
      </c>
      <c r="G60" s="554">
        <v>26490</v>
      </c>
      <c r="H60" s="555">
        <v>8387</v>
      </c>
      <c r="I60" s="482">
        <v>23717</v>
      </c>
      <c r="J60" s="482">
        <v>2784</v>
      </c>
      <c r="K60" s="482">
        <v>15977</v>
      </c>
      <c r="L60" s="556">
        <v>4956</v>
      </c>
      <c r="M60" s="482">
        <v>14168</v>
      </c>
      <c r="N60" s="499">
        <v>224</v>
      </c>
      <c r="O60" s="482">
        <v>10513</v>
      </c>
      <c r="P60" s="482">
        <v>3431</v>
      </c>
      <c r="Q60" s="549"/>
    </row>
    <row r="61" spans="1:17" ht="9.75" customHeight="1">
      <c r="A61" s="558"/>
      <c r="B61" s="128"/>
      <c r="C61" s="113"/>
      <c r="D61" s="552" t="s">
        <v>865</v>
      </c>
      <c r="E61" s="553">
        <v>24270</v>
      </c>
      <c r="F61" s="554">
        <v>1286</v>
      </c>
      <c r="G61" s="554">
        <v>20355</v>
      </c>
      <c r="H61" s="555">
        <v>2629</v>
      </c>
      <c r="I61" s="482">
        <v>12988</v>
      </c>
      <c r="J61" s="482">
        <v>1108</v>
      </c>
      <c r="K61" s="482">
        <v>11101</v>
      </c>
      <c r="L61" s="556">
        <v>779</v>
      </c>
      <c r="M61" s="482">
        <v>11282</v>
      </c>
      <c r="N61" s="499">
        <v>178</v>
      </c>
      <c r="O61" s="482">
        <v>9254</v>
      </c>
      <c r="P61" s="482">
        <v>1850</v>
      </c>
      <c r="Q61" s="559">
        <v>24</v>
      </c>
    </row>
  </sheetData>
  <mergeCells count="9">
    <mergeCell ref="A4:H4"/>
    <mergeCell ref="A7:A11"/>
    <mergeCell ref="E7:H8"/>
    <mergeCell ref="I7:L8"/>
    <mergeCell ref="M7:P8"/>
    <mergeCell ref="Q7:Q11"/>
    <mergeCell ref="F9:F11"/>
    <mergeCell ref="J9:J11"/>
    <mergeCell ref="N9:N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Q61"/>
  <sheetViews>
    <sheetView workbookViewId="0" topLeftCell="A1">
      <selection activeCell="N12" sqref="N12"/>
    </sheetView>
  </sheetViews>
  <sheetFormatPr defaultColWidth="11.421875" defaultRowHeight="12.75"/>
  <cols>
    <col min="1" max="1" width="5.00390625" style="0" customWidth="1"/>
    <col min="3" max="3" width="16.57421875" style="0" customWidth="1"/>
    <col min="4" max="4" width="3.00390625" style="0" customWidth="1"/>
    <col min="11" max="16" width="10.7109375" style="0" customWidth="1"/>
    <col min="17" max="17" width="5.00390625" style="0" customWidth="1"/>
  </cols>
  <sheetData>
    <row r="1" spans="1:17" ht="9.75" customHeight="1">
      <c r="A1" s="71" t="str">
        <f>"- 46 -"</f>
        <v>- 46 -</v>
      </c>
      <c r="B1" s="98"/>
      <c r="C1" s="71"/>
      <c r="D1" s="71"/>
      <c r="E1" s="71"/>
      <c r="F1" s="71"/>
      <c r="G1" s="71"/>
      <c r="H1" s="71"/>
      <c r="I1" s="71" t="str">
        <f>"- 47 -"</f>
        <v>- 47 -</v>
      </c>
      <c r="J1" s="71"/>
      <c r="K1" s="71"/>
      <c r="L1" s="71"/>
      <c r="M1" s="71"/>
      <c r="N1" s="71"/>
      <c r="O1" s="71"/>
      <c r="P1" s="71"/>
      <c r="Q1" s="98"/>
    </row>
    <row r="2" spans="2:16" ht="9.75" customHeight="1">
      <c r="B2" s="73"/>
      <c r="C2" s="73"/>
      <c r="D2" s="179"/>
      <c r="E2" s="73"/>
      <c r="F2" s="73"/>
      <c r="G2" s="73"/>
      <c r="H2" s="73"/>
      <c r="I2" s="73"/>
      <c r="J2" s="73"/>
      <c r="K2" s="73"/>
      <c r="L2" s="73"/>
      <c r="M2" s="73"/>
      <c r="N2" s="73"/>
      <c r="O2" s="73"/>
      <c r="P2" s="73"/>
    </row>
    <row r="3" spans="2:16" ht="9.75" customHeight="1">
      <c r="B3" s="73"/>
      <c r="C3" s="73"/>
      <c r="D3" s="179"/>
      <c r="E3" s="73"/>
      <c r="F3" s="73"/>
      <c r="G3" s="73"/>
      <c r="H3" s="73"/>
      <c r="I3" s="73"/>
      <c r="J3" s="73"/>
      <c r="K3" s="73"/>
      <c r="L3" s="73"/>
      <c r="M3" s="73"/>
      <c r="N3" s="73"/>
      <c r="O3" s="73"/>
      <c r="P3" s="73"/>
    </row>
    <row r="4" spans="1:16" ht="12.75">
      <c r="A4" s="803" t="s">
        <v>522</v>
      </c>
      <c r="B4" s="803"/>
      <c r="C4" s="803"/>
      <c r="D4" s="803"/>
      <c r="E4" s="803"/>
      <c r="F4" s="803"/>
      <c r="G4" s="803"/>
      <c r="H4" s="803"/>
      <c r="I4" s="153" t="s">
        <v>520</v>
      </c>
      <c r="K4" s="153"/>
      <c r="L4" s="153"/>
      <c r="M4" s="153"/>
      <c r="N4" s="153"/>
      <c r="O4" s="153"/>
      <c r="P4" s="153"/>
    </row>
    <row r="5" spans="2:16" ht="9.75" customHeight="1">
      <c r="B5" s="73"/>
      <c r="C5" s="73"/>
      <c r="D5" s="179"/>
      <c r="E5" s="73"/>
      <c r="F5" s="73"/>
      <c r="G5" s="73"/>
      <c r="H5" s="73"/>
      <c r="I5" s="73"/>
      <c r="J5" s="73"/>
      <c r="K5" s="73"/>
      <c r="L5" s="73"/>
      <c r="M5" s="73"/>
      <c r="N5" s="73"/>
      <c r="O5" s="73"/>
      <c r="P5" s="73"/>
    </row>
    <row r="6" spans="1:17" ht="9.75" customHeight="1" thickBot="1">
      <c r="A6" s="259"/>
      <c r="B6" s="75"/>
      <c r="C6" s="75"/>
      <c r="D6" s="214"/>
      <c r="E6" s="75"/>
      <c r="F6" s="75"/>
      <c r="G6" s="75"/>
      <c r="H6" s="75"/>
      <c r="I6" s="75"/>
      <c r="J6" s="75"/>
      <c r="K6" s="75"/>
      <c r="L6" s="75"/>
      <c r="M6" s="75"/>
      <c r="N6" s="75"/>
      <c r="O6" s="75"/>
      <c r="P6" s="75"/>
      <c r="Q6" s="259"/>
    </row>
    <row r="7" spans="1:17" ht="9.75" customHeight="1">
      <c r="A7" s="809" t="s">
        <v>109</v>
      </c>
      <c r="B7" s="89" t="s">
        <v>491</v>
      </c>
      <c r="C7" s="89"/>
      <c r="D7" s="114"/>
      <c r="E7" s="693" t="s">
        <v>62</v>
      </c>
      <c r="F7" s="686"/>
      <c r="G7" s="686"/>
      <c r="H7" s="686"/>
      <c r="I7" s="686" t="s">
        <v>981</v>
      </c>
      <c r="J7" s="686"/>
      <c r="K7" s="686"/>
      <c r="L7" s="711"/>
      <c r="M7" s="708" t="s">
        <v>110</v>
      </c>
      <c r="N7" s="686"/>
      <c r="O7" s="686"/>
      <c r="P7" s="711"/>
      <c r="Q7" s="804" t="s">
        <v>109</v>
      </c>
    </row>
    <row r="8" spans="1:17" ht="9.75" customHeight="1">
      <c r="A8" s="810"/>
      <c r="B8" s="71" t="s">
        <v>492</v>
      </c>
      <c r="C8" s="71"/>
      <c r="D8" s="116"/>
      <c r="E8" s="712"/>
      <c r="F8" s="710"/>
      <c r="G8" s="710"/>
      <c r="H8" s="710"/>
      <c r="I8" s="710"/>
      <c r="J8" s="710"/>
      <c r="K8" s="710"/>
      <c r="L8" s="713"/>
      <c r="M8" s="709"/>
      <c r="N8" s="710"/>
      <c r="O8" s="710"/>
      <c r="P8" s="713"/>
      <c r="Q8" s="805"/>
    </row>
    <row r="9" spans="1:17" ht="9.75" customHeight="1">
      <c r="A9" s="810"/>
      <c r="B9" s="117" t="s">
        <v>493</v>
      </c>
      <c r="C9" s="71"/>
      <c r="D9" s="116"/>
      <c r="E9" s="310"/>
      <c r="F9" s="768" t="s">
        <v>671</v>
      </c>
      <c r="G9" s="94"/>
      <c r="H9" s="91"/>
      <c r="I9" s="120"/>
      <c r="J9" s="800" t="s">
        <v>671</v>
      </c>
      <c r="K9" s="94"/>
      <c r="L9" s="146"/>
      <c r="M9" s="94"/>
      <c r="N9" s="768" t="s">
        <v>671</v>
      </c>
      <c r="O9" s="94"/>
      <c r="P9" s="91"/>
      <c r="Q9" s="805"/>
    </row>
    <row r="10" spans="1:17" ht="9.75" customHeight="1">
      <c r="A10" s="810"/>
      <c r="C10" s="536" t="s">
        <v>495</v>
      </c>
      <c r="D10" s="116"/>
      <c r="E10" s="310" t="s">
        <v>854</v>
      </c>
      <c r="F10" s="807"/>
      <c r="G10" s="94" t="s">
        <v>988</v>
      </c>
      <c r="H10" s="263" t="s">
        <v>989</v>
      </c>
      <c r="I10" s="217" t="s">
        <v>993</v>
      </c>
      <c r="J10" s="663"/>
      <c r="K10" s="94" t="s">
        <v>988</v>
      </c>
      <c r="L10" s="194" t="s">
        <v>989</v>
      </c>
      <c r="M10" s="94" t="s">
        <v>993</v>
      </c>
      <c r="N10" s="807"/>
      <c r="O10" s="94" t="s">
        <v>988</v>
      </c>
      <c r="P10" s="263" t="s">
        <v>989</v>
      </c>
      <c r="Q10" s="805"/>
    </row>
    <row r="11" spans="1:17" ht="9.75" customHeight="1" thickBot="1">
      <c r="A11" s="811"/>
      <c r="C11" s="340" t="s">
        <v>1006</v>
      </c>
      <c r="D11" s="116"/>
      <c r="E11" s="332"/>
      <c r="F11" s="808"/>
      <c r="G11" s="214"/>
      <c r="H11" s="272"/>
      <c r="I11" s="124"/>
      <c r="J11" s="664"/>
      <c r="K11" s="94"/>
      <c r="L11" s="218"/>
      <c r="M11" s="94"/>
      <c r="N11" s="808"/>
      <c r="O11" s="94"/>
      <c r="P11" s="272"/>
      <c r="Q11" s="806"/>
    </row>
    <row r="12" spans="1:17" ht="9.75" customHeight="1">
      <c r="A12" s="537"/>
      <c r="B12" s="78"/>
      <c r="C12" s="78"/>
      <c r="D12" s="219"/>
      <c r="E12" s="78"/>
      <c r="F12" s="78"/>
      <c r="G12" s="78"/>
      <c r="H12" s="78"/>
      <c r="I12" s="78"/>
      <c r="J12" s="78"/>
      <c r="K12" s="78"/>
      <c r="L12" s="78"/>
      <c r="M12" s="78"/>
      <c r="N12" s="78"/>
      <c r="O12" s="78"/>
      <c r="P12" s="78"/>
      <c r="Q12" s="538"/>
    </row>
    <row r="13" spans="1:17" ht="9.75" customHeight="1">
      <c r="A13" s="217">
        <v>1</v>
      </c>
      <c r="B13" s="164" t="s">
        <v>496</v>
      </c>
      <c r="C13" s="164"/>
      <c r="D13" s="518" t="s">
        <v>863</v>
      </c>
      <c r="E13" s="560">
        <v>93</v>
      </c>
      <c r="F13" s="561" t="s">
        <v>864</v>
      </c>
      <c r="G13" s="560">
        <v>14</v>
      </c>
      <c r="H13" s="560">
        <v>79</v>
      </c>
      <c r="I13" s="560">
        <v>87</v>
      </c>
      <c r="J13" s="561" t="s">
        <v>864</v>
      </c>
      <c r="K13" s="520">
        <v>13</v>
      </c>
      <c r="L13" s="437">
        <v>74</v>
      </c>
      <c r="M13" s="541" t="s">
        <v>909</v>
      </c>
      <c r="N13" s="546" t="s">
        <v>864</v>
      </c>
      <c r="O13" s="541" t="s">
        <v>881</v>
      </c>
      <c r="P13" s="546" t="s">
        <v>117</v>
      </c>
      <c r="Q13" s="267"/>
    </row>
    <row r="14" spans="1:17" ht="9.75" customHeight="1">
      <c r="A14" s="217"/>
      <c r="B14" s="164"/>
      <c r="C14" s="164"/>
      <c r="D14" s="518" t="s">
        <v>865</v>
      </c>
      <c r="E14" s="560">
        <v>19</v>
      </c>
      <c r="F14" s="561" t="s">
        <v>864</v>
      </c>
      <c r="G14" s="560">
        <v>12</v>
      </c>
      <c r="H14" s="560">
        <v>7</v>
      </c>
      <c r="I14" s="560">
        <v>14</v>
      </c>
      <c r="J14" s="561" t="s">
        <v>864</v>
      </c>
      <c r="K14" s="520">
        <v>11</v>
      </c>
      <c r="L14" s="437">
        <v>3</v>
      </c>
      <c r="M14" s="541" t="s">
        <v>117</v>
      </c>
      <c r="N14" s="546" t="s">
        <v>864</v>
      </c>
      <c r="O14" s="541" t="s">
        <v>881</v>
      </c>
      <c r="P14" s="546" t="s">
        <v>871</v>
      </c>
      <c r="Q14" s="263">
        <v>1</v>
      </c>
    </row>
    <row r="15" spans="1:17" ht="9.75" customHeight="1">
      <c r="A15" s="217">
        <v>2</v>
      </c>
      <c r="B15" s="164" t="s">
        <v>497</v>
      </c>
      <c r="C15" s="164"/>
      <c r="D15" s="518" t="s">
        <v>863</v>
      </c>
      <c r="E15" s="560">
        <v>27</v>
      </c>
      <c r="F15" s="561" t="s">
        <v>864</v>
      </c>
      <c r="G15" s="560">
        <v>5</v>
      </c>
      <c r="H15" s="560">
        <v>22</v>
      </c>
      <c r="I15" s="560">
        <v>26</v>
      </c>
      <c r="J15" s="561" t="s">
        <v>864</v>
      </c>
      <c r="K15" s="520">
        <v>5</v>
      </c>
      <c r="L15" s="437">
        <v>21</v>
      </c>
      <c r="M15" s="547">
        <v>1</v>
      </c>
      <c r="N15" s="546" t="s">
        <v>864</v>
      </c>
      <c r="O15" s="541" t="s">
        <v>864</v>
      </c>
      <c r="P15" s="562">
        <v>1</v>
      </c>
      <c r="Q15" s="263"/>
    </row>
    <row r="16" spans="1:17" ht="9.75" customHeight="1">
      <c r="A16" s="217"/>
      <c r="B16" s="164"/>
      <c r="C16" s="164"/>
      <c r="D16" s="518" t="s">
        <v>865</v>
      </c>
      <c r="E16" s="560">
        <v>8</v>
      </c>
      <c r="F16" s="561" t="s">
        <v>864</v>
      </c>
      <c r="G16" s="560">
        <v>5</v>
      </c>
      <c r="H16" s="560">
        <v>3</v>
      </c>
      <c r="I16" s="560">
        <v>7</v>
      </c>
      <c r="J16" s="561" t="s">
        <v>864</v>
      </c>
      <c r="K16" s="520">
        <v>5</v>
      </c>
      <c r="L16" s="444" t="s">
        <v>880</v>
      </c>
      <c r="M16" s="547">
        <v>1</v>
      </c>
      <c r="N16" s="546" t="s">
        <v>864</v>
      </c>
      <c r="O16" s="541" t="s">
        <v>864</v>
      </c>
      <c r="P16" s="562">
        <v>1</v>
      </c>
      <c r="Q16" s="263">
        <v>2</v>
      </c>
    </row>
    <row r="17" spans="1:17" ht="9.75" customHeight="1">
      <c r="A17" s="217">
        <v>3</v>
      </c>
      <c r="B17" s="73" t="s">
        <v>498</v>
      </c>
      <c r="C17" s="73"/>
      <c r="D17" s="512" t="s">
        <v>863</v>
      </c>
      <c r="E17" s="563">
        <v>31</v>
      </c>
      <c r="F17" s="561" t="s">
        <v>864</v>
      </c>
      <c r="G17" s="560">
        <v>11</v>
      </c>
      <c r="H17" s="560">
        <v>20</v>
      </c>
      <c r="I17" s="560">
        <v>30</v>
      </c>
      <c r="J17" s="561" t="s">
        <v>864</v>
      </c>
      <c r="K17" s="520">
        <v>11</v>
      </c>
      <c r="L17" s="437">
        <v>19</v>
      </c>
      <c r="M17" s="541" t="s">
        <v>881</v>
      </c>
      <c r="N17" s="546" t="s">
        <v>864</v>
      </c>
      <c r="O17" s="541" t="s">
        <v>864</v>
      </c>
      <c r="P17" s="546" t="s">
        <v>881</v>
      </c>
      <c r="Q17" s="263"/>
    </row>
    <row r="18" spans="1:17" ht="9.75" customHeight="1">
      <c r="A18" s="217"/>
      <c r="B18" s="73"/>
      <c r="C18" s="73"/>
      <c r="D18" s="512" t="s">
        <v>865</v>
      </c>
      <c r="E18" s="563">
        <v>8</v>
      </c>
      <c r="F18" s="561" t="s">
        <v>864</v>
      </c>
      <c r="G18" s="560">
        <v>7</v>
      </c>
      <c r="H18" s="564" t="s">
        <v>881</v>
      </c>
      <c r="I18" s="560">
        <v>7</v>
      </c>
      <c r="J18" s="561" t="s">
        <v>864</v>
      </c>
      <c r="K18" s="520">
        <v>7</v>
      </c>
      <c r="L18" s="444" t="s">
        <v>864</v>
      </c>
      <c r="M18" s="541" t="s">
        <v>881</v>
      </c>
      <c r="N18" s="546" t="s">
        <v>864</v>
      </c>
      <c r="O18" s="541" t="s">
        <v>864</v>
      </c>
      <c r="P18" s="546" t="s">
        <v>881</v>
      </c>
      <c r="Q18" s="263">
        <v>3</v>
      </c>
    </row>
    <row r="19" spans="1:17" ht="9.75" customHeight="1">
      <c r="A19" s="217">
        <v>4</v>
      </c>
      <c r="B19" s="73" t="s">
        <v>521</v>
      </c>
      <c r="C19" s="73"/>
      <c r="D19" s="512" t="s">
        <v>863</v>
      </c>
      <c r="E19" s="563">
        <v>30</v>
      </c>
      <c r="F19" s="561" t="s">
        <v>864</v>
      </c>
      <c r="G19" s="560">
        <v>18</v>
      </c>
      <c r="H19" s="560">
        <v>12</v>
      </c>
      <c r="I19" s="560">
        <v>28</v>
      </c>
      <c r="J19" s="561" t="s">
        <v>864</v>
      </c>
      <c r="K19" s="520">
        <v>16</v>
      </c>
      <c r="L19" s="437">
        <v>12</v>
      </c>
      <c r="M19" s="547">
        <v>2</v>
      </c>
      <c r="N19" s="546" t="s">
        <v>864</v>
      </c>
      <c r="O19" s="547">
        <v>2</v>
      </c>
      <c r="P19" s="546" t="s">
        <v>864</v>
      </c>
      <c r="Q19" s="263"/>
    </row>
    <row r="20" spans="1:17" ht="9.75" customHeight="1">
      <c r="A20" s="217"/>
      <c r="D20" s="518" t="s">
        <v>865</v>
      </c>
      <c r="E20" s="563">
        <v>16</v>
      </c>
      <c r="F20" s="561" t="s">
        <v>864</v>
      </c>
      <c r="G20" s="560">
        <v>15</v>
      </c>
      <c r="H20" s="560">
        <v>1</v>
      </c>
      <c r="I20" s="560">
        <v>14</v>
      </c>
      <c r="J20" s="561" t="s">
        <v>864</v>
      </c>
      <c r="K20" s="520">
        <v>13</v>
      </c>
      <c r="L20" s="437">
        <v>1</v>
      </c>
      <c r="M20" s="547">
        <v>2</v>
      </c>
      <c r="N20" s="546" t="s">
        <v>864</v>
      </c>
      <c r="O20" s="547">
        <v>2</v>
      </c>
      <c r="P20" s="546" t="s">
        <v>864</v>
      </c>
      <c r="Q20" s="263">
        <v>4</v>
      </c>
    </row>
    <row r="21" spans="1:17" ht="9.75" customHeight="1">
      <c r="A21" s="217">
        <v>5</v>
      </c>
      <c r="B21" s="73" t="s">
        <v>500</v>
      </c>
      <c r="D21" s="518" t="s">
        <v>863</v>
      </c>
      <c r="E21" s="563">
        <v>30</v>
      </c>
      <c r="F21" s="561" t="s">
        <v>864</v>
      </c>
      <c r="G21" s="560">
        <v>18</v>
      </c>
      <c r="H21" s="560">
        <v>12</v>
      </c>
      <c r="I21" s="560">
        <v>26</v>
      </c>
      <c r="J21" s="561" t="s">
        <v>864</v>
      </c>
      <c r="K21" s="520">
        <v>16</v>
      </c>
      <c r="L21" s="437">
        <v>10</v>
      </c>
      <c r="M21" s="547">
        <v>4</v>
      </c>
      <c r="N21" s="546" t="s">
        <v>864</v>
      </c>
      <c r="O21" s="547">
        <v>2</v>
      </c>
      <c r="P21" s="546" t="s">
        <v>880</v>
      </c>
      <c r="Q21" s="263"/>
    </row>
    <row r="22" spans="1:17" ht="9.75" customHeight="1">
      <c r="A22" s="217"/>
      <c r="B22" s="73"/>
      <c r="D22" s="518" t="s">
        <v>865</v>
      </c>
      <c r="E22" s="563">
        <v>15</v>
      </c>
      <c r="F22" s="561" t="s">
        <v>864</v>
      </c>
      <c r="G22" s="560">
        <v>15</v>
      </c>
      <c r="H22" s="564" t="s">
        <v>864</v>
      </c>
      <c r="I22" s="560">
        <v>13</v>
      </c>
      <c r="J22" s="561" t="s">
        <v>864</v>
      </c>
      <c r="K22" s="520">
        <v>13</v>
      </c>
      <c r="L22" s="444" t="s">
        <v>864</v>
      </c>
      <c r="M22" s="547">
        <v>2</v>
      </c>
      <c r="N22" s="546" t="s">
        <v>864</v>
      </c>
      <c r="O22" s="547">
        <v>2</v>
      </c>
      <c r="P22" s="546" t="s">
        <v>864</v>
      </c>
      <c r="Q22" s="263">
        <v>5</v>
      </c>
    </row>
    <row r="23" spans="1:17" ht="9.75" customHeight="1">
      <c r="A23" s="217">
        <v>6</v>
      </c>
      <c r="B23" s="73" t="s">
        <v>501</v>
      </c>
      <c r="D23" s="512" t="s">
        <v>863</v>
      </c>
      <c r="E23" s="563">
        <v>42</v>
      </c>
      <c r="F23" s="561" t="s">
        <v>864</v>
      </c>
      <c r="G23" s="560">
        <v>29</v>
      </c>
      <c r="H23" s="560">
        <v>13</v>
      </c>
      <c r="I23" s="560">
        <v>34</v>
      </c>
      <c r="J23" s="561" t="s">
        <v>864</v>
      </c>
      <c r="K23" s="520">
        <v>22</v>
      </c>
      <c r="L23" s="437">
        <v>12</v>
      </c>
      <c r="M23" s="547">
        <v>8</v>
      </c>
      <c r="N23" s="546" t="s">
        <v>864</v>
      </c>
      <c r="O23" s="547">
        <v>6</v>
      </c>
      <c r="P23" s="546" t="s">
        <v>881</v>
      </c>
      <c r="Q23" s="263"/>
    </row>
    <row r="24" spans="1:17" ht="9.75" customHeight="1">
      <c r="A24" s="217"/>
      <c r="B24" s="73"/>
      <c r="D24" s="512" t="s">
        <v>865</v>
      </c>
      <c r="E24" s="563">
        <v>17</v>
      </c>
      <c r="F24" s="561" t="s">
        <v>864</v>
      </c>
      <c r="G24" s="560">
        <v>16</v>
      </c>
      <c r="H24" s="564" t="s">
        <v>881</v>
      </c>
      <c r="I24" s="560">
        <v>10</v>
      </c>
      <c r="J24" s="561" t="s">
        <v>864</v>
      </c>
      <c r="K24" s="520">
        <v>10</v>
      </c>
      <c r="L24" s="444" t="s">
        <v>864</v>
      </c>
      <c r="M24" s="547">
        <v>7</v>
      </c>
      <c r="N24" s="546" t="s">
        <v>864</v>
      </c>
      <c r="O24" s="547">
        <v>6</v>
      </c>
      <c r="P24" s="546" t="s">
        <v>881</v>
      </c>
      <c r="Q24" s="263">
        <v>6</v>
      </c>
    </row>
    <row r="25" spans="1:17" ht="9.75" customHeight="1">
      <c r="A25" s="217">
        <v>7</v>
      </c>
      <c r="B25" s="73" t="s">
        <v>502</v>
      </c>
      <c r="D25" s="512" t="s">
        <v>863</v>
      </c>
      <c r="E25" s="563">
        <v>52</v>
      </c>
      <c r="F25" s="561" t="s">
        <v>864</v>
      </c>
      <c r="G25" s="560">
        <v>26</v>
      </c>
      <c r="H25" s="560">
        <v>26</v>
      </c>
      <c r="I25" s="560">
        <v>44</v>
      </c>
      <c r="J25" s="561" t="s">
        <v>864</v>
      </c>
      <c r="K25" s="520">
        <v>20</v>
      </c>
      <c r="L25" s="437">
        <v>24</v>
      </c>
      <c r="M25" s="547">
        <v>8</v>
      </c>
      <c r="N25" s="546" t="s">
        <v>864</v>
      </c>
      <c r="O25" s="547">
        <v>6</v>
      </c>
      <c r="P25" s="562">
        <v>2</v>
      </c>
      <c r="Q25" s="263"/>
    </row>
    <row r="26" spans="1:17" ht="9.75" customHeight="1">
      <c r="A26" s="217"/>
      <c r="B26" s="73"/>
      <c r="D26" s="518" t="s">
        <v>865</v>
      </c>
      <c r="E26" s="563">
        <v>18</v>
      </c>
      <c r="F26" s="561" t="s">
        <v>864</v>
      </c>
      <c r="G26" s="560">
        <v>16</v>
      </c>
      <c r="H26" s="560">
        <v>2</v>
      </c>
      <c r="I26" s="560">
        <v>12</v>
      </c>
      <c r="J26" s="561" t="s">
        <v>864</v>
      </c>
      <c r="K26" s="520">
        <v>11</v>
      </c>
      <c r="L26" s="437">
        <v>1</v>
      </c>
      <c r="M26" s="547">
        <v>6</v>
      </c>
      <c r="N26" s="546" t="s">
        <v>864</v>
      </c>
      <c r="O26" s="547">
        <v>5</v>
      </c>
      <c r="P26" s="546" t="s">
        <v>881</v>
      </c>
      <c r="Q26" s="263">
        <v>7</v>
      </c>
    </row>
    <row r="27" spans="1:17" ht="9.75" customHeight="1">
      <c r="A27" s="217">
        <v>8</v>
      </c>
      <c r="B27" s="73" t="s">
        <v>503</v>
      </c>
      <c r="D27" s="518" t="s">
        <v>863</v>
      </c>
      <c r="E27" s="563">
        <v>70</v>
      </c>
      <c r="F27" s="565">
        <v>1</v>
      </c>
      <c r="G27" s="560">
        <v>34</v>
      </c>
      <c r="H27" s="560">
        <v>35</v>
      </c>
      <c r="I27" s="560">
        <v>62</v>
      </c>
      <c r="J27" s="565">
        <v>1</v>
      </c>
      <c r="K27" s="520">
        <v>27</v>
      </c>
      <c r="L27" s="437">
        <v>34</v>
      </c>
      <c r="M27" s="547">
        <v>8</v>
      </c>
      <c r="N27" s="546" t="s">
        <v>864</v>
      </c>
      <c r="O27" s="547">
        <v>7</v>
      </c>
      <c r="P27" s="546" t="s">
        <v>881</v>
      </c>
      <c r="Q27" s="263"/>
    </row>
    <row r="28" spans="1:17" ht="9.75" customHeight="1">
      <c r="A28" s="217"/>
      <c r="B28" s="73"/>
      <c r="D28" s="518" t="s">
        <v>865</v>
      </c>
      <c r="E28" s="563">
        <v>25</v>
      </c>
      <c r="F28" s="565">
        <v>1</v>
      </c>
      <c r="G28" s="560">
        <v>23</v>
      </c>
      <c r="H28" s="560">
        <v>1</v>
      </c>
      <c r="I28" s="560">
        <v>18</v>
      </c>
      <c r="J28" s="565">
        <v>1</v>
      </c>
      <c r="K28" s="520">
        <v>16</v>
      </c>
      <c r="L28" s="437">
        <v>1</v>
      </c>
      <c r="M28" s="547">
        <v>7</v>
      </c>
      <c r="N28" s="546" t="s">
        <v>864</v>
      </c>
      <c r="O28" s="547">
        <v>7</v>
      </c>
      <c r="P28" s="546" t="s">
        <v>864</v>
      </c>
      <c r="Q28" s="263">
        <v>8</v>
      </c>
    </row>
    <row r="29" spans="1:17" ht="9.75" customHeight="1">
      <c r="A29" s="217">
        <v>9</v>
      </c>
      <c r="B29" s="73" t="s">
        <v>504</v>
      </c>
      <c r="D29" s="512" t="s">
        <v>863</v>
      </c>
      <c r="E29" s="563">
        <v>93</v>
      </c>
      <c r="F29" s="561" t="s">
        <v>864</v>
      </c>
      <c r="G29" s="560">
        <v>41</v>
      </c>
      <c r="H29" s="560">
        <v>52</v>
      </c>
      <c r="I29" s="560">
        <v>87</v>
      </c>
      <c r="J29" s="561" t="s">
        <v>864</v>
      </c>
      <c r="K29" s="520">
        <v>35</v>
      </c>
      <c r="L29" s="437">
        <v>52</v>
      </c>
      <c r="M29" s="547">
        <v>6</v>
      </c>
      <c r="N29" s="546" t="s">
        <v>864</v>
      </c>
      <c r="O29" s="547">
        <v>6</v>
      </c>
      <c r="P29" s="546" t="s">
        <v>864</v>
      </c>
      <c r="Q29" s="263"/>
    </row>
    <row r="30" spans="1:17" ht="9.75" customHeight="1">
      <c r="A30" s="217"/>
      <c r="B30" s="73"/>
      <c r="D30" s="512" t="s">
        <v>865</v>
      </c>
      <c r="E30" s="563">
        <v>21</v>
      </c>
      <c r="F30" s="561" t="s">
        <v>864</v>
      </c>
      <c r="G30" s="560">
        <v>21</v>
      </c>
      <c r="H30" s="564" t="s">
        <v>864</v>
      </c>
      <c r="I30" s="560">
        <v>16</v>
      </c>
      <c r="J30" s="561" t="s">
        <v>864</v>
      </c>
      <c r="K30" s="520">
        <v>16</v>
      </c>
      <c r="L30" s="444" t="s">
        <v>864</v>
      </c>
      <c r="M30" s="547">
        <v>5</v>
      </c>
      <c r="N30" s="546" t="s">
        <v>864</v>
      </c>
      <c r="O30" s="547">
        <v>5</v>
      </c>
      <c r="P30" s="546" t="s">
        <v>864</v>
      </c>
      <c r="Q30" s="548">
        <v>9</v>
      </c>
    </row>
    <row r="31" spans="1:17" ht="9.75" customHeight="1">
      <c r="A31" s="544">
        <v>10</v>
      </c>
      <c r="B31" s="73" t="s">
        <v>505</v>
      </c>
      <c r="D31" s="512" t="s">
        <v>863</v>
      </c>
      <c r="E31" s="563">
        <v>130</v>
      </c>
      <c r="F31" s="561" t="s">
        <v>864</v>
      </c>
      <c r="G31" s="560">
        <v>73</v>
      </c>
      <c r="H31" s="560">
        <v>57</v>
      </c>
      <c r="I31" s="560">
        <v>117</v>
      </c>
      <c r="J31" s="561" t="s">
        <v>864</v>
      </c>
      <c r="K31" s="520">
        <v>62</v>
      </c>
      <c r="L31" s="437">
        <v>55</v>
      </c>
      <c r="M31" s="547">
        <v>13</v>
      </c>
      <c r="N31" s="546" t="s">
        <v>864</v>
      </c>
      <c r="O31" s="547">
        <v>11</v>
      </c>
      <c r="P31" s="546" t="s">
        <v>880</v>
      </c>
      <c r="Q31" s="263"/>
    </row>
    <row r="32" spans="1:17" ht="9.75" customHeight="1">
      <c r="A32" s="217"/>
      <c r="B32" s="73"/>
      <c r="D32" s="518" t="s">
        <v>865</v>
      </c>
      <c r="E32" s="563">
        <v>52</v>
      </c>
      <c r="F32" s="561" t="s">
        <v>864</v>
      </c>
      <c r="G32" s="560">
        <v>49</v>
      </c>
      <c r="H32" s="564" t="s">
        <v>872</v>
      </c>
      <c r="I32" s="560">
        <v>41</v>
      </c>
      <c r="J32" s="561" t="s">
        <v>864</v>
      </c>
      <c r="K32" s="520">
        <v>39</v>
      </c>
      <c r="L32" s="444" t="s">
        <v>880</v>
      </c>
      <c r="M32" s="547">
        <v>11</v>
      </c>
      <c r="N32" s="546" t="s">
        <v>864</v>
      </c>
      <c r="O32" s="547">
        <v>10</v>
      </c>
      <c r="P32" s="546" t="s">
        <v>881</v>
      </c>
      <c r="Q32" s="549">
        <v>10</v>
      </c>
    </row>
    <row r="33" spans="1:17" ht="9.75" customHeight="1">
      <c r="A33" s="544">
        <v>11</v>
      </c>
      <c r="B33" s="73" t="s">
        <v>506</v>
      </c>
      <c r="D33" s="518" t="s">
        <v>863</v>
      </c>
      <c r="E33" s="563">
        <v>153</v>
      </c>
      <c r="F33" s="561" t="s">
        <v>864</v>
      </c>
      <c r="G33" s="560">
        <v>75</v>
      </c>
      <c r="H33" s="560">
        <v>78</v>
      </c>
      <c r="I33" s="560">
        <v>143</v>
      </c>
      <c r="J33" s="561" t="s">
        <v>864</v>
      </c>
      <c r="K33" s="520">
        <v>66</v>
      </c>
      <c r="L33" s="437">
        <v>77</v>
      </c>
      <c r="M33" s="547">
        <v>10</v>
      </c>
      <c r="N33" s="546" t="s">
        <v>864</v>
      </c>
      <c r="O33" s="547">
        <v>9</v>
      </c>
      <c r="P33" s="546" t="s">
        <v>881</v>
      </c>
      <c r="Q33" s="263"/>
    </row>
    <row r="34" spans="1:17" ht="9.75" customHeight="1">
      <c r="A34" s="544"/>
      <c r="B34" s="73"/>
      <c r="D34" s="518" t="s">
        <v>865</v>
      </c>
      <c r="E34" s="563">
        <v>43</v>
      </c>
      <c r="F34" s="561" t="s">
        <v>864</v>
      </c>
      <c r="G34" s="560">
        <v>43</v>
      </c>
      <c r="H34" s="564" t="s">
        <v>864</v>
      </c>
      <c r="I34" s="560">
        <v>35</v>
      </c>
      <c r="J34" s="561" t="s">
        <v>864</v>
      </c>
      <c r="K34" s="520">
        <v>35</v>
      </c>
      <c r="L34" s="444" t="s">
        <v>864</v>
      </c>
      <c r="M34" s="547">
        <v>8</v>
      </c>
      <c r="N34" s="546" t="s">
        <v>864</v>
      </c>
      <c r="O34" s="547">
        <v>8</v>
      </c>
      <c r="P34" s="546" t="s">
        <v>864</v>
      </c>
      <c r="Q34" s="549">
        <v>11</v>
      </c>
    </row>
    <row r="35" spans="1:17" ht="9.75" customHeight="1">
      <c r="A35" s="544">
        <v>12</v>
      </c>
      <c r="B35" s="73" t="s">
        <v>507</v>
      </c>
      <c r="D35" s="512" t="s">
        <v>863</v>
      </c>
      <c r="E35" s="563">
        <v>151</v>
      </c>
      <c r="F35" s="561" t="s">
        <v>864</v>
      </c>
      <c r="G35" s="560">
        <v>81</v>
      </c>
      <c r="H35" s="560">
        <v>70</v>
      </c>
      <c r="I35" s="560">
        <v>135</v>
      </c>
      <c r="J35" s="561" t="s">
        <v>864</v>
      </c>
      <c r="K35" s="520">
        <v>67</v>
      </c>
      <c r="L35" s="437">
        <v>68</v>
      </c>
      <c r="M35" s="547">
        <v>16</v>
      </c>
      <c r="N35" s="546" t="s">
        <v>864</v>
      </c>
      <c r="O35" s="547">
        <v>14</v>
      </c>
      <c r="P35" s="546" t="s">
        <v>880</v>
      </c>
      <c r="Q35" s="549"/>
    </row>
    <row r="36" spans="1:17" ht="9.75" customHeight="1">
      <c r="A36" s="544"/>
      <c r="D36" s="512" t="s">
        <v>865</v>
      </c>
      <c r="E36" s="563">
        <v>59</v>
      </c>
      <c r="F36" s="561" t="s">
        <v>864</v>
      </c>
      <c r="G36" s="560">
        <v>56</v>
      </c>
      <c r="H36" s="560">
        <v>3</v>
      </c>
      <c r="I36" s="560">
        <v>45</v>
      </c>
      <c r="J36" s="561" t="s">
        <v>864</v>
      </c>
      <c r="K36" s="520">
        <v>44</v>
      </c>
      <c r="L36" s="437">
        <v>1</v>
      </c>
      <c r="M36" s="547">
        <v>14</v>
      </c>
      <c r="N36" s="546" t="s">
        <v>864</v>
      </c>
      <c r="O36" s="547">
        <v>12</v>
      </c>
      <c r="P36" s="546" t="s">
        <v>880</v>
      </c>
      <c r="Q36" s="549">
        <v>12</v>
      </c>
    </row>
    <row r="37" spans="1:17" ht="9.75" customHeight="1">
      <c r="A37" s="544">
        <v>13</v>
      </c>
      <c r="B37" s="73" t="s">
        <v>508</v>
      </c>
      <c r="D37" s="512" t="s">
        <v>863</v>
      </c>
      <c r="E37" s="563">
        <v>143</v>
      </c>
      <c r="F37" s="561" t="s">
        <v>881</v>
      </c>
      <c r="G37" s="560">
        <v>66</v>
      </c>
      <c r="H37" s="560">
        <v>76</v>
      </c>
      <c r="I37" s="560">
        <v>133</v>
      </c>
      <c r="J37" s="561" t="s">
        <v>881</v>
      </c>
      <c r="K37" s="520">
        <v>57</v>
      </c>
      <c r="L37" s="437">
        <v>75</v>
      </c>
      <c r="M37" s="547">
        <v>10</v>
      </c>
      <c r="N37" s="546" t="s">
        <v>864</v>
      </c>
      <c r="O37" s="547">
        <v>9</v>
      </c>
      <c r="P37" s="562">
        <v>1</v>
      </c>
      <c r="Q37" s="549"/>
    </row>
    <row r="38" spans="1:17" ht="9.75" customHeight="1">
      <c r="A38" s="544"/>
      <c r="B38" s="73"/>
      <c r="D38" s="518" t="s">
        <v>865</v>
      </c>
      <c r="E38" s="563">
        <v>41</v>
      </c>
      <c r="F38" s="561" t="s">
        <v>881</v>
      </c>
      <c r="G38" s="560">
        <v>38</v>
      </c>
      <c r="H38" s="560">
        <v>2</v>
      </c>
      <c r="I38" s="560">
        <v>32</v>
      </c>
      <c r="J38" s="561" t="s">
        <v>881</v>
      </c>
      <c r="K38" s="520">
        <v>30</v>
      </c>
      <c r="L38" s="437">
        <v>1</v>
      </c>
      <c r="M38" s="547">
        <v>9</v>
      </c>
      <c r="N38" s="546" t="s">
        <v>864</v>
      </c>
      <c r="O38" s="547">
        <v>8</v>
      </c>
      <c r="P38" s="562">
        <v>1</v>
      </c>
      <c r="Q38" s="549">
        <v>13</v>
      </c>
    </row>
    <row r="39" spans="1:17" ht="9.75" customHeight="1">
      <c r="A39" s="544">
        <v>14</v>
      </c>
      <c r="B39" s="73" t="s">
        <v>509</v>
      </c>
      <c r="D39" s="518" t="s">
        <v>863</v>
      </c>
      <c r="E39" s="563">
        <v>151</v>
      </c>
      <c r="F39" s="561" t="s">
        <v>864</v>
      </c>
      <c r="G39" s="560">
        <v>80</v>
      </c>
      <c r="H39" s="560">
        <v>71</v>
      </c>
      <c r="I39" s="560">
        <v>137</v>
      </c>
      <c r="J39" s="561" t="s">
        <v>864</v>
      </c>
      <c r="K39" s="520">
        <v>72</v>
      </c>
      <c r="L39" s="437">
        <v>65</v>
      </c>
      <c r="M39" s="547">
        <v>14</v>
      </c>
      <c r="N39" s="546" t="s">
        <v>864</v>
      </c>
      <c r="O39" s="547">
        <v>8</v>
      </c>
      <c r="P39" s="562">
        <v>6</v>
      </c>
      <c r="Q39" s="549"/>
    </row>
    <row r="40" spans="1:17" ht="9.75" customHeight="1">
      <c r="A40" s="544"/>
      <c r="B40" s="73"/>
      <c r="D40" s="518" t="s">
        <v>865</v>
      </c>
      <c r="E40" s="563">
        <v>53</v>
      </c>
      <c r="F40" s="561" t="s">
        <v>864</v>
      </c>
      <c r="G40" s="560">
        <v>45</v>
      </c>
      <c r="H40" s="560">
        <v>8</v>
      </c>
      <c r="I40" s="560">
        <v>40</v>
      </c>
      <c r="J40" s="561" t="s">
        <v>864</v>
      </c>
      <c r="K40" s="520">
        <v>38</v>
      </c>
      <c r="L40" s="437">
        <v>2</v>
      </c>
      <c r="M40" s="547">
        <v>13</v>
      </c>
      <c r="N40" s="546" t="s">
        <v>864</v>
      </c>
      <c r="O40" s="547">
        <v>7</v>
      </c>
      <c r="P40" s="562">
        <v>6</v>
      </c>
      <c r="Q40" s="549">
        <v>14</v>
      </c>
    </row>
    <row r="41" spans="1:17" ht="9.75" customHeight="1">
      <c r="A41" s="544">
        <v>15</v>
      </c>
      <c r="B41" s="73" t="s">
        <v>510</v>
      </c>
      <c r="D41" s="512" t="s">
        <v>863</v>
      </c>
      <c r="E41" s="563">
        <v>155</v>
      </c>
      <c r="F41" s="565">
        <v>2</v>
      </c>
      <c r="G41" s="560">
        <v>89</v>
      </c>
      <c r="H41" s="560">
        <v>64</v>
      </c>
      <c r="I41" s="560">
        <v>136</v>
      </c>
      <c r="J41" s="565">
        <v>2</v>
      </c>
      <c r="K41" s="520">
        <v>72</v>
      </c>
      <c r="L41" s="437">
        <v>62</v>
      </c>
      <c r="M41" s="547">
        <v>19</v>
      </c>
      <c r="N41" s="546" t="s">
        <v>864</v>
      </c>
      <c r="O41" s="547">
        <v>17</v>
      </c>
      <c r="P41" s="562">
        <v>2</v>
      </c>
      <c r="Q41" s="549"/>
    </row>
    <row r="42" spans="1:17" ht="9.75" customHeight="1">
      <c r="A42" s="544"/>
      <c r="B42" s="73"/>
      <c r="D42" s="512" t="s">
        <v>865</v>
      </c>
      <c r="E42" s="563">
        <v>49</v>
      </c>
      <c r="F42" s="561" t="s">
        <v>864</v>
      </c>
      <c r="G42" s="560">
        <v>48</v>
      </c>
      <c r="H42" s="560">
        <v>1</v>
      </c>
      <c r="I42" s="560">
        <v>37</v>
      </c>
      <c r="J42" s="561" t="s">
        <v>864</v>
      </c>
      <c r="K42" s="520">
        <v>36</v>
      </c>
      <c r="L42" s="444" t="s">
        <v>881</v>
      </c>
      <c r="M42" s="547">
        <v>12</v>
      </c>
      <c r="N42" s="546" t="s">
        <v>864</v>
      </c>
      <c r="O42" s="547">
        <v>12</v>
      </c>
      <c r="P42" s="546" t="s">
        <v>864</v>
      </c>
      <c r="Q42" s="549">
        <v>15</v>
      </c>
    </row>
    <row r="43" spans="1:17" ht="9.75" customHeight="1">
      <c r="A43" s="544">
        <v>16</v>
      </c>
      <c r="B43" s="73" t="s">
        <v>511</v>
      </c>
      <c r="D43" s="512" t="s">
        <v>863</v>
      </c>
      <c r="E43" s="563">
        <v>156</v>
      </c>
      <c r="F43" s="561" t="s">
        <v>864</v>
      </c>
      <c r="G43" s="560">
        <v>95</v>
      </c>
      <c r="H43" s="560">
        <v>61</v>
      </c>
      <c r="I43" s="560">
        <v>148</v>
      </c>
      <c r="J43" s="561" t="s">
        <v>864</v>
      </c>
      <c r="K43" s="520">
        <v>88</v>
      </c>
      <c r="L43" s="437">
        <v>60</v>
      </c>
      <c r="M43" s="547">
        <v>8</v>
      </c>
      <c r="N43" s="546" t="s">
        <v>864</v>
      </c>
      <c r="O43" s="547">
        <v>7</v>
      </c>
      <c r="P43" s="562">
        <v>1</v>
      </c>
      <c r="Q43" s="549"/>
    </row>
    <row r="44" spans="1:17" ht="9.75" customHeight="1">
      <c r="A44" s="544"/>
      <c r="B44" s="73"/>
      <c r="D44" s="512" t="s">
        <v>865</v>
      </c>
      <c r="E44" s="563">
        <v>53</v>
      </c>
      <c r="F44" s="561" t="s">
        <v>864</v>
      </c>
      <c r="G44" s="560">
        <v>53</v>
      </c>
      <c r="H44" s="564" t="s">
        <v>864</v>
      </c>
      <c r="I44" s="560">
        <v>49</v>
      </c>
      <c r="J44" s="561" t="s">
        <v>864</v>
      </c>
      <c r="K44" s="520">
        <v>49</v>
      </c>
      <c r="L44" s="444" t="s">
        <v>864</v>
      </c>
      <c r="M44" s="547">
        <v>4</v>
      </c>
      <c r="N44" s="546" t="s">
        <v>864</v>
      </c>
      <c r="O44" s="547">
        <v>4</v>
      </c>
      <c r="P44" s="546" t="s">
        <v>864</v>
      </c>
      <c r="Q44" s="549">
        <v>16</v>
      </c>
    </row>
    <row r="45" spans="1:17" ht="9.75" customHeight="1">
      <c r="A45" s="544">
        <v>17</v>
      </c>
      <c r="B45" s="73" t="s">
        <v>512</v>
      </c>
      <c r="D45" s="512" t="s">
        <v>863</v>
      </c>
      <c r="E45" s="563">
        <v>160</v>
      </c>
      <c r="F45" s="561" t="s">
        <v>864</v>
      </c>
      <c r="G45" s="560">
        <v>92</v>
      </c>
      <c r="H45" s="560">
        <v>68</v>
      </c>
      <c r="I45" s="560">
        <v>149</v>
      </c>
      <c r="J45" s="561" t="s">
        <v>864</v>
      </c>
      <c r="K45" s="520">
        <v>85</v>
      </c>
      <c r="L45" s="437">
        <v>64</v>
      </c>
      <c r="M45" s="547">
        <v>11</v>
      </c>
      <c r="N45" s="546" t="s">
        <v>864</v>
      </c>
      <c r="O45" s="547">
        <v>7</v>
      </c>
      <c r="P45" s="562">
        <v>4</v>
      </c>
      <c r="Q45" s="549"/>
    </row>
    <row r="46" spans="1:17" ht="9.75" customHeight="1">
      <c r="A46" s="544"/>
      <c r="B46" s="73"/>
      <c r="D46" s="512" t="s">
        <v>865</v>
      </c>
      <c r="E46" s="563">
        <v>53</v>
      </c>
      <c r="F46" s="561" t="s">
        <v>864</v>
      </c>
      <c r="G46" s="560">
        <v>50</v>
      </c>
      <c r="H46" s="564" t="s">
        <v>872</v>
      </c>
      <c r="I46" s="560">
        <v>43</v>
      </c>
      <c r="J46" s="561" t="s">
        <v>864</v>
      </c>
      <c r="K46" s="520">
        <v>43</v>
      </c>
      <c r="L46" s="444" t="s">
        <v>864</v>
      </c>
      <c r="M46" s="547">
        <v>10</v>
      </c>
      <c r="N46" s="546" t="s">
        <v>864</v>
      </c>
      <c r="O46" s="547">
        <v>7</v>
      </c>
      <c r="P46" s="546" t="s">
        <v>872</v>
      </c>
      <c r="Q46" s="549">
        <v>17</v>
      </c>
    </row>
    <row r="47" spans="1:17" ht="9.75" customHeight="1">
      <c r="A47" s="544">
        <v>18</v>
      </c>
      <c r="B47" s="73" t="s">
        <v>513</v>
      </c>
      <c r="D47" s="512" t="s">
        <v>863</v>
      </c>
      <c r="E47" s="563">
        <v>142</v>
      </c>
      <c r="F47" s="561" t="s">
        <v>864</v>
      </c>
      <c r="G47" s="560">
        <v>90</v>
      </c>
      <c r="H47" s="560">
        <v>52</v>
      </c>
      <c r="I47" s="560">
        <v>132</v>
      </c>
      <c r="J47" s="561" t="s">
        <v>864</v>
      </c>
      <c r="K47" s="520">
        <v>80</v>
      </c>
      <c r="L47" s="437">
        <v>52</v>
      </c>
      <c r="M47" s="547">
        <v>10</v>
      </c>
      <c r="N47" s="546" t="s">
        <v>864</v>
      </c>
      <c r="O47" s="547">
        <v>10</v>
      </c>
      <c r="P47" s="546" t="s">
        <v>864</v>
      </c>
      <c r="Q47" s="549"/>
    </row>
    <row r="48" spans="1:17" ht="9.75" customHeight="1">
      <c r="A48" s="544"/>
      <c r="B48" s="73"/>
      <c r="D48" s="518" t="s">
        <v>865</v>
      </c>
      <c r="E48" s="563">
        <v>47</v>
      </c>
      <c r="F48" s="561" t="s">
        <v>864</v>
      </c>
      <c r="G48" s="560">
        <v>47</v>
      </c>
      <c r="H48" s="564" t="s">
        <v>864</v>
      </c>
      <c r="I48" s="560">
        <v>39</v>
      </c>
      <c r="J48" s="561" t="s">
        <v>864</v>
      </c>
      <c r="K48" s="520">
        <v>39</v>
      </c>
      <c r="L48" s="444" t="s">
        <v>864</v>
      </c>
      <c r="M48" s="547">
        <v>8</v>
      </c>
      <c r="N48" s="546" t="s">
        <v>864</v>
      </c>
      <c r="O48" s="547">
        <v>8</v>
      </c>
      <c r="P48" s="546" t="s">
        <v>864</v>
      </c>
      <c r="Q48" s="549">
        <v>18</v>
      </c>
    </row>
    <row r="49" spans="1:17" ht="9.75" customHeight="1">
      <c r="A49" s="544">
        <v>19</v>
      </c>
      <c r="B49" s="73" t="s">
        <v>514</v>
      </c>
      <c r="D49" s="518" t="s">
        <v>863</v>
      </c>
      <c r="E49" s="563">
        <v>99</v>
      </c>
      <c r="F49" s="561" t="s">
        <v>881</v>
      </c>
      <c r="G49" s="560">
        <v>53</v>
      </c>
      <c r="H49" s="560">
        <v>45</v>
      </c>
      <c r="I49" s="560">
        <v>84</v>
      </c>
      <c r="J49" s="561" t="s">
        <v>881</v>
      </c>
      <c r="K49" s="520">
        <v>40</v>
      </c>
      <c r="L49" s="437">
        <v>43</v>
      </c>
      <c r="M49" s="547">
        <v>15</v>
      </c>
      <c r="N49" s="546" t="s">
        <v>864</v>
      </c>
      <c r="O49" s="547">
        <v>13</v>
      </c>
      <c r="P49" s="546" t="s">
        <v>880</v>
      </c>
      <c r="Q49" s="549"/>
    </row>
    <row r="50" spans="1:17" ht="9.75" customHeight="1">
      <c r="A50" s="544"/>
      <c r="D50" s="518" t="s">
        <v>865</v>
      </c>
      <c r="E50" s="563">
        <v>27</v>
      </c>
      <c r="F50" s="561" t="s">
        <v>864</v>
      </c>
      <c r="G50" s="560">
        <v>26</v>
      </c>
      <c r="H50" s="560">
        <v>1</v>
      </c>
      <c r="I50" s="560">
        <v>17</v>
      </c>
      <c r="J50" s="561" t="s">
        <v>864</v>
      </c>
      <c r="K50" s="520">
        <v>17</v>
      </c>
      <c r="L50" s="444" t="s">
        <v>864</v>
      </c>
      <c r="M50" s="547">
        <v>10</v>
      </c>
      <c r="N50" s="546" t="s">
        <v>864</v>
      </c>
      <c r="O50" s="547">
        <v>9</v>
      </c>
      <c r="P50" s="546" t="s">
        <v>881</v>
      </c>
      <c r="Q50" s="549">
        <v>19</v>
      </c>
    </row>
    <row r="51" spans="1:17" ht="9.75" customHeight="1">
      <c r="A51" s="544">
        <v>20</v>
      </c>
      <c r="B51" s="73" t="s">
        <v>515</v>
      </c>
      <c r="D51" s="512" t="s">
        <v>863</v>
      </c>
      <c r="E51" s="563">
        <v>81</v>
      </c>
      <c r="F51" s="565">
        <v>1</v>
      </c>
      <c r="G51" s="560">
        <v>49</v>
      </c>
      <c r="H51" s="560">
        <v>31</v>
      </c>
      <c r="I51" s="560">
        <v>54</v>
      </c>
      <c r="J51" s="561" t="s">
        <v>864</v>
      </c>
      <c r="K51" s="520">
        <v>28</v>
      </c>
      <c r="L51" s="437">
        <v>26</v>
      </c>
      <c r="M51" s="547">
        <v>27</v>
      </c>
      <c r="N51" s="562">
        <v>1</v>
      </c>
      <c r="O51" s="547">
        <v>21</v>
      </c>
      <c r="P51" s="562">
        <v>5</v>
      </c>
      <c r="Q51" s="549"/>
    </row>
    <row r="52" spans="1:17" ht="9.75" customHeight="1">
      <c r="A52" s="544"/>
      <c r="B52" s="73"/>
      <c r="D52" s="512" t="s">
        <v>865</v>
      </c>
      <c r="E52" s="563">
        <v>22</v>
      </c>
      <c r="F52" s="565">
        <v>1</v>
      </c>
      <c r="G52" s="560">
        <v>21</v>
      </c>
      <c r="H52" s="564" t="s">
        <v>864</v>
      </c>
      <c r="I52" s="560">
        <v>9</v>
      </c>
      <c r="J52" s="561" t="s">
        <v>864</v>
      </c>
      <c r="K52" s="520">
        <v>9</v>
      </c>
      <c r="L52" s="528" t="s">
        <v>864</v>
      </c>
      <c r="M52" s="547">
        <v>13</v>
      </c>
      <c r="N52" s="562">
        <v>1</v>
      </c>
      <c r="O52" s="547">
        <v>12</v>
      </c>
      <c r="P52" s="546" t="s">
        <v>864</v>
      </c>
      <c r="Q52" s="549">
        <v>20</v>
      </c>
    </row>
    <row r="53" spans="1:17" ht="9.75" customHeight="1">
      <c r="A53" s="544">
        <v>21</v>
      </c>
      <c r="B53" s="73" t="s">
        <v>516</v>
      </c>
      <c r="D53" s="512" t="s">
        <v>863</v>
      </c>
      <c r="E53" s="563">
        <v>95</v>
      </c>
      <c r="F53" s="565">
        <v>1</v>
      </c>
      <c r="G53" s="560">
        <v>56</v>
      </c>
      <c r="H53" s="560">
        <v>38</v>
      </c>
      <c r="I53" s="560">
        <v>44</v>
      </c>
      <c r="J53" s="561" t="s">
        <v>864</v>
      </c>
      <c r="K53" s="520">
        <v>25</v>
      </c>
      <c r="L53" s="437">
        <v>19</v>
      </c>
      <c r="M53" s="547">
        <v>51</v>
      </c>
      <c r="N53" s="546" t="s">
        <v>881</v>
      </c>
      <c r="O53" s="547">
        <v>31</v>
      </c>
      <c r="P53" s="562">
        <v>19</v>
      </c>
      <c r="Q53" s="549"/>
    </row>
    <row r="54" spans="1:17" ht="9.75" customHeight="1">
      <c r="A54" s="544"/>
      <c r="B54" s="73"/>
      <c r="D54" s="512" t="s">
        <v>865</v>
      </c>
      <c r="E54" s="563">
        <v>23</v>
      </c>
      <c r="F54" s="561" t="s">
        <v>864</v>
      </c>
      <c r="G54" s="560">
        <v>22</v>
      </c>
      <c r="H54" s="560">
        <v>1</v>
      </c>
      <c r="I54" s="560">
        <v>10</v>
      </c>
      <c r="J54" s="561" t="s">
        <v>864</v>
      </c>
      <c r="K54" s="520">
        <v>10</v>
      </c>
      <c r="L54" s="528" t="s">
        <v>864</v>
      </c>
      <c r="M54" s="547">
        <v>13</v>
      </c>
      <c r="N54" s="546" t="s">
        <v>864</v>
      </c>
      <c r="O54" s="547">
        <v>12</v>
      </c>
      <c r="P54" s="562">
        <v>1</v>
      </c>
      <c r="Q54" s="549">
        <v>21</v>
      </c>
    </row>
    <row r="55" spans="1:17" ht="9.75" customHeight="1">
      <c r="A55" s="544">
        <v>22</v>
      </c>
      <c r="B55" s="73" t="s">
        <v>517</v>
      </c>
      <c r="D55" s="512" t="s">
        <v>863</v>
      </c>
      <c r="E55" s="563">
        <v>57</v>
      </c>
      <c r="F55" s="561" t="s">
        <v>864</v>
      </c>
      <c r="G55" s="560">
        <v>38</v>
      </c>
      <c r="H55" s="560">
        <v>19</v>
      </c>
      <c r="I55" s="560">
        <v>17</v>
      </c>
      <c r="J55" s="561" t="s">
        <v>864</v>
      </c>
      <c r="K55" s="520">
        <v>11</v>
      </c>
      <c r="L55" s="437">
        <v>6</v>
      </c>
      <c r="M55" s="547">
        <v>40</v>
      </c>
      <c r="N55" s="546" t="s">
        <v>864</v>
      </c>
      <c r="O55" s="547">
        <v>27</v>
      </c>
      <c r="P55" s="562">
        <v>13</v>
      </c>
      <c r="Q55" s="549"/>
    </row>
    <row r="56" spans="1:17" ht="9.75" customHeight="1">
      <c r="A56" s="544"/>
      <c r="B56" s="73"/>
      <c r="D56" s="518" t="s">
        <v>865</v>
      </c>
      <c r="E56" s="563">
        <v>12</v>
      </c>
      <c r="F56" s="561" t="s">
        <v>864</v>
      </c>
      <c r="G56" s="560">
        <v>11</v>
      </c>
      <c r="H56" s="560">
        <v>1</v>
      </c>
      <c r="I56" s="560">
        <v>2</v>
      </c>
      <c r="J56" s="561" t="s">
        <v>864</v>
      </c>
      <c r="K56" s="520">
        <v>2</v>
      </c>
      <c r="L56" s="528" t="s">
        <v>864</v>
      </c>
      <c r="M56" s="547">
        <v>10</v>
      </c>
      <c r="N56" s="546" t="s">
        <v>864</v>
      </c>
      <c r="O56" s="547">
        <v>9</v>
      </c>
      <c r="P56" s="562">
        <v>1</v>
      </c>
      <c r="Q56" s="549">
        <v>22</v>
      </c>
    </row>
    <row r="57" spans="1:17" ht="9.75" customHeight="1">
      <c r="A57" s="544">
        <v>23</v>
      </c>
      <c r="B57" s="73" t="s">
        <v>518</v>
      </c>
      <c r="D57" s="518" t="s">
        <v>863</v>
      </c>
      <c r="E57" s="563">
        <v>23</v>
      </c>
      <c r="F57" s="561" t="s">
        <v>864</v>
      </c>
      <c r="G57" s="560">
        <v>14</v>
      </c>
      <c r="H57" s="560">
        <v>9</v>
      </c>
      <c r="I57" s="560">
        <v>19</v>
      </c>
      <c r="J57" s="561" t="s">
        <v>864</v>
      </c>
      <c r="K57" s="520">
        <v>12</v>
      </c>
      <c r="L57" s="520">
        <v>7</v>
      </c>
      <c r="M57" s="547">
        <v>4</v>
      </c>
      <c r="N57" s="546" t="s">
        <v>864</v>
      </c>
      <c r="O57" s="547">
        <v>2</v>
      </c>
      <c r="P57" s="546" t="s">
        <v>880</v>
      </c>
      <c r="Q57" s="549"/>
    </row>
    <row r="58" spans="1:17" ht="9.75" customHeight="1">
      <c r="A58" s="544"/>
      <c r="B58" s="73"/>
      <c r="D58" s="518" t="s">
        <v>865</v>
      </c>
      <c r="E58" s="563">
        <v>2</v>
      </c>
      <c r="F58" s="561" t="s">
        <v>864</v>
      </c>
      <c r="G58" s="560">
        <v>1</v>
      </c>
      <c r="H58" s="564" t="s">
        <v>881</v>
      </c>
      <c r="I58" s="560">
        <v>2</v>
      </c>
      <c r="J58" s="561" t="s">
        <v>864</v>
      </c>
      <c r="K58" s="520">
        <v>1</v>
      </c>
      <c r="L58" s="528" t="s">
        <v>881</v>
      </c>
      <c r="M58" s="541" t="s">
        <v>864</v>
      </c>
      <c r="N58" s="546" t="s">
        <v>864</v>
      </c>
      <c r="O58" s="541" t="s">
        <v>864</v>
      </c>
      <c r="P58" s="546" t="s">
        <v>864</v>
      </c>
      <c r="Q58" s="549">
        <v>23</v>
      </c>
    </row>
    <row r="59" spans="1:17" ht="9.75" customHeight="1">
      <c r="A59" s="544"/>
      <c r="B59" s="73"/>
      <c r="D59" s="518"/>
      <c r="E59" s="563"/>
      <c r="F59" s="566"/>
      <c r="G59" s="567"/>
      <c r="H59" s="560"/>
      <c r="I59" s="560"/>
      <c r="J59" s="565"/>
      <c r="K59" s="318"/>
      <c r="L59" s="409"/>
      <c r="M59" s="547"/>
      <c r="N59" s="499"/>
      <c r="O59" s="499"/>
      <c r="P59" s="542"/>
      <c r="Q59" s="549"/>
    </row>
    <row r="60" spans="1:17" ht="9.75" customHeight="1">
      <c r="A60" s="551">
        <v>24</v>
      </c>
      <c r="B60" s="128" t="s">
        <v>931</v>
      </c>
      <c r="C60" s="113"/>
      <c r="D60" s="552" t="s">
        <v>863</v>
      </c>
      <c r="E60" s="567">
        <v>2164</v>
      </c>
      <c r="F60" s="568">
        <v>7</v>
      </c>
      <c r="G60" s="567">
        <v>1147</v>
      </c>
      <c r="H60" s="567">
        <v>1010</v>
      </c>
      <c r="I60" s="567">
        <v>1872</v>
      </c>
      <c r="J60" s="569">
        <v>5</v>
      </c>
      <c r="K60" s="482">
        <v>930</v>
      </c>
      <c r="L60" s="427">
        <v>937</v>
      </c>
      <c r="M60" s="499">
        <v>292</v>
      </c>
      <c r="N60" s="570">
        <v>2</v>
      </c>
      <c r="O60" s="499">
        <v>217</v>
      </c>
      <c r="P60" s="570">
        <v>73</v>
      </c>
      <c r="Q60" s="549"/>
    </row>
    <row r="61" spans="1:17" ht="9.75" customHeight="1">
      <c r="A61" s="558"/>
      <c r="B61" s="128"/>
      <c r="C61" s="113"/>
      <c r="D61" s="552" t="s">
        <v>865</v>
      </c>
      <c r="E61" s="567">
        <v>683</v>
      </c>
      <c r="F61" s="568">
        <v>3</v>
      </c>
      <c r="G61" s="567">
        <v>640</v>
      </c>
      <c r="H61" s="567">
        <v>40</v>
      </c>
      <c r="I61" s="567">
        <v>512</v>
      </c>
      <c r="J61" s="569">
        <v>2</v>
      </c>
      <c r="K61" s="482">
        <v>494</v>
      </c>
      <c r="L61" s="427">
        <v>16</v>
      </c>
      <c r="M61" s="499">
        <v>171</v>
      </c>
      <c r="N61" s="570">
        <v>1</v>
      </c>
      <c r="O61" s="499">
        <v>146</v>
      </c>
      <c r="P61" s="570">
        <v>24</v>
      </c>
      <c r="Q61" s="559">
        <v>24</v>
      </c>
    </row>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mergeCells count="9">
    <mergeCell ref="A4:H4"/>
    <mergeCell ref="A7:A11"/>
    <mergeCell ref="E7:H8"/>
    <mergeCell ref="I7:L8"/>
    <mergeCell ref="M7:P8"/>
    <mergeCell ref="Q7:Q11"/>
    <mergeCell ref="F9:F11"/>
    <mergeCell ref="J9:J11"/>
    <mergeCell ref="N9:N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BF63"/>
  <sheetViews>
    <sheetView workbookViewId="0" topLeftCell="E1">
      <selection activeCell="J69" sqref="J69"/>
    </sheetView>
  </sheetViews>
  <sheetFormatPr defaultColWidth="11.421875" defaultRowHeight="12.75"/>
  <cols>
    <col min="1" max="1" width="5.140625" style="0" customWidth="1"/>
    <col min="2" max="2" width="17.57421875" style="0" customWidth="1"/>
    <col min="3" max="3" width="3.00390625" style="0" customWidth="1"/>
    <col min="4" max="7" width="10.7109375" style="0" customWidth="1"/>
    <col min="8" max="8" width="10.8515625" style="0" customWidth="1"/>
    <col min="9" max="15" width="10.7109375" style="0" customWidth="1"/>
    <col min="16" max="16" width="5.00390625" style="0" customWidth="1"/>
  </cols>
  <sheetData>
    <row r="1" spans="1:58" ht="9.75" customHeight="1">
      <c r="A1" s="71" t="str">
        <f>"- 48 -"</f>
        <v>- 48 -</v>
      </c>
      <c r="B1" s="98"/>
      <c r="C1" s="71"/>
      <c r="D1" s="71"/>
      <c r="E1" s="71"/>
      <c r="F1" s="71"/>
      <c r="G1" s="71"/>
      <c r="H1" s="71"/>
      <c r="I1" s="98"/>
      <c r="J1" s="71" t="str">
        <f>"- 49 -"</f>
        <v>- 49 -</v>
      </c>
      <c r="K1" s="71"/>
      <c r="L1" s="71"/>
      <c r="M1" s="71"/>
      <c r="N1" s="71"/>
      <c r="O1" s="71"/>
      <c r="P1" s="71"/>
      <c r="Q1" s="98"/>
      <c r="R1" s="98"/>
      <c r="S1" s="571"/>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row>
    <row r="2" spans="2:16" ht="9.75" customHeight="1">
      <c r="B2" s="73"/>
      <c r="C2" s="179"/>
      <c r="D2" s="179"/>
      <c r="E2" s="73"/>
      <c r="F2" s="73"/>
      <c r="G2" s="73"/>
      <c r="H2" s="73"/>
      <c r="I2" s="73"/>
      <c r="J2" s="73"/>
      <c r="K2" s="73"/>
      <c r="L2" s="73"/>
      <c r="M2" s="73"/>
      <c r="N2" s="73"/>
      <c r="O2" s="73"/>
      <c r="P2" s="73"/>
    </row>
    <row r="3" spans="2:16" ht="9.75" customHeight="1">
      <c r="B3" s="73"/>
      <c r="C3" s="179"/>
      <c r="D3" s="179"/>
      <c r="E3" s="73"/>
      <c r="F3" s="73"/>
      <c r="G3" s="73"/>
      <c r="H3" s="73"/>
      <c r="I3" s="73"/>
      <c r="J3" s="73"/>
      <c r="K3" s="73"/>
      <c r="L3" s="73"/>
      <c r="M3" s="73"/>
      <c r="N3" s="73"/>
      <c r="O3" s="73"/>
      <c r="P3" s="73"/>
    </row>
    <row r="4" spans="1:16" ht="12.75">
      <c r="A4" s="803" t="s">
        <v>523</v>
      </c>
      <c r="B4" s="803"/>
      <c r="C4" s="803"/>
      <c r="D4" s="803"/>
      <c r="E4" s="803"/>
      <c r="F4" s="803"/>
      <c r="G4" s="803"/>
      <c r="H4" s="803"/>
      <c r="I4" s="803"/>
      <c r="J4" s="404" t="s">
        <v>524</v>
      </c>
      <c r="K4" s="153"/>
      <c r="L4" s="153"/>
      <c r="M4" s="153"/>
      <c r="N4" s="153"/>
      <c r="O4" s="153"/>
      <c r="P4" s="153"/>
    </row>
    <row r="5" spans="2:16" ht="9.75" customHeight="1">
      <c r="B5" s="73"/>
      <c r="C5" s="179"/>
      <c r="D5" s="179"/>
      <c r="E5" s="73"/>
      <c r="F5" s="73"/>
      <c r="G5" s="73"/>
      <c r="H5" s="73"/>
      <c r="I5" s="73"/>
      <c r="J5" s="73"/>
      <c r="K5" s="73"/>
      <c r="L5" s="73"/>
      <c r="M5" s="73"/>
      <c r="N5" s="73"/>
      <c r="O5" s="73"/>
      <c r="P5" s="73"/>
    </row>
    <row r="6" spans="1:16" ht="9.75" customHeight="1" thickBot="1">
      <c r="A6" s="259"/>
      <c r="B6" s="75"/>
      <c r="C6" s="214"/>
      <c r="D6" s="214"/>
      <c r="E6" s="75"/>
      <c r="F6" s="75"/>
      <c r="G6" s="75"/>
      <c r="H6" s="75"/>
      <c r="I6" s="75"/>
      <c r="J6" s="75"/>
      <c r="K6" s="75"/>
      <c r="L6" s="75"/>
      <c r="M6" s="75"/>
      <c r="N6" s="75"/>
      <c r="O6" s="75"/>
      <c r="P6" s="75"/>
    </row>
    <row r="7" spans="1:16" ht="9.75" customHeight="1">
      <c r="A7" s="809" t="s">
        <v>109</v>
      </c>
      <c r="B7" s="89" t="s">
        <v>491</v>
      </c>
      <c r="C7" s="114"/>
      <c r="D7" s="784" t="s">
        <v>525</v>
      </c>
      <c r="E7" s="708" t="s">
        <v>133</v>
      </c>
      <c r="F7" s="686"/>
      <c r="G7" s="686"/>
      <c r="H7" s="686"/>
      <c r="I7" s="686"/>
      <c r="J7" s="686" t="s">
        <v>988</v>
      </c>
      <c r="K7" s="686"/>
      <c r="L7" s="686"/>
      <c r="M7" s="686"/>
      <c r="N7" s="711"/>
      <c r="O7" s="812" t="s">
        <v>989</v>
      </c>
      <c r="P7" s="804" t="s">
        <v>109</v>
      </c>
    </row>
    <row r="8" spans="1:16" ht="9.75" customHeight="1">
      <c r="A8" s="810"/>
      <c r="B8" s="71" t="s">
        <v>492</v>
      </c>
      <c r="C8" s="116"/>
      <c r="D8" s="813"/>
      <c r="E8" s="709"/>
      <c r="F8" s="710"/>
      <c r="G8" s="710"/>
      <c r="H8" s="710"/>
      <c r="I8" s="710"/>
      <c r="J8" s="710"/>
      <c r="K8" s="710"/>
      <c r="L8" s="710"/>
      <c r="M8" s="710"/>
      <c r="N8" s="713"/>
      <c r="O8" s="771"/>
      <c r="P8" s="805"/>
    </row>
    <row r="9" spans="1:16" ht="9.75" customHeight="1">
      <c r="A9" s="810"/>
      <c r="B9" s="117" t="s">
        <v>493</v>
      </c>
      <c r="C9" s="116"/>
      <c r="D9" s="813"/>
      <c r="E9" s="146"/>
      <c r="F9" s="698" t="s">
        <v>137</v>
      </c>
      <c r="G9" s="698" t="s">
        <v>526</v>
      </c>
      <c r="H9" s="698" t="s">
        <v>139</v>
      </c>
      <c r="I9" s="700" t="s">
        <v>141</v>
      </c>
      <c r="J9" s="120"/>
      <c r="K9" s="698" t="s">
        <v>137</v>
      </c>
      <c r="L9" s="698" t="s">
        <v>526</v>
      </c>
      <c r="M9" s="698" t="s">
        <v>139</v>
      </c>
      <c r="N9" s="700" t="s">
        <v>141</v>
      </c>
      <c r="O9" s="771"/>
      <c r="P9" s="805"/>
    </row>
    <row r="10" spans="1:16" ht="9.75" customHeight="1">
      <c r="A10" s="810"/>
      <c r="C10" s="116"/>
      <c r="D10" s="813"/>
      <c r="E10" s="807" t="s">
        <v>225</v>
      </c>
      <c r="F10" s="759"/>
      <c r="G10" s="759"/>
      <c r="H10" s="759"/>
      <c r="I10" s="709"/>
      <c r="J10" s="663" t="s">
        <v>225</v>
      </c>
      <c r="K10" s="759"/>
      <c r="L10" s="759"/>
      <c r="M10" s="759"/>
      <c r="N10" s="709"/>
      <c r="O10" s="771"/>
      <c r="P10" s="805"/>
    </row>
    <row r="11" spans="1:16" ht="9.75" customHeight="1">
      <c r="A11" s="810"/>
      <c r="B11" s="572" t="s">
        <v>527</v>
      </c>
      <c r="C11" s="573"/>
      <c r="D11" s="813"/>
      <c r="E11" s="807"/>
      <c r="F11" s="700" t="s">
        <v>144</v>
      </c>
      <c r="G11" s="753"/>
      <c r="H11" s="753"/>
      <c r="I11" s="753"/>
      <c r="J11" s="663"/>
      <c r="K11" s="700" t="s">
        <v>144</v>
      </c>
      <c r="L11" s="753"/>
      <c r="M11" s="753"/>
      <c r="N11" s="753"/>
      <c r="O11" s="771"/>
      <c r="P11" s="805"/>
    </row>
    <row r="12" spans="1:16" ht="9.75" customHeight="1" thickBot="1">
      <c r="A12" s="811"/>
      <c r="B12" s="169" t="s">
        <v>528</v>
      </c>
      <c r="C12" s="573"/>
      <c r="D12" s="814"/>
      <c r="E12" s="147"/>
      <c r="F12" s="790"/>
      <c r="G12" s="797"/>
      <c r="H12" s="797"/>
      <c r="I12" s="797"/>
      <c r="J12" s="125"/>
      <c r="K12" s="790"/>
      <c r="L12" s="797"/>
      <c r="M12" s="797"/>
      <c r="N12" s="797"/>
      <c r="O12" s="671"/>
      <c r="P12" s="806"/>
    </row>
    <row r="13" spans="1:16" ht="9.75" customHeight="1">
      <c r="A13" s="537"/>
      <c r="B13" s="78"/>
      <c r="C13" s="219"/>
      <c r="D13" s="574"/>
      <c r="E13" s="575"/>
      <c r="F13" s="78"/>
      <c r="G13" s="78"/>
      <c r="H13" s="78"/>
      <c r="I13" s="78"/>
      <c r="J13" s="78"/>
      <c r="K13" s="78"/>
      <c r="L13" s="78"/>
      <c r="M13" s="78"/>
      <c r="N13" s="78"/>
      <c r="O13" s="188"/>
      <c r="P13" s="407"/>
    </row>
    <row r="14" spans="1:15" ht="9.75" customHeight="1">
      <c r="A14" s="217">
        <v>1</v>
      </c>
      <c r="B14" s="164" t="s">
        <v>496</v>
      </c>
      <c r="C14" s="518" t="s">
        <v>863</v>
      </c>
      <c r="D14" s="519">
        <v>744</v>
      </c>
      <c r="E14" s="519">
        <v>109</v>
      </c>
      <c r="F14" s="106" t="s">
        <v>864</v>
      </c>
      <c r="G14" s="576">
        <v>61</v>
      </c>
      <c r="H14" s="576">
        <v>48</v>
      </c>
      <c r="I14" s="577" t="s">
        <v>864</v>
      </c>
      <c r="J14" s="519">
        <v>467</v>
      </c>
      <c r="K14" s="444" t="s">
        <v>864</v>
      </c>
      <c r="L14" s="444" t="s">
        <v>864</v>
      </c>
      <c r="M14" s="578">
        <v>463</v>
      </c>
      <c r="N14" s="579">
        <v>4</v>
      </c>
      <c r="O14" s="580">
        <v>168</v>
      </c>
    </row>
    <row r="15" spans="1:16" ht="9.75" customHeight="1">
      <c r="A15" s="217"/>
      <c r="B15" s="164"/>
      <c r="C15" s="518" t="s">
        <v>865</v>
      </c>
      <c r="D15" s="519">
        <v>411</v>
      </c>
      <c r="E15" s="519">
        <v>65</v>
      </c>
      <c r="F15" s="106" t="s">
        <v>864</v>
      </c>
      <c r="G15" s="576">
        <v>48</v>
      </c>
      <c r="H15" s="576">
        <v>17</v>
      </c>
      <c r="I15" s="577" t="s">
        <v>864</v>
      </c>
      <c r="J15" s="519">
        <v>333</v>
      </c>
      <c r="K15" s="444" t="s">
        <v>864</v>
      </c>
      <c r="L15" s="444" t="s">
        <v>864</v>
      </c>
      <c r="M15" s="578">
        <v>329</v>
      </c>
      <c r="N15" s="579">
        <v>4</v>
      </c>
      <c r="O15" s="580">
        <v>13</v>
      </c>
      <c r="P15" s="94">
        <v>1</v>
      </c>
    </row>
    <row r="16" spans="1:16" ht="9.75" customHeight="1">
      <c r="A16" s="217">
        <v>2</v>
      </c>
      <c r="B16" s="164" t="s">
        <v>497</v>
      </c>
      <c r="C16" s="518" t="s">
        <v>863</v>
      </c>
      <c r="D16" s="519">
        <v>445</v>
      </c>
      <c r="E16" s="519">
        <v>224</v>
      </c>
      <c r="F16" s="106" t="s">
        <v>864</v>
      </c>
      <c r="G16" s="576">
        <v>133</v>
      </c>
      <c r="H16" s="576">
        <v>91</v>
      </c>
      <c r="I16" s="577" t="s">
        <v>864</v>
      </c>
      <c r="J16" s="519">
        <v>183</v>
      </c>
      <c r="K16" s="444" t="s">
        <v>864</v>
      </c>
      <c r="L16" s="444" t="s">
        <v>864</v>
      </c>
      <c r="M16" s="578">
        <v>179</v>
      </c>
      <c r="N16" s="579">
        <v>4</v>
      </c>
      <c r="O16" s="580">
        <v>38</v>
      </c>
      <c r="P16" s="94"/>
    </row>
    <row r="17" spans="1:16" ht="9.75" customHeight="1">
      <c r="A17" s="217"/>
      <c r="B17" s="164"/>
      <c r="C17" s="518" t="s">
        <v>865</v>
      </c>
      <c r="D17" s="519">
        <v>256</v>
      </c>
      <c r="E17" s="519">
        <v>112</v>
      </c>
      <c r="F17" s="106" t="s">
        <v>864</v>
      </c>
      <c r="G17" s="576">
        <v>75</v>
      </c>
      <c r="H17" s="581">
        <v>37</v>
      </c>
      <c r="I17" s="577" t="s">
        <v>864</v>
      </c>
      <c r="J17" s="519">
        <v>141</v>
      </c>
      <c r="K17" s="444" t="s">
        <v>864</v>
      </c>
      <c r="L17" s="444" t="s">
        <v>864</v>
      </c>
      <c r="M17" s="578">
        <v>139</v>
      </c>
      <c r="N17" s="579">
        <v>2</v>
      </c>
      <c r="O17" s="580">
        <v>3</v>
      </c>
      <c r="P17" s="94">
        <v>2</v>
      </c>
    </row>
    <row r="18" spans="1:16" ht="9.75" customHeight="1">
      <c r="A18" s="217">
        <v>3</v>
      </c>
      <c r="B18" s="73" t="s">
        <v>498</v>
      </c>
      <c r="C18" s="512" t="s">
        <v>863</v>
      </c>
      <c r="D18" s="519">
        <v>614</v>
      </c>
      <c r="E18" s="513">
        <v>370</v>
      </c>
      <c r="F18" s="420">
        <v>28</v>
      </c>
      <c r="G18" s="576">
        <v>203</v>
      </c>
      <c r="H18" s="576">
        <v>136</v>
      </c>
      <c r="I18" s="579">
        <v>3</v>
      </c>
      <c r="J18" s="519">
        <v>217</v>
      </c>
      <c r="K18" s="519">
        <v>3</v>
      </c>
      <c r="L18" s="519">
        <v>19</v>
      </c>
      <c r="M18" s="578">
        <v>188</v>
      </c>
      <c r="N18" s="579">
        <v>7</v>
      </c>
      <c r="O18" s="580">
        <v>27</v>
      </c>
      <c r="P18" s="94"/>
    </row>
    <row r="19" spans="1:16" ht="9.75" customHeight="1">
      <c r="A19" s="217"/>
      <c r="B19" s="73"/>
      <c r="C19" s="512" t="s">
        <v>865</v>
      </c>
      <c r="D19" s="519">
        <v>384</v>
      </c>
      <c r="E19" s="513">
        <v>217</v>
      </c>
      <c r="F19" s="420">
        <v>25</v>
      </c>
      <c r="G19" s="576">
        <v>142</v>
      </c>
      <c r="H19" s="576">
        <v>49</v>
      </c>
      <c r="I19" s="577" t="s">
        <v>881</v>
      </c>
      <c r="J19" s="519">
        <v>166</v>
      </c>
      <c r="K19" s="519">
        <v>1</v>
      </c>
      <c r="L19" s="519">
        <v>11</v>
      </c>
      <c r="M19" s="578">
        <v>150</v>
      </c>
      <c r="N19" s="579">
        <v>4</v>
      </c>
      <c r="O19" s="580">
        <v>1</v>
      </c>
      <c r="P19" s="94">
        <v>3</v>
      </c>
    </row>
    <row r="20" spans="1:16" ht="9.75" customHeight="1">
      <c r="A20" s="217">
        <v>4</v>
      </c>
      <c r="B20" s="73" t="s">
        <v>521</v>
      </c>
      <c r="C20" s="512" t="s">
        <v>863</v>
      </c>
      <c r="D20" s="519">
        <v>1009</v>
      </c>
      <c r="E20" s="513">
        <v>715</v>
      </c>
      <c r="F20" s="420">
        <v>188</v>
      </c>
      <c r="G20" s="576">
        <v>209</v>
      </c>
      <c r="H20" s="576">
        <v>315</v>
      </c>
      <c r="I20" s="579">
        <v>3</v>
      </c>
      <c r="J20" s="519">
        <v>272</v>
      </c>
      <c r="K20" s="519">
        <v>62</v>
      </c>
      <c r="L20" s="519">
        <v>35</v>
      </c>
      <c r="M20" s="578">
        <v>169</v>
      </c>
      <c r="N20" s="579">
        <v>6</v>
      </c>
      <c r="O20" s="580">
        <v>22</v>
      </c>
      <c r="P20" s="94"/>
    </row>
    <row r="21" spans="1:16" ht="9.75" customHeight="1">
      <c r="A21" s="217"/>
      <c r="C21" s="518" t="s">
        <v>865</v>
      </c>
      <c r="D21" s="519">
        <v>598</v>
      </c>
      <c r="E21" s="513">
        <v>399</v>
      </c>
      <c r="F21" s="420">
        <v>131</v>
      </c>
      <c r="G21" s="576">
        <v>146</v>
      </c>
      <c r="H21" s="576">
        <v>122</v>
      </c>
      <c r="I21" s="577" t="s">
        <v>864</v>
      </c>
      <c r="J21" s="519">
        <v>195</v>
      </c>
      <c r="K21" s="519">
        <v>30</v>
      </c>
      <c r="L21" s="519">
        <v>19</v>
      </c>
      <c r="M21" s="578">
        <v>144</v>
      </c>
      <c r="N21" s="579">
        <v>2</v>
      </c>
      <c r="O21" s="580">
        <v>4</v>
      </c>
      <c r="P21" s="94">
        <v>4</v>
      </c>
    </row>
    <row r="22" spans="1:16" ht="9.75" customHeight="1">
      <c r="A22" s="217">
        <v>5</v>
      </c>
      <c r="B22" s="73" t="s">
        <v>500</v>
      </c>
      <c r="C22" s="518" t="s">
        <v>863</v>
      </c>
      <c r="D22" s="519">
        <v>1378</v>
      </c>
      <c r="E22" s="513">
        <v>986</v>
      </c>
      <c r="F22" s="420">
        <v>242</v>
      </c>
      <c r="G22" s="576">
        <v>191</v>
      </c>
      <c r="H22" s="576">
        <v>546</v>
      </c>
      <c r="I22" s="579">
        <v>7</v>
      </c>
      <c r="J22" s="519">
        <v>372</v>
      </c>
      <c r="K22" s="519">
        <v>165</v>
      </c>
      <c r="L22" s="519">
        <v>53</v>
      </c>
      <c r="M22" s="578">
        <v>151</v>
      </c>
      <c r="N22" s="579">
        <v>3</v>
      </c>
      <c r="O22" s="580">
        <v>20</v>
      </c>
      <c r="P22" s="94"/>
    </row>
    <row r="23" spans="1:16" ht="9.75" customHeight="1">
      <c r="A23" s="217"/>
      <c r="B23" s="73"/>
      <c r="C23" s="518" t="s">
        <v>865</v>
      </c>
      <c r="D23" s="519">
        <v>752</v>
      </c>
      <c r="E23" s="513">
        <v>551</v>
      </c>
      <c r="F23" s="420">
        <v>157</v>
      </c>
      <c r="G23" s="576">
        <v>132</v>
      </c>
      <c r="H23" s="576">
        <v>262</v>
      </c>
      <c r="I23" s="577" t="s">
        <v>864</v>
      </c>
      <c r="J23" s="519">
        <v>198</v>
      </c>
      <c r="K23" s="519">
        <v>59</v>
      </c>
      <c r="L23" s="519">
        <v>31</v>
      </c>
      <c r="M23" s="578">
        <v>108</v>
      </c>
      <c r="N23" s="582" t="s">
        <v>864</v>
      </c>
      <c r="O23" s="580">
        <v>3</v>
      </c>
      <c r="P23" s="94">
        <v>5</v>
      </c>
    </row>
    <row r="24" spans="1:16" ht="9.75" customHeight="1">
      <c r="A24" s="217">
        <v>6</v>
      </c>
      <c r="B24" s="73" t="s">
        <v>501</v>
      </c>
      <c r="C24" s="512" t="s">
        <v>863</v>
      </c>
      <c r="D24" s="519">
        <v>1311</v>
      </c>
      <c r="E24" s="513">
        <v>824</v>
      </c>
      <c r="F24" s="420">
        <v>150</v>
      </c>
      <c r="G24" s="576">
        <v>310</v>
      </c>
      <c r="H24" s="576">
        <v>358</v>
      </c>
      <c r="I24" s="579">
        <v>6</v>
      </c>
      <c r="J24" s="519">
        <v>468</v>
      </c>
      <c r="K24" s="519">
        <v>191</v>
      </c>
      <c r="L24" s="519">
        <v>92</v>
      </c>
      <c r="M24" s="578">
        <v>181</v>
      </c>
      <c r="N24" s="579">
        <v>4</v>
      </c>
      <c r="O24" s="580">
        <v>19</v>
      </c>
      <c r="P24" s="94"/>
    </row>
    <row r="25" spans="1:16" ht="9.75" customHeight="1">
      <c r="A25" s="217"/>
      <c r="B25" s="73"/>
      <c r="C25" s="512" t="s">
        <v>865</v>
      </c>
      <c r="D25" s="519">
        <v>691</v>
      </c>
      <c r="E25" s="513">
        <v>426</v>
      </c>
      <c r="F25" s="420">
        <v>83</v>
      </c>
      <c r="G25" s="576">
        <v>175</v>
      </c>
      <c r="H25" s="576">
        <v>168</v>
      </c>
      <c r="I25" s="577" t="s">
        <v>864</v>
      </c>
      <c r="J25" s="519">
        <v>265</v>
      </c>
      <c r="K25" s="519">
        <v>65</v>
      </c>
      <c r="L25" s="519">
        <v>50</v>
      </c>
      <c r="M25" s="578">
        <v>149</v>
      </c>
      <c r="N25" s="579">
        <v>1</v>
      </c>
      <c r="O25" s="583" t="s">
        <v>864</v>
      </c>
      <c r="P25" s="94">
        <v>6</v>
      </c>
    </row>
    <row r="26" spans="1:16" ht="9.75" customHeight="1">
      <c r="A26" s="217">
        <v>7</v>
      </c>
      <c r="B26" s="73" t="s">
        <v>502</v>
      </c>
      <c r="C26" s="512" t="s">
        <v>863</v>
      </c>
      <c r="D26" s="519">
        <v>1437</v>
      </c>
      <c r="E26" s="513">
        <v>909</v>
      </c>
      <c r="F26" s="420">
        <v>157</v>
      </c>
      <c r="G26" s="576">
        <v>267</v>
      </c>
      <c r="H26" s="576">
        <v>475</v>
      </c>
      <c r="I26" s="579">
        <v>10</v>
      </c>
      <c r="J26" s="519">
        <v>479</v>
      </c>
      <c r="K26" s="519">
        <v>186</v>
      </c>
      <c r="L26" s="519">
        <v>81</v>
      </c>
      <c r="M26" s="578">
        <v>210</v>
      </c>
      <c r="N26" s="579">
        <v>2</v>
      </c>
      <c r="O26" s="580">
        <v>49</v>
      </c>
      <c r="P26" s="94"/>
    </row>
    <row r="27" spans="1:16" ht="9.75" customHeight="1">
      <c r="A27" s="217"/>
      <c r="B27" s="73"/>
      <c r="C27" s="518" t="s">
        <v>865</v>
      </c>
      <c r="D27" s="519">
        <v>645</v>
      </c>
      <c r="E27" s="513">
        <v>370</v>
      </c>
      <c r="F27" s="420">
        <v>71</v>
      </c>
      <c r="G27" s="576">
        <v>109</v>
      </c>
      <c r="H27" s="576">
        <v>190</v>
      </c>
      <c r="I27" s="577" t="s">
        <v>864</v>
      </c>
      <c r="J27" s="519">
        <v>269</v>
      </c>
      <c r="K27" s="519">
        <v>54</v>
      </c>
      <c r="L27" s="519">
        <v>36</v>
      </c>
      <c r="M27" s="578">
        <v>177</v>
      </c>
      <c r="N27" s="579">
        <v>2</v>
      </c>
      <c r="O27" s="580">
        <v>6</v>
      </c>
      <c r="P27" s="94">
        <v>7</v>
      </c>
    </row>
    <row r="28" spans="1:16" ht="9.75" customHeight="1">
      <c r="A28" s="217">
        <v>8</v>
      </c>
      <c r="B28" s="73" t="s">
        <v>503</v>
      </c>
      <c r="C28" s="518" t="s">
        <v>863</v>
      </c>
      <c r="D28" s="519">
        <v>1653</v>
      </c>
      <c r="E28" s="513">
        <v>961</v>
      </c>
      <c r="F28" s="420">
        <v>155</v>
      </c>
      <c r="G28" s="576">
        <v>220</v>
      </c>
      <c r="H28" s="576">
        <v>570</v>
      </c>
      <c r="I28" s="579">
        <v>16</v>
      </c>
      <c r="J28" s="519">
        <v>593</v>
      </c>
      <c r="K28" s="519">
        <v>170</v>
      </c>
      <c r="L28" s="519">
        <v>131</v>
      </c>
      <c r="M28" s="578">
        <v>282</v>
      </c>
      <c r="N28" s="579">
        <v>10</v>
      </c>
      <c r="O28" s="580">
        <v>99</v>
      </c>
      <c r="P28" s="94"/>
    </row>
    <row r="29" spans="1:16" ht="9.75" customHeight="1">
      <c r="A29" s="217"/>
      <c r="B29" s="73"/>
      <c r="C29" s="518" t="s">
        <v>865</v>
      </c>
      <c r="D29" s="519">
        <v>706</v>
      </c>
      <c r="E29" s="513">
        <v>335</v>
      </c>
      <c r="F29" s="420">
        <v>58</v>
      </c>
      <c r="G29" s="576">
        <v>80</v>
      </c>
      <c r="H29" s="576">
        <v>197</v>
      </c>
      <c r="I29" s="577" t="s">
        <v>864</v>
      </c>
      <c r="J29" s="519">
        <v>358</v>
      </c>
      <c r="K29" s="519">
        <v>49</v>
      </c>
      <c r="L29" s="519">
        <v>63</v>
      </c>
      <c r="M29" s="578">
        <v>242</v>
      </c>
      <c r="N29" s="579">
        <v>4</v>
      </c>
      <c r="O29" s="580">
        <v>13</v>
      </c>
      <c r="P29" s="94">
        <v>8</v>
      </c>
    </row>
    <row r="30" spans="1:16" ht="9.75" customHeight="1">
      <c r="A30" s="217">
        <v>9</v>
      </c>
      <c r="B30" s="73" t="s">
        <v>504</v>
      </c>
      <c r="C30" s="512" t="s">
        <v>863</v>
      </c>
      <c r="D30" s="519">
        <v>1870</v>
      </c>
      <c r="E30" s="513">
        <v>1051</v>
      </c>
      <c r="F30" s="420">
        <v>214</v>
      </c>
      <c r="G30" s="576">
        <v>320</v>
      </c>
      <c r="H30" s="576">
        <v>499</v>
      </c>
      <c r="I30" s="579">
        <v>18</v>
      </c>
      <c r="J30" s="519">
        <v>671</v>
      </c>
      <c r="K30" s="519">
        <v>194</v>
      </c>
      <c r="L30" s="519">
        <v>179</v>
      </c>
      <c r="M30" s="578">
        <v>287</v>
      </c>
      <c r="N30" s="579">
        <v>11</v>
      </c>
      <c r="O30" s="580">
        <v>148</v>
      </c>
      <c r="P30" s="94"/>
    </row>
    <row r="31" spans="1:16" ht="9.75" customHeight="1">
      <c r="A31" s="217"/>
      <c r="B31" s="73"/>
      <c r="C31" s="512" t="s">
        <v>865</v>
      </c>
      <c r="D31" s="519">
        <v>874</v>
      </c>
      <c r="E31" s="513">
        <v>425</v>
      </c>
      <c r="F31" s="420">
        <v>80</v>
      </c>
      <c r="G31" s="576">
        <v>141</v>
      </c>
      <c r="H31" s="576">
        <v>200</v>
      </c>
      <c r="I31" s="579">
        <v>4</v>
      </c>
      <c r="J31" s="519">
        <v>426</v>
      </c>
      <c r="K31" s="519">
        <v>57</v>
      </c>
      <c r="L31" s="519">
        <v>103</v>
      </c>
      <c r="M31" s="578">
        <v>257</v>
      </c>
      <c r="N31" s="579">
        <v>9</v>
      </c>
      <c r="O31" s="580">
        <v>23</v>
      </c>
      <c r="P31" s="584">
        <v>9</v>
      </c>
    </row>
    <row r="32" spans="1:16" ht="9.75" customHeight="1">
      <c r="A32" s="544">
        <v>10</v>
      </c>
      <c r="B32" s="73" t="s">
        <v>505</v>
      </c>
      <c r="C32" s="512" t="s">
        <v>863</v>
      </c>
      <c r="D32" s="519">
        <v>2342</v>
      </c>
      <c r="E32" s="513">
        <v>1296</v>
      </c>
      <c r="F32" s="420">
        <v>313</v>
      </c>
      <c r="G32" s="576">
        <v>399</v>
      </c>
      <c r="H32" s="576">
        <v>571</v>
      </c>
      <c r="I32" s="579">
        <v>13</v>
      </c>
      <c r="J32" s="519">
        <v>852</v>
      </c>
      <c r="K32" s="519">
        <v>215</v>
      </c>
      <c r="L32" s="519">
        <v>272</v>
      </c>
      <c r="M32" s="578">
        <v>356</v>
      </c>
      <c r="N32" s="579">
        <v>9</v>
      </c>
      <c r="O32" s="580">
        <v>194</v>
      </c>
      <c r="P32" s="94"/>
    </row>
    <row r="33" spans="1:16" ht="9.75" customHeight="1">
      <c r="A33" s="217"/>
      <c r="B33" s="73"/>
      <c r="C33" s="518" t="s">
        <v>865</v>
      </c>
      <c r="D33" s="519">
        <v>1161</v>
      </c>
      <c r="E33" s="513">
        <v>549</v>
      </c>
      <c r="F33" s="420">
        <v>117</v>
      </c>
      <c r="G33" s="576">
        <v>211</v>
      </c>
      <c r="H33" s="576">
        <v>214</v>
      </c>
      <c r="I33" s="579">
        <v>7</v>
      </c>
      <c r="J33" s="519">
        <v>583</v>
      </c>
      <c r="K33" s="519">
        <v>79</v>
      </c>
      <c r="L33" s="519">
        <v>173</v>
      </c>
      <c r="M33" s="578">
        <v>323</v>
      </c>
      <c r="N33" s="579">
        <v>8</v>
      </c>
      <c r="O33" s="580">
        <v>29</v>
      </c>
      <c r="P33" s="585">
        <v>10</v>
      </c>
    </row>
    <row r="34" spans="1:16" ht="9.75" customHeight="1">
      <c r="A34" s="544">
        <v>11</v>
      </c>
      <c r="B34" s="73" t="s">
        <v>506</v>
      </c>
      <c r="C34" s="518" t="s">
        <v>863</v>
      </c>
      <c r="D34" s="519">
        <v>2716</v>
      </c>
      <c r="E34" s="513">
        <v>1599</v>
      </c>
      <c r="F34" s="420">
        <v>487</v>
      </c>
      <c r="G34" s="576">
        <v>529</v>
      </c>
      <c r="H34" s="576">
        <v>568</v>
      </c>
      <c r="I34" s="579">
        <v>15</v>
      </c>
      <c r="J34" s="519">
        <v>909</v>
      </c>
      <c r="K34" s="519">
        <v>199</v>
      </c>
      <c r="L34" s="519">
        <v>322</v>
      </c>
      <c r="M34" s="578">
        <v>378</v>
      </c>
      <c r="N34" s="579">
        <v>10</v>
      </c>
      <c r="O34" s="580">
        <v>208</v>
      </c>
      <c r="P34" s="94"/>
    </row>
    <row r="35" spans="1:16" ht="9.75" customHeight="1">
      <c r="A35" s="544"/>
      <c r="B35" s="73"/>
      <c r="C35" s="518" t="s">
        <v>865</v>
      </c>
      <c r="D35" s="519">
        <v>1300</v>
      </c>
      <c r="E35" s="513">
        <v>646</v>
      </c>
      <c r="F35" s="420">
        <v>202</v>
      </c>
      <c r="G35" s="576">
        <v>254</v>
      </c>
      <c r="H35" s="576">
        <v>187</v>
      </c>
      <c r="I35" s="579">
        <v>3</v>
      </c>
      <c r="J35" s="519">
        <v>633</v>
      </c>
      <c r="K35" s="519">
        <v>85</v>
      </c>
      <c r="L35" s="519">
        <v>194</v>
      </c>
      <c r="M35" s="578">
        <v>347</v>
      </c>
      <c r="N35" s="579">
        <v>7</v>
      </c>
      <c r="O35" s="580">
        <v>21</v>
      </c>
      <c r="P35" s="585">
        <v>11</v>
      </c>
    </row>
    <row r="36" spans="1:16" ht="9.75" customHeight="1">
      <c r="A36" s="544">
        <v>12</v>
      </c>
      <c r="B36" s="73" t="s">
        <v>507</v>
      </c>
      <c r="C36" s="512" t="s">
        <v>863</v>
      </c>
      <c r="D36" s="519">
        <v>3051</v>
      </c>
      <c r="E36" s="513">
        <v>1746</v>
      </c>
      <c r="F36" s="420">
        <v>571</v>
      </c>
      <c r="G36" s="576">
        <v>608</v>
      </c>
      <c r="H36" s="576">
        <v>553</v>
      </c>
      <c r="I36" s="579">
        <v>14</v>
      </c>
      <c r="J36" s="519">
        <v>1067</v>
      </c>
      <c r="K36" s="519">
        <v>227</v>
      </c>
      <c r="L36" s="519">
        <v>424</v>
      </c>
      <c r="M36" s="578">
        <v>408</v>
      </c>
      <c r="N36" s="579">
        <v>8</v>
      </c>
      <c r="O36" s="580">
        <v>238</v>
      </c>
      <c r="P36" s="585"/>
    </row>
    <row r="37" spans="1:16" ht="9.75" customHeight="1">
      <c r="A37" s="544"/>
      <c r="C37" s="512" t="s">
        <v>865</v>
      </c>
      <c r="D37" s="519">
        <v>1500</v>
      </c>
      <c r="E37" s="513">
        <v>727</v>
      </c>
      <c r="F37" s="420">
        <v>226</v>
      </c>
      <c r="G37" s="576">
        <v>297</v>
      </c>
      <c r="H37" s="576">
        <v>201</v>
      </c>
      <c r="I37" s="579">
        <v>3</v>
      </c>
      <c r="J37" s="519">
        <v>734</v>
      </c>
      <c r="K37" s="519">
        <v>89</v>
      </c>
      <c r="L37" s="519">
        <v>270</v>
      </c>
      <c r="M37" s="578">
        <v>371</v>
      </c>
      <c r="N37" s="579">
        <v>4</v>
      </c>
      <c r="O37" s="580">
        <v>39</v>
      </c>
      <c r="P37" s="585">
        <v>12</v>
      </c>
    </row>
    <row r="38" spans="1:16" ht="9.75" customHeight="1">
      <c r="A38" s="544">
        <v>13</v>
      </c>
      <c r="B38" s="73" t="s">
        <v>508</v>
      </c>
      <c r="C38" s="512" t="s">
        <v>863</v>
      </c>
      <c r="D38" s="519">
        <v>2963</v>
      </c>
      <c r="E38" s="513">
        <v>1698</v>
      </c>
      <c r="F38" s="420">
        <v>532</v>
      </c>
      <c r="G38" s="576">
        <v>628</v>
      </c>
      <c r="H38" s="576">
        <v>525</v>
      </c>
      <c r="I38" s="579">
        <v>13</v>
      </c>
      <c r="J38" s="519">
        <v>1032</v>
      </c>
      <c r="K38" s="519">
        <v>228</v>
      </c>
      <c r="L38" s="519">
        <v>386</v>
      </c>
      <c r="M38" s="578">
        <v>403</v>
      </c>
      <c r="N38" s="579">
        <v>15</v>
      </c>
      <c r="O38" s="580">
        <v>233</v>
      </c>
      <c r="P38" s="585"/>
    </row>
    <row r="39" spans="1:16" ht="9.75" customHeight="1">
      <c r="A39" s="544"/>
      <c r="B39" s="73"/>
      <c r="C39" s="518" t="s">
        <v>865</v>
      </c>
      <c r="D39" s="519">
        <v>1414</v>
      </c>
      <c r="E39" s="513">
        <v>651</v>
      </c>
      <c r="F39" s="420">
        <v>179</v>
      </c>
      <c r="G39" s="576">
        <v>294</v>
      </c>
      <c r="H39" s="576">
        <v>176</v>
      </c>
      <c r="I39" s="579">
        <v>2</v>
      </c>
      <c r="J39" s="519">
        <v>724</v>
      </c>
      <c r="K39" s="519">
        <v>105</v>
      </c>
      <c r="L39" s="519">
        <v>249</v>
      </c>
      <c r="M39" s="578">
        <v>362</v>
      </c>
      <c r="N39" s="579">
        <v>8</v>
      </c>
      <c r="O39" s="580">
        <v>39</v>
      </c>
      <c r="P39" s="585">
        <v>13</v>
      </c>
    </row>
    <row r="40" spans="1:16" ht="9.75" customHeight="1">
      <c r="A40" s="544">
        <v>14</v>
      </c>
      <c r="B40" s="73" t="s">
        <v>509</v>
      </c>
      <c r="C40" s="518" t="s">
        <v>863</v>
      </c>
      <c r="D40" s="519">
        <v>2842</v>
      </c>
      <c r="E40" s="513">
        <v>1590</v>
      </c>
      <c r="F40" s="420">
        <v>494</v>
      </c>
      <c r="G40" s="576">
        <v>593</v>
      </c>
      <c r="H40" s="576">
        <v>490</v>
      </c>
      <c r="I40" s="579">
        <v>13</v>
      </c>
      <c r="J40" s="519">
        <v>1050</v>
      </c>
      <c r="K40" s="519">
        <v>226</v>
      </c>
      <c r="L40" s="519">
        <v>405</v>
      </c>
      <c r="M40" s="578">
        <v>405</v>
      </c>
      <c r="N40" s="579">
        <v>14</v>
      </c>
      <c r="O40" s="580">
        <v>202</v>
      </c>
      <c r="P40" s="585"/>
    </row>
    <row r="41" spans="1:16" ht="9.75" customHeight="1">
      <c r="A41" s="544"/>
      <c r="B41" s="73"/>
      <c r="C41" s="518" t="s">
        <v>865</v>
      </c>
      <c r="D41" s="519">
        <v>1426</v>
      </c>
      <c r="E41" s="513">
        <v>628</v>
      </c>
      <c r="F41" s="420">
        <v>166</v>
      </c>
      <c r="G41" s="576">
        <v>291</v>
      </c>
      <c r="H41" s="576">
        <v>166</v>
      </c>
      <c r="I41" s="579">
        <v>5</v>
      </c>
      <c r="J41" s="519">
        <v>770</v>
      </c>
      <c r="K41" s="519">
        <v>99</v>
      </c>
      <c r="L41" s="519">
        <v>282</v>
      </c>
      <c r="M41" s="578">
        <v>379</v>
      </c>
      <c r="N41" s="579">
        <v>10</v>
      </c>
      <c r="O41" s="580">
        <v>28</v>
      </c>
      <c r="P41" s="585">
        <v>14</v>
      </c>
    </row>
    <row r="42" spans="1:16" ht="9.75" customHeight="1">
      <c r="A42" s="544">
        <v>15</v>
      </c>
      <c r="B42" s="73" t="s">
        <v>510</v>
      </c>
      <c r="C42" s="512" t="s">
        <v>863</v>
      </c>
      <c r="D42" s="519">
        <v>2975</v>
      </c>
      <c r="E42" s="513">
        <v>1584</v>
      </c>
      <c r="F42" s="420">
        <v>468</v>
      </c>
      <c r="G42" s="576">
        <v>633</v>
      </c>
      <c r="H42" s="576">
        <v>474</v>
      </c>
      <c r="I42" s="579">
        <v>9</v>
      </c>
      <c r="J42" s="519">
        <v>1154</v>
      </c>
      <c r="K42" s="519">
        <v>256</v>
      </c>
      <c r="L42" s="519">
        <v>445</v>
      </c>
      <c r="M42" s="578">
        <v>441</v>
      </c>
      <c r="N42" s="579">
        <v>12</v>
      </c>
      <c r="O42" s="580">
        <v>237</v>
      </c>
      <c r="P42" s="585"/>
    </row>
    <row r="43" spans="1:16" ht="9.75" customHeight="1">
      <c r="A43" s="544"/>
      <c r="B43" s="73"/>
      <c r="C43" s="512" t="s">
        <v>865</v>
      </c>
      <c r="D43" s="519">
        <v>1555</v>
      </c>
      <c r="E43" s="513">
        <v>690</v>
      </c>
      <c r="F43" s="420">
        <v>174</v>
      </c>
      <c r="G43" s="576">
        <v>332</v>
      </c>
      <c r="H43" s="576">
        <v>182</v>
      </c>
      <c r="I43" s="579">
        <v>2</v>
      </c>
      <c r="J43" s="519">
        <v>830</v>
      </c>
      <c r="K43" s="519">
        <v>125</v>
      </c>
      <c r="L43" s="519">
        <v>293</v>
      </c>
      <c r="M43" s="578">
        <v>404</v>
      </c>
      <c r="N43" s="579">
        <v>8</v>
      </c>
      <c r="O43" s="580">
        <v>35</v>
      </c>
      <c r="P43" s="585">
        <v>15</v>
      </c>
    </row>
    <row r="44" spans="1:16" ht="9.75" customHeight="1">
      <c r="A44" s="544">
        <v>16</v>
      </c>
      <c r="B44" s="73" t="s">
        <v>511</v>
      </c>
      <c r="C44" s="512" t="s">
        <v>863</v>
      </c>
      <c r="D44" s="519">
        <v>3048</v>
      </c>
      <c r="E44" s="513">
        <v>1567</v>
      </c>
      <c r="F44" s="420">
        <v>487</v>
      </c>
      <c r="G44" s="576">
        <v>659</v>
      </c>
      <c r="H44" s="576">
        <v>412</v>
      </c>
      <c r="I44" s="579">
        <v>9</v>
      </c>
      <c r="J44" s="519">
        <v>1233</v>
      </c>
      <c r="K44" s="519">
        <v>294</v>
      </c>
      <c r="L44" s="519">
        <v>447</v>
      </c>
      <c r="M44" s="578">
        <v>482</v>
      </c>
      <c r="N44" s="579">
        <v>10</v>
      </c>
      <c r="O44" s="580">
        <v>248</v>
      </c>
      <c r="P44" s="585"/>
    </row>
    <row r="45" spans="1:16" ht="9.75" customHeight="1">
      <c r="A45" s="544"/>
      <c r="B45" s="73"/>
      <c r="C45" s="512" t="s">
        <v>865</v>
      </c>
      <c r="D45" s="519">
        <v>1655</v>
      </c>
      <c r="E45" s="513">
        <v>738</v>
      </c>
      <c r="F45" s="420">
        <v>190</v>
      </c>
      <c r="G45" s="576">
        <v>368</v>
      </c>
      <c r="H45" s="576">
        <v>177</v>
      </c>
      <c r="I45" s="579">
        <v>3</v>
      </c>
      <c r="J45" s="519">
        <v>873</v>
      </c>
      <c r="K45" s="519">
        <v>139</v>
      </c>
      <c r="L45" s="519">
        <v>283</v>
      </c>
      <c r="M45" s="578">
        <v>443</v>
      </c>
      <c r="N45" s="579">
        <v>8</v>
      </c>
      <c r="O45" s="580">
        <v>44</v>
      </c>
      <c r="P45" s="585">
        <v>16</v>
      </c>
    </row>
    <row r="46" spans="1:16" ht="9.75" customHeight="1">
      <c r="A46" s="544">
        <v>17</v>
      </c>
      <c r="B46" s="73" t="s">
        <v>512</v>
      </c>
      <c r="C46" s="512" t="s">
        <v>863</v>
      </c>
      <c r="D46" s="519">
        <v>3083</v>
      </c>
      <c r="E46" s="513">
        <v>1436</v>
      </c>
      <c r="F46" s="420">
        <v>394</v>
      </c>
      <c r="G46" s="576">
        <v>619</v>
      </c>
      <c r="H46" s="576">
        <v>416</v>
      </c>
      <c r="I46" s="579">
        <v>7</v>
      </c>
      <c r="J46" s="519">
        <v>1432</v>
      </c>
      <c r="K46" s="519">
        <v>391</v>
      </c>
      <c r="L46" s="519">
        <v>591</v>
      </c>
      <c r="M46" s="578">
        <v>437</v>
      </c>
      <c r="N46" s="579">
        <v>13</v>
      </c>
      <c r="O46" s="580">
        <v>215</v>
      </c>
      <c r="P46" s="585"/>
    </row>
    <row r="47" spans="1:16" ht="9.75" customHeight="1">
      <c r="A47" s="544"/>
      <c r="B47" s="73"/>
      <c r="C47" s="512" t="s">
        <v>865</v>
      </c>
      <c r="D47" s="519">
        <v>1602</v>
      </c>
      <c r="E47" s="513">
        <v>588</v>
      </c>
      <c r="F47" s="420">
        <v>132</v>
      </c>
      <c r="G47" s="576">
        <v>307</v>
      </c>
      <c r="H47" s="576">
        <v>146</v>
      </c>
      <c r="I47" s="579">
        <v>3</v>
      </c>
      <c r="J47" s="519">
        <v>981</v>
      </c>
      <c r="K47" s="519">
        <v>195</v>
      </c>
      <c r="L47" s="519">
        <v>369</v>
      </c>
      <c r="M47" s="578">
        <v>406</v>
      </c>
      <c r="N47" s="579">
        <v>11</v>
      </c>
      <c r="O47" s="580">
        <v>33</v>
      </c>
      <c r="P47" s="585">
        <v>17</v>
      </c>
    </row>
    <row r="48" spans="1:16" ht="9.75" customHeight="1">
      <c r="A48" s="544">
        <v>18</v>
      </c>
      <c r="B48" s="73" t="s">
        <v>513</v>
      </c>
      <c r="C48" s="512" t="s">
        <v>863</v>
      </c>
      <c r="D48" s="519">
        <v>2913</v>
      </c>
      <c r="E48" s="513">
        <v>1153</v>
      </c>
      <c r="F48" s="420">
        <v>311</v>
      </c>
      <c r="G48" s="576">
        <v>479</v>
      </c>
      <c r="H48" s="576">
        <v>358</v>
      </c>
      <c r="I48" s="579">
        <v>5</v>
      </c>
      <c r="J48" s="519">
        <v>1525</v>
      </c>
      <c r="K48" s="519">
        <v>470</v>
      </c>
      <c r="L48" s="519">
        <v>588</v>
      </c>
      <c r="M48" s="578">
        <v>453</v>
      </c>
      <c r="N48" s="579">
        <v>14</v>
      </c>
      <c r="O48" s="580">
        <v>235</v>
      </c>
      <c r="P48" s="585"/>
    </row>
    <row r="49" spans="1:16" ht="9.75" customHeight="1">
      <c r="A49" s="544"/>
      <c r="B49" s="73"/>
      <c r="C49" s="518" t="s">
        <v>865</v>
      </c>
      <c r="D49" s="519">
        <v>1485</v>
      </c>
      <c r="E49" s="513">
        <v>429</v>
      </c>
      <c r="F49" s="420">
        <v>90</v>
      </c>
      <c r="G49" s="576">
        <v>218</v>
      </c>
      <c r="H49" s="576">
        <v>120</v>
      </c>
      <c r="I49" s="579">
        <v>1</v>
      </c>
      <c r="J49" s="519">
        <v>1011</v>
      </c>
      <c r="K49" s="519">
        <v>241</v>
      </c>
      <c r="L49" s="519">
        <v>354</v>
      </c>
      <c r="M49" s="578">
        <v>408</v>
      </c>
      <c r="N49" s="579">
        <v>8</v>
      </c>
      <c r="O49" s="580">
        <v>45</v>
      </c>
      <c r="P49" s="585">
        <v>18</v>
      </c>
    </row>
    <row r="50" spans="1:16" ht="9.75" customHeight="1">
      <c r="A50" s="544">
        <v>19</v>
      </c>
      <c r="B50" s="73" t="s">
        <v>514</v>
      </c>
      <c r="C50" s="518" t="s">
        <v>863</v>
      </c>
      <c r="D50" s="519">
        <v>2061</v>
      </c>
      <c r="E50" s="513">
        <v>810</v>
      </c>
      <c r="F50" s="420">
        <v>239</v>
      </c>
      <c r="G50" s="576">
        <v>332</v>
      </c>
      <c r="H50" s="576">
        <v>235</v>
      </c>
      <c r="I50" s="579">
        <v>4</v>
      </c>
      <c r="J50" s="519">
        <v>1124</v>
      </c>
      <c r="K50" s="519">
        <v>368</v>
      </c>
      <c r="L50" s="519">
        <v>410</v>
      </c>
      <c r="M50" s="578">
        <v>331</v>
      </c>
      <c r="N50" s="579">
        <v>15</v>
      </c>
      <c r="O50" s="580">
        <v>127</v>
      </c>
      <c r="P50" s="585"/>
    </row>
    <row r="51" spans="1:16" ht="9.75" customHeight="1">
      <c r="A51" s="544"/>
      <c r="C51" s="518" t="s">
        <v>865</v>
      </c>
      <c r="D51" s="519">
        <v>981</v>
      </c>
      <c r="E51" s="513">
        <v>252</v>
      </c>
      <c r="F51" s="420">
        <v>52</v>
      </c>
      <c r="G51" s="576">
        <v>148</v>
      </c>
      <c r="H51" s="576">
        <v>51</v>
      </c>
      <c r="I51" s="577" t="s">
        <v>881</v>
      </c>
      <c r="J51" s="519">
        <v>706</v>
      </c>
      <c r="K51" s="519">
        <v>161</v>
      </c>
      <c r="L51" s="519">
        <v>240</v>
      </c>
      <c r="M51" s="578">
        <v>295</v>
      </c>
      <c r="N51" s="579">
        <v>10</v>
      </c>
      <c r="O51" s="580">
        <v>23</v>
      </c>
      <c r="P51" s="585">
        <v>19</v>
      </c>
    </row>
    <row r="52" spans="1:16" ht="9.75" customHeight="1">
      <c r="A52" s="544">
        <v>20</v>
      </c>
      <c r="B52" s="73" t="s">
        <v>515</v>
      </c>
      <c r="C52" s="512" t="s">
        <v>863</v>
      </c>
      <c r="D52" s="519">
        <v>1250</v>
      </c>
      <c r="E52" s="513">
        <v>512</v>
      </c>
      <c r="F52" s="420">
        <v>184</v>
      </c>
      <c r="G52" s="576">
        <v>169</v>
      </c>
      <c r="H52" s="576">
        <v>157</v>
      </c>
      <c r="I52" s="579">
        <v>2</v>
      </c>
      <c r="J52" s="519">
        <v>648</v>
      </c>
      <c r="K52" s="519">
        <v>227</v>
      </c>
      <c r="L52" s="519">
        <v>232</v>
      </c>
      <c r="M52" s="578">
        <v>181</v>
      </c>
      <c r="N52" s="579">
        <v>8</v>
      </c>
      <c r="O52" s="580">
        <v>90</v>
      </c>
      <c r="P52" s="585"/>
    </row>
    <row r="53" spans="1:16" ht="9.75" customHeight="1">
      <c r="A53" s="544"/>
      <c r="B53" s="73"/>
      <c r="C53" s="512" t="s">
        <v>865</v>
      </c>
      <c r="D53" s="519">
        <v>491</v>
      </c>
      <c r="E53" s="513">
        <v>133</v>
      </c>
      <c r="F53" s="420">
        <v>36</v>
      </c>
      <c r="G53" s="576">
        <v>69</v>
      </c>
      <c r="H53" s="576">
        <v>28</v>
      </c>
      <c r="I53" s="577" t="s">
        <v>864</v>
      </c>
      <c r="J53" s="519">
        <v>342</v>
      </c>
      <c r="K53" s="519">
        <v>87</v>
      </c>
      <c r="L53" s="519">
        <v>98</v>
      </c>
      <c r="M53" s="578">
        <v>151</v>
      </c>
      <c r="N53" s="579">
        <v>6</v>
      </c>
      <c r="O53" s="580">
        <v>16</v>
      </c>
      <c r="P53" s="585">
        <v>20</v>
      </c>
    </row>
    <row r="54" spans="1:16" ht="9.75" customHeight="1">
      <c r="A54" s="544">
        <v>21</v>
      </c>
      <c r="B54" s="73" t="s">
        <v>516</v>
      </c>
      <c r="C54" s="512" t="s">
        <v>863</v>
      </c>
      <c r="D54" s="519">
        <v>1190</v>
      </c>
      <c r="E54" s="513">
        <v>385</v>
      </c>
      <c r="F54" s="420">
        <v>191</v>
      </c>
      <c r="G54" s="576">
        <v>125</v>
      </c>
      <c r="H54" s="576">
        <v>69</v>
      </c>
      <c r="I54" s="577" t="s">
        <v>864</v>
      </c>
      <c r="J54" s="519">
        <v>728</v>
      </c>
      <c r="K54" s="519">
        <v>293</v>
      </c>
      <c r="L54" s="519">
        <v>268</v>
      </c>
      <c r="M54" s="578">
        <v>157</v>
      </c>
      <c r="N54" s="579">
        <v>10</v>
      </c>
      <c r="O54" s="580">
        <v>77</v>
      </c>
      <c r="P54" s="585"/>
    </row>
    <row r="55" spans="1:16" ht="9.75" customHeight="1">
      <c r="A55" s="544"/>
      <c r="B55" s="73"/>
      <c r="C55" s="512" t="s">
        <v>865</v>
      </c>
      <c r="D55" s="519">
        <v>441</v>
      </c>
      <c r="E55" s="513">
        <v>79</v>
      </c>
      <c r="F55" s="420">
        <v>21</v>
      </c>
      <c r="G55" s="576">
        <v>47</v>
      </c>
      <c r="H55" s="576">
        <v>11</v>
      </c>
      <c r="I55" s="577" t="s">
        <v>864</v>
      </c>
      <c r="J55" s="519">
        <v>351</v>
      </c>
      <c r="K55" s="519">
        <v>95</v>
      </c>
      <c r="L55" s="519">
        <v>120</v>
      </c>
      <c r="M55" s="578">
        <v>132</v>
      </c>
      <c r="N55" s="579">
        <v>4</v>
      </c>
      <c r="O55" s="580">
        <v>11</v>
      </c>
      <c r="P55" s="585">
        <v>21</v>
      </c>
    </row>
    <row r="56" spans="1:16" ht="9.75" customHeight="1">
      <c r="A56" s="544">
        <v>22</v>
      </c>
      <c r="B56" s="73" t="s">
        <v>517</v>
      </c>
      <c r="C56" s="512" t="s">
        <v>863</v>
      </c>
      <c r="D56" s="519">
        <v>773</v>
      </c>
      <c r="E56" s="513">
        <v>188</v>
      </c>
      <c r="F56" s="420">
        <v>115</v>
      </c>
      <c r="G56" s="576">
        <v>58</v>
      </c>
      <c r="H56" s="576">
        <v>15</v>
      </c>
      <c r="I56" s="577" t="s">
        <v>864</v>
      </c>
      <c r="J56" s="519">
        <v>539</v>
      </c>
      <c r="K56" s="519">
        <v>223</v>
      </c>
      <c r="L56" s="519">
        <v>196</v>
      </c>
      <c r="M56" s="578">
        <v>112</v>
      </c>
      <c r="N56" s="579">
        <v>8</v>
      </c>
      <c r="O56" s="580">
        <v>46</v>
      </c>
      <c r="P56" s="585"/>
    </row>
    <row r="57" spans="1:16" ht="9.75" customHeight="1">
      <c r="A57" s="544"/>
      <c r="B57" s="73"/>
      <c r="C57" s="518" t="s">
        <v>865</v>
      </c>
      <c r="D57" s="519">
        <v>274</v>
      </c>
      <c r="E57" s="586">
        <v>47</v>
      </c>
      <c r="F57" s="420">
        <v>13</v>
      </c>
      <c r="G57" s="581">
        <v>29</v>
      </c>
      <c r="H57" s="576">
        <v>5</v>
      </c>
      <c r="I57" s="577" t="s">
        <v>864</v>
      </c>
      <c r="J57" s="519">
        <v>220</v>
      </c>
      <c r="K57" s="519">
        <v>55</v>
      </c>
      <c r="L57" s="519">
        <v>71</v>
      </c>
      <c r="M57" s="578">
        <v>88</v>
      </c>
      <c r="N57" s="579">
        <v>6</v>
      </c>
      <c r="O57" s="580">
        <v>7</v>
      </c>
      <c r="P57" s="585">
        <v>22</v>
      </c>
    </row>
    <row r="58" spans="1:16" ht="9.75" customHeight="1">
      <c r="A58" s="544">
        <v>23</v>
      </c>
      <c r="B58" s="73" t="s">
        <v>518</v>
      </c>
      <c r="C58" s="518" t="s">
        <v>863</v>
      </c>
      <c r="D58" s="519">
        <v>542</v>
      </c>
      <c r="E58" s="513">
        <v>132</v>
      </c>
      <c r="F58" s="420">
        <v>108</v>
      </c>
      <c r="G58" s="576">
        <v>17</v>
      </c>
      <c r="H58" s="576">
        <v>5</v>
      </c>
      <c r="I58" s="579">
        <v>2</v>
      </c>
      <c r="J58" s="519">
        <v>377</v>
      </c>
      <c r="K58" s="519">
        <v>214</v>
      </c>
      <c r="L58" s="519">
        <v>117</v>
      </c>
      <c r="M58" s="578">
        <v>38</v>
      </c>
      <c r="N58" s="579">
        <v>8</v>
      </c>
      <c r="O58" s="580">
        <v>33</v>
      </c>
      <c r="P58" s="585"/>
    </row>
    <row r="59" spans="1:16" ht="9.75" customHeight="1">
      <c r="A59" s="544"/>
      <c r="B59" s="73"/>
      <c r="C59" s="518" t="s">
        <v>865</v>
      </c>
      <c r="D59" s="519">
        <v>92</v>
      </c>
      <c r="E59" s="586">
        <v>16</v>
      </c>
      <c r="F59" s="420">
        <v>9</v>
      </c>
      <c r="G59" s="576">
        <v>5</v>
      </c>
      <c r="H59" s="576">
        <v>2</v>
      </c>
      <c r="I59" s="577" t="s">
        <v>864</v>
      </c>
      <c r="J59" s="519">
        <v>74</v>
      </c>
      <c r="K59" s="519">
        <v>28</v>
      </c>
      <c r="L59" s="519">
        <v>22</v>
      </c>
      <c r="M59" s="578">
        <v>24</v>
      </c>
      <c r="N59" s="577" t="s">
        <v>864</v>
      </c>
      <c r="O59" s="580">
        <v>2</v>
      </c>
      <c r="P59" s="585">
        <v>23</v>
      </c>
    </row>
    <row r="60" spans="1:16" ht="9.75" customHeight="1">
      <c r="A60" s="544"/>
      <c r="B60" s="73"/>
      <c r="C60" s="518"/>
      <c r="D60" s="519"/>
      <c r="E60" s="513"/>
      <c r="F60" s="587"/>
      <c r="G60" s="588"/>
      <c r="H60" s="576"/>
      <c r="I60" s="579"/>
      <c r="J60" s="164"/>
      <c r="K60" s="200"/>
      <c r="L60" s="589"/>
      <c r="M60" s="589"/>
      <c r="N60" s="590"/>
      <c r="O60" s="591"/>
      <c r="P60" s="585"/>
    </row>
    <row r="61" spans="1:16" ht="9.75" customHeight="1">
      <c r="A61" s="551">
        <v>24</v>
      </c>
      <c r="B61" s="128" t="s">
        <v>931</v>
      </c>
      <c r="C61" s="552" t="s">
        <v>863</v>
      </c>
      <c r="D61" s="508">
        <v>42210</v>
      </c>
      <c r="E61" s="553">
        <v>21845</v>
      </c>
      <c r="F61" s="588">
        <v>6028</v>
      </c>
      <c r="G61" s="588">
        <v>7762</v>
      </c>
      <c r="H61" s="588">
        <v>7886</v>
      </c>
      <c r="I61" s="592">
        <v>169</v>
      </c>
      <c r="J61" s="553">
        <v>17392</v>
      </c>
      <c r="K61" s="553">
        <v>4802</v>
      </c>
      <c r="L61" s="553">
        <v>5693</v>
      </c>
      <c r="M61" s="593">
        <v>6692</v>
      </c>
      <c r="N61" s="592">
        <v>205</v>
      </c>
      <c r="O61" s="594">
        <v>2973</v>
      </c>
      <c r="P61" s="585"/>
    </row>
    <row r="62" spans="1:16" ht="9.75" customHeight="1">
      <c r="A62" s="262"/>
      <c r="B62" s="128"/>
      <c r="C62" s="552" t="s">
        <v>865</v>
      </c>
      <c r="D62" s="508">
        <v>20694</v>
      </c>
      <c r="E62" s="553">
        <v>9073</v>
      </c>
      <c r="F62" s="588">
        <v>2212</v>
      </c>
      <c r="G62" s="588">
        <v>3918</v>
      </c>
      <c r="H62" s="588">
        <v>2908</v>
      </c>
      <c r="I62" s="592">
        <v>35</v>
      </c>
      <c r="J62" s="553">
        <v>11183</v>
      </c>
      <c r="K62" s="553">
        <v>1898</v>
      </c>
      <c r="L62" s="553">
        <v>3331</v>
      </c>
      <c r="M62" s="593">
        <v>5828</v>
      </c>
      <c r="N62" s="592">
        <v>126</v>
      </c>
      <c r="O62" s="594">
        <v>438</v>
      </c>
      <c r="P62" s="595">
        <v>24</v>
      </c>
    </row>
    <row r="63" ht="12.75">
      <c r="P63" s="225"/>
    </row>
  </sheetData>
  <mergeCells count="19">
    <mergeCell ref="A4:I4"/>
    <mergeCell ref="D7:D12"/>
    <mergeCell ref="E10:E11"/>
    <mergeCell ref="F9:F10"/>
    <mergeCell ref="G9:G10"/>
    <mergeCell ref="H9:H10"/>
    <mergeCell ref="I9:I10"/>
    <mergeCell ref="A7:A12"/>
    <mergeCell ref="E7:I8"/>
    <mergeCell ref="F11:I12"/>
    <mergeCell ref="P7:P12"/>
    <mergeCell ref="K11:N12"/>
    <mergeCell ref="J10:J11"/>
    <mergeCell ref="J7:N8"/>
    <mergeCell ref="O7:O12"/>
    <mergeCell ref="K9:K10"/>
    <mergeCell ref="L9:L10"/>
    <mergeCell ref="M9:M10"/>
    <mergeCell ref="N9:N10"/>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P63"/>
  <sheetViews>
    <sheetView workbookViewId="0" topLeftCell="A1">
      <selection activeCell="J69" sqref="J69"/>
    </sheetView>
  </sheetViews>
  <sheetFormatPr defaultColWidth="11.421875" defaultRowHeight="12.75"/>
  <cols>
    <col min="1" max="1" width="5.00390625" style="0" customWidth="1"/>
    <col min="2" max="2" width="17.57421875" style="0" customWidth="1"/>
    <col min="3" max="3" width="3.00390625" style="0" customWidth="1"/>
    <col min="4" max="9" width="10.7109375" style="0" customWidth="1"/>
    <col min="16" max="16" width="5.00390625" style="0" customWidth="1"/>
  </cols>
  <sheetData>
    <row r="1" spans="1:16" ht="9.75" customHeight="1">
      <c r="A1" s="71" t="str">
        <f>"- 50 -"</f>
        <v>- 50 -</v>
      </c>
      <c r="B1" s="98"/>
      <c r="C1" s="71"/>
      <c r="D1" s="71"/>
      <c r="E1" s="71"/>
      <c r="F1" s="71"/>
      <c r="G1" s="71"/>
      <c r="H1" s="71"/>
      <c r="I1" s="98"/>
      <c r="J1" s="71" t="str">
        <f>"- 51 -"</f>
        <v>- 51 -</v>
      </c>
      <c r="K1" s="71"/>
      <c r="L1" s="71"/>
      <c r="M1" s="71"/>
      <c r="N1" s="71"/>
      <c r="O1" s="71"/>
      <c r="P1" s="71"/>
    </row>
    <row r="2" spans="2:16" ht="9.75" customHeight="1">
      <c r="B2" s="73"/>
      <c r="C2" s="179"/>
      <c r="D2" s="179"/>
      <c r="E2" s="73"/>
      <c r="F2" s="73"/>
      <c r="G2" s="73"/>
      <c r="H2" s="73"/>
      <c r="I2" s="73"/>
      <c r="J2" s="73"/>
      <c r="K2" s="73"/>
      <c r="L2" s="73"/>
      <c r="M2" s="73"/>
      <c r="N2" s="73"/>
      <c r="O2" s="73"/>
      <c r="P2" s="73"/>
    </row>
    <row r="3" spans="2:16" ht="9.75" customHeight="1">
      <c r="B3" s="73"/>
      <c r="C3" s="179"/>
      <c r="D3" s="179"/>
      <c r="E3" s="73"/>
      <c r="F3" s="73"/>
      <c r="G3" s="73"/>
      <c r="H3" s="73"/>
      <c r="I3" s="73"/>
      <c r="J3" s="73"/>
      <c r="K3" s="73"/>
      <c r="L3" s="73"/>
      <c r="M3" s="73"/>
      <c r="N3" s="73"/>
      <c r="O3" s="73"/>
      <c r="P3" s="73"/>
    </row>
    <row r="4" spans="1:16" ht="12.75">
      <c r="A4" s="803" t="s">
        <v>529</v>
      </c>
      <c r="B4" s="803"/>
      <c r="C4" s="803"/>
      <c r="D4" s="803"/>
      <c r="E4" s="803"/>
      <c r="F4" s="803"/>
      <c r="G4" s="803"/>
      <c r="H4" s="803"/>
      <c r="I4" s="803"/>
      <c r="J4" s="404" t="s">
        <v>530</v>
      </c>
      <c r="K4" s="153"/>
      <c r="L4" s="153"/>
      <c r="M4" s="153"/>
      <c r="N4" s="153"/>
      <c r="O4" s="153"/>
      <c r="P4" s="153"/>
    </row>
    <row r="5" spans="2:16" ht="9.75" customHeight="1">
      <c r="B5" s="73"/>
      <c r="C5" s="179"/>
      <c r="D5" s="179"/>
      <c r="E5" s="73"/>
      <c r="F5" s="73"/>
      <c r="G5" s="73"/>
      <c r="H5" s="73"/>
      <c r="I5" s="73"/>
      <c r="J5" s="73"/>
      <c r="K5" s="73"/>
      <c r="L5" s="73"/>
      <c r="M5" s="73"/>
      <c r="N5" s="73"/>
      <c r="O5" s="73"/>
      <c r="P5" s="73"/>
    </row>
    <row r="6" spans="1:16" ht="9.75" customHeight="1" thickBot="1">
      <c r="A6" s="259"/>
      <c r="B6" s="75"/>
      <c r="C6" s="214"/>
      <c r="D6" s="214"/>
      <c r="E6" s="75"/>
      <c r="F6" s="75"/>
      <c r="G6" s="75"/>
      <c r="H6" s="75"/>
      <c r="I6" s="75"/>
      <c r="J6" s="75"/>
      <c r="K6" s="75"/>
      <c r="L6" s="75"/>
      <c r="M6" s="75"/>
      <c r="N6" s="75"/>
      <c r="O6" s="75"/>
      <c r="P6" s="75"/>
    </row>
    <row r="7" spans="1:16" ht="9.75" customHeight="1">
      <c r="A7" s="809" t="s">
        <v>109</v>
      </c>
      <c r="B7" s="89" t="s">
        <v>491</v>
      </c>
      <c r="C7" s="114"/>
      <c r="D7" s="784" t="s">
        <v>525</v>
      </c>
      <c r="E7" s="708" t="s">
        <v>982</v>
      </c>
      <c r="F7" s="686"/>
      <c r="G7" s="686"/>
      <c r="H7" s="686"/>
      <c r="I7" s="686"/>
      <c r="J7" s="686" t="s">
        <v>988</v>
      </c>
      <c r="K7" s="686"/>
      <c r="L7" s="686"/>
      <c r="M7" s="686"/>
      <c r="N7" s="711"/>
      <c r="O7" s="812" t="s">
        <v>989</v>
      </c>
      <c r="P7" s="804" t="s">
        <v>109</v>
      </c>
    </row>
    <row r="8" spans="1:16" ht="9.75" customHeight="1">
      <c r="A8" s="810"/>
      <c r="B8" s="71" t="s">
        <v>492</v>
      </c>
      <c r="C8" s="116"/>
      <c r="D8" s="813"/>
      <c r="E8" s="709"/>
      <c r="F8" s="710"/>
      <c r="G8" s="710"/>
      <c r="H8" s="710"/>
      <c r="I8" s="710"/>
      <c r="J8" s="710"/>
      <c r="K8" s="710"/>
      <c r="L8" s="710"/>
      <c r="M8" s="710"/>
      <c r="N8" s="713"/>
      <c r="O8" s="771"/>
      <c r="P8" s="805"/>
    </row>
    <row r="9" spans="1:16" ht="9.75" customHeight="1">
      <c r="A9" s="810"/>
      <c r="B9" s="117" t="s">
        <v>493</v>
      </c>
      <c r="C9" s="116"/>
      <c r="D9" s="813"/>
      <c r="E9" s="146"/>
      <c r="F9" s="698" t="s">
        <v>137</v>
      </c>
      <c r="G9" s="698" t="s">
        <v>526</v>
      </c>
      <c r="H9" s="698" t="s">
        <v>139</v>
      </c>
      <c r="I9" s="700" t="s">
        <v>141</v>
      </c>
      <c r="J9" s="120"/>
      <c r="K9" s="698" t="s">
        <v>137</v>
      </c>
      <c r="L9" s="698" t="s">
        <v>526</v>
      </c>
      <c r="M9" s="698" t="s">
        <v>139</v>
      </c>
      <c r="N9" s="700" t="s">
        <v>141</v>
      </c>
      <c r="O9" s="771"/>
      <c r="P9" s="805"/>
    </row>
    <row r="10" spans="1:16" ht="9.75" customHeight="1">
      <c r="A10" s="810"/>
      <c r="C10" s="116"/>
      <c r="D10" s="813"/>
      <c r="E10" s="807" t="s">
        <v>225</v>
      </c>
      <c r="F10" s="759"/>
      <c r="G10" s="759"/>
      <c r="H10" s="759"/>
      <c r="I10" s="709"/>
      <c r="J10" s="663" t="s">
        <v>225</v>
      </c>
      <c r="K10" s="759"/>
      <c r="L10" s="759"/>
      <c r="M10" s="759"/>
      <c r="N10" s="709"/>
      <c r="O10" s="771"/>
      <c r="P10" s="805"/>
    </row>
    <row r="11" spans="1:16" ht="9.75" customHeight="1">
      <c r="A11" s="810"/>
      <c r="B11" s="572" t="s">
        <v>527</v>
      </c>
      <c r="C11" s="573"/>
      <c r="D11" s="813"/>
      <c r="E11" s="807"/>
      <c r="F11" s="700" t="s">
        <v>144</v>
      </c>
      <c r="G11" s="753"/>
      <c r="H11" s="753"/>
      <c r="I11" s="753"/>
      <c r="J11" s="663"/>
      <c r="K11" s="700" t="s">
        <v>144</v>
      </c>
      <c r="L11" s="753"/>
      <c r="M11" s="753"/>
      <c r="N11" s="753"/>
      <c r="O11" s="771"/>
      <c r="P11" s="805"/>
    </row>
    <row r="12" spans="1:16" ht="9.75" customHeight="1" thickBot="1">
      <c r="A12" s="811"/>
      <c r="B12" s="169" t="s">
        <v>528</v>
      </c>
      <c r="C12" s="573"/>
      <c r="D12" s="814"/>
      <c r="E12" s="147"/>
      <c r="F12" s="790"/>
      <c r="G12" s="797"/>
      <c r="H12" s="797"/>
      <c r="I12" s="797"/>
      <c r="J12" s="125"/>
      <c r="K12" s="790"/>
      <c r="L12" s="797"/>
      <c r="M12" s="797"/>
      <c r="N12" s="797"/>
      <c r="O12" s="671"/>
      <c r="P12" s="806"/>
    </row>
    <row r="13" spans="1:16" ht="9.75" customHeight="1">
      <c r="A13" s="537"/>
      <c r="B13" s="78"/>
      <c r="C13" s="219"/>
      <c r="D13" s="574"/>
      <c r="E13" s="575"/>
      <c r="F13" s="78"/>
      <c r="G13" s="78"/>
      <c r="H13" s="78"/>
      <c r="I13" s="78"/>
      <c r="J13" s="78"/>
      <c r="K13" s="78"/>
      <c r="L13" s="78"/>
      <c r="M13" s="78"/>
      <c r="N13" s="78"/>
      <c r="O13" s="78"/>
      <c r="P13" s="596"/>
    </row>
    <row r="14" spans="1:16" ht="9.75" customHeight="1">
      <c r="A14" s="217">
        <v>1</v>
      </c>
      <c r="B14" s="164" t="s">
        <v>496</v>
      </c>
      <c r="C14" s="518" t="s">
        <v>863</v>
      </c>
      <c r="D14" s="597">
        <v>644</v>
      </c>
      <c r="E14" s="597">
        <v>67</v>
      </c>
      <c r="F14" s="577" t="s">
        <v>864</v>
      </c>
      <c r="G14" s="598">
        <v>30</v>
      </c>
      <c r="H14" s="598">
        <v>37</v>
      </c>
      <c r="I14" s="599" t="s">
        <v>864</v>
      </c>
      <c r="J14" s="597">
        <v>468</v>
      </c>
      <c r="K14" s="444" t="s">
        <v>864</v>
      </c>
      <c r="L14" s="444" t="s">
        <v>880</v>
      </c>
      <c r="M14" s="578">
        <v>449</v>
      </c>
      <c r="N14" s="600">
        <v>17</v>
      </c>
      <c r="O14" s="597">
        <v>109</v>
      </c>
      <c r="P14" s="267"/>
    </row>
    <row r="15" spans="1:16" ht="9.75" customHeight="1">
      <c r="A15" s="217"/>
      <c r="B15" s="164"/>
      <c r="C15" s="518" t="s">
        <v>865</v>
      </c>
      <c r="D15" s="597">
        <v>433</v>
      </c>
      <c r="E15" s="597">
        <v>42</v>
      </c>
      <c r="F15" s="577" t="s">
        <v>864</v>
      </c>
      <c r="G15" s="598">
        <v>20</v>
      </c>
      <c r="H15" s="598">
        <v>22</v>
      </c>
      <c r="I15" s="599" t="s">
        <v>864</v>
      </c>
      <c r="J15" s="597">
        <v>365</v>
      </c>
      <c r="K15" s="444" t="s">
        <v>864</v>
      </c>
      <c r="L15" s="444" t="s">
        <v>880</v>
      </c>
      <c r="M15" s="578">
        <v>351</v>
      </c>
      <c r="N15" s="600">
        <v>12</v>
      </c>
      <c r="O15" s="597">
        <v>26</v>
      </c>
      <c r="P15" s="263">
        <v>1</v>
      </c>
    </row>
    <row r="16" spans="1:16" ht="9.75" customHeight="1">
      <c r="A16" s="217">
        <v>2</v>
      </c>
      <c r="B16" s="164" t="s">
        <v>497</v>
      </c>
      <c r="C16" s="518" t="s">
        <v>863</v>
      </c>
      <c r="D16" s="597">
        <v>383</v>
      </c>
      <c r="E16" s="597">
        <v>53</v>
      </c>
      <c r="F16" s="577" t="s">
        <v>864</v>
      </c>
      <c r="G16" s="598">
        <v>41</v>
      </c>
      <c r="H16" s="598">
        <v>12</v>
      </c>
      <c r="I16" s="599" t="s">
        <v>864</v>
      </c>
      <c r="J16" s="597">
        <v>281</v>
      </c>
      <c r="K16" s="444" t="s">
        <v>864</v>
      </c>
      <c r="L16" s="597">
        <v>7</v>
      </c>
      <c r="M16" s="578">
        <v>266</v>
      </c>
      <c r="N16" s="600">
        <v>8</v>
      </c>
      <c r="O16" s="597">
        <v>49</v>
      </c>
      <c r="P16" s="263"/>
    </row>
    <row r="17" spans="1:16" ht="9.75" customHeight="1">
      <c r="A17" s="217"/>
      <c r="B17" s="164"/>
      <c r="C17" s="518" t="s">
        <v>865</v>
      </c>
      <c r="D17" s="597">
        <v>269</v>
      </c>
      <c r="E17" s="597">
        <v>34</v>
      </c>
      <c r="F17" s="577" t="s">
        <v>864</v>
      </c>
      <c r="G17" s="598">
        <v>25</v>
      </c>
      <c r="H17" s="581">
        <v>9</v>
      </c>
      <c r="I17" s="599" t="s">
        <v>864</v>
      </c>
      <c r="J17" s="597">
        <v>222</v>
      </c>
      <c r="K17" s="444" t="s">
        <v>864</v>
      </c>
      <c r="L17" s="597">
        <v>6</v>
      </c>
      <c r="M17" s="578">
        <v>209</v>
      </c>
      <c r="N17" s="600">
        <v>7</v>
      </c>
      <c r="O17" s="597">
        <v>13</v>
      </c>
      <c r="P17" s="263">
        <v>2</v>
      </c>
    </row>
    <row r="18" spans="1:16" ht="9.75" customHeight="1">
      <c r="A18" s="217">
        <v>3</v>
      </c>
      <c r="B18" s="73" t="s">
        <v>498</v>
      </c>
      <c r="C18" s="512" t="s">
        <v>863</v>
      </c>
      <c r="D18" s="597">
        <v>355</v>
      </c>
      <c r="E18" s="586">
        <v>56</v>
      </c>
      <c r="F18" s="577" t="s">
        <v>864</v>
      </c>
      <c r="G18" s="598">
        <v>41</v>
      </c>
      <c r="H18" s="598">
        <v>14</v>
      </c>
      <c r="I18" s="599" t="s">
        <v>881</v>
      </c>
      <c r="J18" s="597">
        <v>269</v>
      </c>
      <c r="K18" s="444" t="s">
        <v>864</v>
      </c>
      <c r="L18" s="597">
        <v>21</v>
      </c>
      <c r="M18" s="578">
        <v>239</v>
      </c>
      <c r="N18" s="600">
        <v>9</v>
      </c>
      <c r="O18" s="597">
        <v>30</v>
      </c>
      <c r="P18" s="263"/>
    </row>
    <row r="19" spans="1:16" ht="9.75" customHeight="1">
      <c r="A19" s="217"/>
      <c r="B19" s="73"/>
      <c r="C19" s="512" t="s">
        <v>865</v>
      </c>
      <c r="D19" s="597">
        <v>227</v>
      </c>
      <c r="E19" s="586">
        <v>29</v>
      </c>
      <c r="F19" s="577" t="s">
        <v>864</v>
      </c>
      <c r="G19" s="598">
        <v>23</v>
      </c>
      <c r="H19" s="598">
        <v>6</v>
      </c>
      <c r="I19" s="599" t="s">
        <v>864</v>
      </c>
      <c r="J19" s="597">
        <v>191</v>
      </c>
      <c r="K19" s="444" t="s">
        <v>864</v>
      </c>
      <c r="L19" s="597">
        <v>15</v>
      </c>
      <c r="M19" s="578">
        <v>175</v>
      </c>
      <c r="N19" s="600">
        <v>1</v>
      </c>
      <c r="O19" s="597">
        <v>7</v>
      </c>
      <c r="P19" s="263">
        <v>3</v>
      </c>
    </row>
    <row r="20" spans="1:16" ht="9.75" customHeight="1">
      <c r="A20" s="217">
        <v>4</v>
      </c>
      <c r="B20" s="73" t="s">
        <v>521</v>
      </c>
      <c r="C20" s="512" t="s">
        <v>863</v>
      </c>
      <c r="D20" s="597">
        <v>333</v>
      </c>
      <c r="E20" s="586">
        <v>48</v>
      </c>
      <c r="F20" s="577" t="s">
        <v>864</v>
      </c>
      <c r="G20" s="598">
        <v>33</v>
      </c>
      <c r="H20" s="598">
        <v>14</v>
      </c>
      <c r="I20" s="599" t="s">
        <v>881</v>
      </c>
      <c r="J20" s="597">
        <v>253</v>
      </c>
      <c r="K20" s="597">
        <v>1</v>
      </c>
      <c r="L20" s="597">
        <v>40</v>
      </c>
      <c r="M20" s="578">
        <v>206</v>
      </c>
      <c r="N20" s="600">
        <v>6</v>
      </c>
      <c r="O20" s="597">
        <v>32</v>
      </c>
      <c r="P20" s="263"/>
    </row>
    <row r="21" spans="1:16" ht="9.75" customHeight="1">
      <c r="A21" s="217"/>
      <c r="C21" s="518" t="s">
        <v>865</v>
      </c>
      <c r="D21" s="597">
        <v>216</v>
      </c>
      <c r="E21" s="586">
        <v>27</v>
      </c>
      <c r="F21" s="577" t="s">
        <v>864</v>
      </c>
      <c r="G21" s="598">
        <v>21</v>
      </c>
      <c r="H21" s="598">
        <v>5</v>
      </c>
      <c r="I21" s="599" t="s">
        <v>881</v>
      </c>
      <c r="J21" s="597">
        <v>182</v>
      </c>
      <c r="K21" s="597">
        <v>1</v>
      </c>
      <c r="L21" s="597">
        <v>33</v>
      </c>
      <c r="M21" s="578">
        <v>145</v>
      </c>
      <c r="N21" s="600">
        <v>3</v>
      </c>
      <c r="O21" s="597">
        <v>7</v>
      </c>
      <c r="P21" s="263">
        <v>4</v>
      </c>
    </row>
    <row r="22" spans="1:16" ht="9.75" customHeight="1">
      <c r="A22" s="217">
        <v>5</v>
      </c>
      <c r="B22" s="73" t="s">
        <v>500</v>
      </c>
      <c r="C22" s="518" t="s">
        <v>863</v>
      </c>
      <c r="D22" s="597">
        <v>290</v>
      </c>
      <c r="E22" s="586">
        <v>54</v>
      </c>
      <c r="F22" s="420">
        <v>1</v>
      </c>
      <c r="G22" s="598">
        <v>36</v>
      </c>
      <c r="H22" s="598">
        <v>17</v>
      </c>
      <c r="I22" s="599" t="s">
        <v>864</v>
      </c>
      <c r="J22" s="597">
        <v>195</v>
      </c>
      <c r="K22" s="597">
        <v>6</v>
      </c>
      <c r="L22" s="597">
        <v>45</v>
      </c>
      <c r="M22" s="578">
        <v>132</v>
      </c>
      <c r="N22" s="600">
        <v>12</v>
      </c>
      <c r="O22" s="597">
        <v>41</v>
      </c>
      <c r="P22" s="263"/>
    </row>
    <row r="23" spans="1:16" ht="9.75" customHeight="1">
      <c r="A23" s="217"/>
      <c r="B23" s="73"/>
      <c r="C23" s="518" t="s">
        <v>865</v>
      </c>
      <c r="D23" s="597">
        <v>174</v>
      </c>
      <c r="E23" s="586">
        <v>27</v>
      </c>
      <c r="F23" s="577" t="s">
        <v>864</v>
      </c>
      <c r="G23" s="598">
        <v>23</v>
      </c>
      <c r="H23" s="598">
        <v>4</v>
      </c>
      <c r="I23" s="599" t="s">
        <v>864</v>
      </c>
      <c r="J23" s="597">
        <v>140</v>
      </c>
      <c r="K23" s="597">
        <v>3</v>
      </c>
      <c r="L23" s="597">
        <v>34</v>
      </c>
      <c r="M23" s="578">
        <v>98</v>
      </c>
      <c r="N23" s="600">
        <v>5</v>
      </c>
      <c r="O23" s="597">
        <v>7</v>
      </c>
      <c r="P23" s="263">
        <v>5</v>
      </c>
    </row>
    <row r="24" spans="1:16" ht="9.75" customHeight="1">
      <c r="A24" s="217">
        <v>6</v>
      </c>
      <c r="B24" s="73" t="s">
        <v>501</v>
      </c>
      <c r="C24" s="512" t="s">
        <v>863</v>
      </c>
      <c r="D24" s="597">
        <v>305</v>
      </c>
      <c r="E24" s="586">
        <v>65</v>
      </c>
      <c r="F24" s="420">
        <v>1</v>
      </c>
      <c r="G24" s="598">
        <v>33</v>
      </c>
      <c r="H24" s="598">
        <v>30</v>
      </c>
      <c r="I24" s="599" t="s">
        <v>881</v>
      </c>
      <c r="J24" s="597">
        <v>192</v>
      </c>
      <c r="K24" s="597">
        <v>3</v>
      </c>
      <c r="L24" s="597">
        <v>44</v>
      </c>
      <c r="M24" s="578">
        <v>131</v>
      </c>
      <c r="N24" s="600">
        <v>14</v>
      </c>
      <c r="O24" s="597">
        <v>48</v>
      </c>
      <c r="P24" s="263"/>
    </row>
    <row r="25" spans="1:16" ht="9.75" customHeight="1">
      <c r="A25" s="217"/>
      <c r="B25" s="73"/>
      <c r="C25" s="512" t="s">
        <v>865</v>
      </c>
      <c r="D25" s="597">
        <v>171</v>
      </c>
      <c r="E25" s="586">
        <v>28</v>
      </c>
      <c r="F25" s="577" t="s">
        <v>864</v>
      </c>
      <c r="G25" s="598">
        <v>21</v>
      </c>
      <c r="H25" s="598">
        <v>7</v>
      </c>
      <c r="I25" s="599" t="s">
        <v>864</v>
      </c>
      <c r="J25" s="597">
        <v>137</v>
      </c>
      <c r="K25" s="597">
        <v>3</v>
      </c>
      <c r="L25" s="597">
        <v>25</v>
      </c>
      <c r="M25" s="578">
        <v>101</v>
      </c>
      <c r="N25" s="600">
        <v>8</v>
      </c>
      <c r="O25" s="597">
        <v>6</v>
      </c>
      <c r="P25" s="263">
        <v>6</v>
      </c>
    </row>
    <row r="26" spans="1:16" ht="9.75" customHeight="1">
      <c r="A26" s="217">
        <v>7</v>
      </c>
      <c r="B26" s="73" t="s">
        <v>502</v>
      </c>
      <c r="C26" s="512" t="s">
        <v>863</v>
      </c>
      <c r="D26" s="597">
        <v>439</v>
      </c>
      <c r="E26" s="586">
        <v>79</v>
      </c>
      <c r="F26" s="420">
        <v>5</v>
      </c>
      <c r="G26" s="598">
        <v>23</v>
      </c>
      <c r="H26" s="598">
        <v>51</v>
      </c>
      <c r="I26" s="599" t="s">
        <v>864</v>
      </c>
      <c r="J26" s="597">
        <v>250</v>
      </c>
      <c r="K26" s="597">
        <v>13</v>
      </c>
      <c r="L26" s="597">
        <v>42</v>
      </c>
      <c r="M26" s="578">
        <v>184</v>
      </c>
      <c r="N26" s="600">
        <v>11</v>
      </c>
      <c r="O26" s="597">
        <v>110</v>
      </c>
      <c r="P26" s="263"/>
    </row>
    <row r="27" spans="1:16" ht="9.75" customHeight="1">
      <c r="A27" s="217"/>
      <c r="B27" s="73"/>
      <c r="C27" s="518" t="s">
        <v>865</v>
      </c>
      <c r="D27" s="597">
        <v>230</v>
      </c>
      <c r="E27" s="586">
        <v>26</v>
      </c>
      <c r="F27" s="420">
        <v>3</v>
      </c>
      <c r="G27" s="598">
        <v>10</v>
      </c>
      <c r="H27" s="598">
        <v>13</v>
      </c>
      <c r="I27" s="599" t="s">
        <v>864</v>
      </c>
      <c r="J27" s="597">
        <v>186</v>
      </c>
      <c r="K27" s="597">
        <v>5</v>
      </c>
      <c r="L27" s="597">
        <v>32</v>
      </c>
      <c r="M27" s="578">
        <v>142</v>
      </c>
      <c r="N27" s="600">
        <v>7</v>
      </c>
      <c r="O27" s="597">
        <v>18</v>
      </c>
      <c r="P27" s="263">
        <v>7</v>
      </c>
    </row>
    <row r="28" spans="1:16" ht="9.75" customHeight="1">
      <c r="A28" s="217">
        <v>8</v>
      </c>
      <c r="B28" s="73" t="s">
        <v>503</v>
      </c>
      <c r="C28" s="518" t="s">
        <v>863</v>
      </c>
      <c r="D28" s="597">
        <v>569</v>
      </c>
      <c r="E28" s="586">
        <v>86</v>
      </c>
      <c r="F28" s="420">
        <v>5</v>
      </c>
      <c r="G28" s="598">
        <v>22</v>
      </c>
      <c r="H28" s="598">
        <v>59</v>
      </c>
      <c r="I28" s="599" t="s">
        <v>864</v>
      </c>
      <c r="J28" s="597">
        <v>349</v>
      </c>
      <c r="K28" s="597">
        <v>12</v>
      </c>
      <c r="L28" s="597">
        <v>77</v>
      </c>
      <c r="M28" s="578">
        <v>241</v>
      </c>
      <c r="N28" s="600">
        <v>19</v>
      </c>
      <c r="O28" s="597">
        <v>134</v>
      </c>
      <c r="P28" s="263"/>
    </row>
    <row r="29" spans="1:16" ht="9.75" customHeight="1">
      <c r="A29" s="217"/>
      <c r="B29" s="73"/>
      <c r="C29" s="518" t="s">
        <v>865</v>
      </c>
      <c r="D29" s="597">
        <v>299</v>
      </c>
      <c r="E29" s="586">
        <v>29</v>
      </c>
      <c r="F29" s="420">
        <v>1</v>
      </c>
      <c r="G29" s="598">
        <v>8</v>
      </c>
      <c r="H29" s="598">
        <v>20</v>
      </c>
      <c r="I29" s="599" t="s">
        <v>864</v>
      </c>
      <c r="J29" s="597">
        <v>242</v>
      </c>
      <c r="K29" s="597">
        <v>5</v>
      </c>
      <c r="L29" s="597">
        <v>34</v>
      </c>
      <c r="M29" s="578">
        <v>190</v>
      </c>
      <c r="N29" s="600">
        <v>13</v>
      </c>
      <c r="O29" s="597">
        <v>28</v>
      </c>
      <c r="P29" s="263">
        <v>8</v>
      </c>
    </row>
    <row r="30" spans="1:16" ht="9.75" customHeight="1">
      <c r="A30" s="217">
        <v>9</v>
      </c>
      <c r="B30" s="73" t="s">
        <v>504</v>
      </c>
      <c r="C30" s="512" t="s">
        <v>863</v>
      </c>
      <c r="D30" s="597">
        <v>793</v>
      </c>
      <c r="E30" s="586">
        <v>114</v>
      </c>
      <c r="F30" s="420">
        <v>6</v>
      </c>
      <c r="G30" s="598">
        <v>33</v>
      </c>
      <c r="H30" s="598">
        <v>75</v>
      </c>
      <c r="I30" s="599" t="s">
        <v>864</v>
      </c>
      <c r="J30" s="597">
        <v>515</v>
      </c>
      <c r="K30" s="597">
        <v>18</v>
      </c>
      <c r="L30" s="597">
        <v>118</v>
      </c>
      <c r="M30" s="578">
        <v>354</v>
      </c>
      <c r="N30" s="600">
        <v>25</v>
      </c>
      <c r="O30" s="597">
        <v>164</v>
      </c>
      <c r="P30" s="263"/>
    </row>
    <row r="31" spans="1:16" ht="9.75" customHeight="1">
      <c r="A31" s="217"/>
      <c r="B31" s="73"/>
      <c r="C31" s="512" t="s">
        <v>865</v>
      </c>
      <c r="D31" s="597">
        <v>453</v>
      </c>
      <c r="E31" s="586">
        <v>31</v>
      </c>
      <c r="F31" s="420">
        <v>2</v>
      </c>
      <c r="G31" s="598">
        <v>13</v>
      </c>
      <c r="H31" s="598">
        <v>16</v>
      </c>
      <c r="I31" s="599" t="s">
        <v>864</v>
      </c>
      <c r="J31" s="597">
        <v>385</v>
      </c>
      <c r="K31" s="597">
        <v>10</v>
      </c>
      <c r="L31" s="597">
        <v>64</v>
      </c>
      <c r="M31" s="578">
        <v>298</v>
      </c>
      <c r="N31" s="600">
        <v>13</v>
      </c>
      <c r="O31" s="597">
        <v>37</v>
      </c>
      <c r="P31" s="548">
        <v>9</v>
      </c>
    </row>
    <row r="32" spans="1:16" ht="9.75" customHeight="1">
      <c r="A32" s="544">
        <v>10</v>
      </c>
      <c r="B32" s="73" t="s">
        <v>505</v>
      </c>
      <c r="C32" s="512" t="s">
        <v>863</v>
      </c>
      <c r="D32" s="597">
        <v>1043</v>
      </c>
      <c r="E32" s="586">
        <v>131</v>
      </c>
      <c r="F32" s="420">
        <v>14</v>
      </c>
      <c r="G32" s="598">
        <v>30</v>
      </c>
      <c r="H32" s="598">
        <v>87</v>
      </c>
      <c r="I32" s="599" t="s">
        <v>864</v>
      </c>
      <c r="J32" s="597">
        <v>710</v>
      </c>
      <c r="K32" s="597">
        <v>19</v>
      </c>
      <c r="L32" s="597">
        <v>203</v>
      </c>
      <c r="M32" s="578">
        <v>460</v>
      </c>
      <c r="N32" s="600">
        <v>28</v>
      </c>
      <c r="O32" s="597">
        <v>202</v>
      </c>
      <c r="P32" s="263"/>
    </row>
    <row r="33" spans="1:16" ht="9.75" customHeight="1">
      <c r="A33" s="217"/>
      <c r="B33" s="73"/>
      <c r="C33" s="518" t="s">
        <v>865</v>
      </c>
      <c r="D33" s="597">
        <v>609</v>
      </c>
      <c r="E33" s="586">
        <v>39</v>
      </c>
      <c r="F33" s="420">
        <v>5</v>
      </c>
      <c r="G33" s="598">
        <v>12</v>
      </c>
      <c r="H33" s="598">
        <v>22</v>
      </c>
      <c r="I33" s="599" t="s">
        <v>864</v>
      </c>
      <c r="J33" s="597">
        <v>528</v>
      </c>
      <c r="K33" s="597">
        <v>8</v>
      </c>
      <c r="L33" s="597">
        <v>117</v>
      </c>
      <c r="M33" s="578">
        <v>391</v>
      </c>
      <c r="N33" s="600">
        <v>12</v>
      </c>
      <c r="O33" s="597">
        <v>42</v>
      </c>
      <c r="P33" s="549">
        <v>10</v>
      </c>
    </row>
    <row r="34" spans="1:16" ht="9.75" customHeight="1">
      <c r="A34" s="544">
        <v>11</v>
      </c>
      <c r="B34" s="73" t="s">
        <v>506</v>
      </c>
      <c r="C34" s="518" t="s">
        <v>863</v>
      </c>
      <c r="D34" s="597">
        <v>1409</v>
      </c>
      <c r="E34" s="586">
        <v>156</v>
      </c>
      <c r="F34" s="420">
        <v>17</v>
      </c>
      <c r="G34" s="598">
        <v>52</v>
      </c>
      <c r="H34" s="598">
        <v>87</v>
      </c>
      <c r="I34" s="599" t="s">
        <v>864</v>
      </c>
      <c r="J34" s="597">
        <v>1008</v>
      </c>
      <c r="K34" s="597">
        <v>42</v>
      </c>
      <c r="L34" s="597">
        <v>332</v>
      </c>
      <c r="M34" s="578">
        <v>616</v>
      </c>
      <c r="N34" s="600">
        <v>18</v>
      </c>
      <c r="O34" s="597">
        <v>245</v>
      </c>
      <c r="P34" s="263"/>
    </row>
    <row r="35" spans="1:16" ht="9.75" customHeight="1">
      <c r="A35" s="544"/>
      <c r="B35" s="73"/>
      <c r="C35" s="518" t="s">
        <v>865</v>
      </c>
      <c r="D35" s="597">
        <v>839</v>
      </c>
      <c r="E35" s="586">
        <v>58</v>
      </c>
      <c r="F35" s="420">
        <v>3</v>
      </c>
      <c r="G35" s="598">
        <v>29</v>
      </c>
      <c r="H35" s="598">
        <v>26</v>
      </c>
      <c r="I35" s="599" t="s">
        <v>864</v>
      </c>
      <c r="J35" s="597">
        <v>737</v>
      </c>
      <c r="K35" s="597">
        <v>20</v>
      </c>
      <c r="L35" s="597">
        <v>200</v>
      </c>
      <c r="M35" s="578">
        <v>504</v>
      </c>
      <c r="N35" s="600">
        <v>13</v>
      </c>
      <c r="O35" s="597">
        <v>44</v>
      </c>
      <c r="P35" s="549">
        <v>11</v>
      </c>
    </row>
    <row r="36" spans="1:16" ht="9.75" customHeight="1">
      <c r="A36" s="544">
        <v>12</v>
      </c>
      <c r="B36" s="73" t="s">
        <v>507</v>
      </c>
      <c r="C36" s="512" t="s">
        <v>863</v>
      </c>
      <c r="D36" s="597">
        <v>1729</v>
      </c>
      <c r="E36" s="586">
        <v>216</v>
      </c>
      <c r="F36" s="420">
        <v>29</v>
      </c>
      <c r="G36" s="598">
        <v>85</v>
      </c>
      <c r="H36" s="598">
        <v>102</v>
      </c>
      <c r="I36" s="599" t="s">
        <v>864</v>
      </c>
      <c r="J36" s="597">
        <v>1178</v>
      </c>
      <c r="K36" s="597">
        <v>36</v>
      </c>
      <c r="L36" s="597">
        <v>359</v>
      </c>
      <c r="M36" s="601">
        <v>756</v>
      </c>
      <c r="N36" s="600">
        <v>27</v>
      </c>
      <c r="O36" s="597">
        <v>335</v>
      </c>
      <c r="P36" s="549"/>
    </row>
    <row r="37" spans="1:16" ht="9.75" customHeight="1">
      <c r="A37" s="544"/>
      <c r="C37" s="512" t="s">
        <v>865</v>
      </c>
      <c r="D37" s="597">
        <v>1037</v>
      </c>
      <c r="E37" s="586">
        <v>88</v>
      </c>
      <c r="F37" s="420">
        <v>4</v>
      </c>
      <c r="G37" s="598">
        <v>44</v>
      </c>
      <c r="H37" s="598">
        <v>40</v>
      </c>
      <c r="I37" s="599" t="s">
        <v>864</v>
      </c>
      <c r="J37" s="597">
        <v>884</v>
      </c>
      <c r="K37" s="597">
        <v>13</v>
      </c>
      <c r="L37" s="597">
        <v>233</v>
      </c>
      <c r="M37" s="578">
        <v>628</v>
      </c>
      <c r="N37" s="600">
        <v>10</v>
      </c>
      <c r="O37" s="597">
        <v>65</v>
      </c>
      <c r="P37" s="549">
        <v>12</v>
      </c>
    </row>
    <row r="38" spans="1:16" ht="9.75" customHeight="1">
      <c r="A38" s="544">
        <v>13</v>
      </c>
      <c r="B38" s="73" t="s">
        <v>508</v>
      </c>
      <c r="C38" s="512" t="s">
        <v>863</v>
      </c>
      <c r="D38" s="597">
        <v>1918</v>
      </c>
      <c r="E38" s="586">
        <v>214</v>
      </c>
      <c r="F38" s="420">
        <v>40</v>
      </c>
      <c r="G38" s="598">
        <v>84</v>
      </c>
      <c r="H38" s="598">
        <v>90</v>
      </c>
      <c r="I38" s="599" t="s">
        <v>864</v>
      </c>
      <c r="J38" s="597">
        <v>1314</v>
      </c>
      <c r="K38" s="597">
        <v>48</v>
      </c>
      <c r="L38" s="597">
        <v>435</v>
      </c>
      <c r="M38" s="601">
        <v>806</v>
      </c>
      <c r="N38" s="600">
        <v>25</v>
      </c>
      <c r="O38" s="597">
        <v>390</v>
      </c>
      <c r="P38" s="549"/>
    </row>
    <row r="39" spans="1:16" ht="9.75" customHeight="1">
      <c r="A39" s="544"/>
      <c r="B39" s="73"/>
      <c r="C39" s="518" t="s">
        <v>865</v>
      </c>
      <c r="D39" s="597">
        <v>1084</v>
      </c>
      <c r="E39" s="586">
        <v>91</v>
      </c>
      <c r="F39" s="420">
        <v>8</v>
      </c>
      <c r="G39" s="598">
        <v>48</v>
      </c>
      <c r="H39" s="598">
        <v>35</v>
      </c>
      <c r="I39" s="599" t="s">
        <v>864</v>
      </c>
      <c r="J39" s="597">
        <v>933</v>
      </c>
      <c r="K39" s="597">
        <v>16</v>
      </c>
      <c r="L39" s="597">
        <v>282</v>
      </c>
      <c r="M39" s="578">
        <v>626</v>
      </c>
      <c r="N39" s="600">
        <v>9</v>
      </c>
      <c r="O39" s="597">
        <v>60</v>
      </c>
      <c r="P39" s="549">
        <v>13</v>
      </c>
    </row>
    <row r="40" spans="1:16" ht="9.75" customHeight="1">
      <c r="A40" s="544">
        <v>14</v>
      </c>
      <c r="B40" s="73" t="s">
        <v>509</v>
      </c>
      <c r="C40" s="518" t="s">
        <v>863</v>
      </c>
      <c r="D40" s="597">
        <v>1855</v>
      </c>
      <c r="E40" s="586">
        <v>218</v>
      </c>
      <c r="F40" s="420">
        <v>31</v>
      </c>
      <c r="G40" s="598">
        <v>102</v>
      </c>
      <c r="H40" s="598">
        <v>85</v>
      </c>
      <c r="I40" s="599" t="s">
        <v>864</v>
      </c>
      <c r="J40" s="597">
        <v>1249</v>
      </c>
      <c r="K40" s="597">
        <v>55</v>
      </c>
      <c r="L40" s="597">
        <v>403</v>
      </c>
      <c r="M40" s="578">
        <v>764</v>
      </c>
      <c r="N40" s="600">
        <v>27</v>
      </c>
      <c r="O40" s="597">
        <v>388</v>
      </c>
      <c r="P40" s="549"/>
    </row>
    <row r="41" spans="1:16" ht="9.75" customHeight="1">
      <c r="A41" s="544"/>
      <c r="B41" s="73"/>
      <c r="C41" s="518" t="s">
        <v>865</v>
      </c>
      <c r="D41" s="597">
        <v>1081</v>
      </c>
      <c r="E41" s="586">
        <v>93</v>
      </c>
      <c r="F41" s="420">
        <v>3</v>
      </c>
      <c r="G41" s="598">
        <v>59</v>
      </c>
      <c r="H41" s="598">
        <v>31</v>
      </c>
      <c r="I41" s="599" t="s">
        <v>864</v>
      </c>
      <c r="J41" s="597">
        <v>917</v>
      </c>
      <c r="K41" s="597">
        <v>21</v>
      </c>
      <c r="L41" s="597">
        <v>265</v>
      </c>
      <c r="M41" s="601">
        <v>614</v>
      </c>
      <c r="N41" s="600">
        <v>17</v>
      </c>
      <c r="O41" s="597">
        <v>71</v>
      </c>
      <c r="P41" s="549">
        <v>14</v>
      </c>
    </row>
    <row r="42" spans="1:16" ht="9.75" customHeight="1">
      <c r="A42" s="544">
        <v>15</v>
      </c>
      <c r="B42" s="73" t="s">
        <v>510</v>
      </c>
      <c r="C42" s="512" t="s">
        <v>863</v>
      </c>
      <c r="D42" s="597">
        <v>1978</v>
      </c>
      <c r="E42" s="586">
        <v>209</v>
      </c>
      <c r="F42" s="420">
        <v>48</v>
      </c>
      <c r="G42" s="598">
        <v>92</v>
      </c>
      <c r="H42" s="598">
        <v>69</v>
      </c>
      <c r="I42" s="599" t="s">
        <v>864</v>
      </c>
      <c r="J42" s="597">
        <v>1387</v>
      </c>
      <c r="K42" s="597">
        <v>33</v>
      </c>
      <c r="L42" s="597">
        <v>470</v>
      </c>
      <c r="M42" s="601">
        <v>866</v>
      </c>
      <c r="N42" s="600">
        <v>18</v>
      </c>
      <c r="O42" s="597">
        <v>382</v>
      </c>
      <c r="P42" s="549"/>
    </row>
    <row r="43" spans="1:16" ht="9.75" customHeight="1">
      <c r="A43" s="544"/>
      <c r="B43" s="73"/>
      <c r="C43" s="512" t="s">
        <v>865</v>
      </c>
      <c r="D43" s="597">
        <v>1127</v>
      </c>
      <c r="E43" s="586">
        <v>94</v>
      </c>
      <c r="F43" s="420">
        <v>11</v>
      </c>
      <c r="G43" s="598">
        <v>55</v>
      </c>
      <c r="H43" s="598">
        <v>28</v>
      </c>
      <c r="I43" s="599" t="s">
        <v>864</v>
      </c>
      <c r="J43" s="597">
        <v>1000</v>
      </c>
      <c r="K43" s="597">
        <v>14</v>
      </c>
      <c r="L43" s="597">
        <v>313</v>
      </c>
      <c r="M43" s="578">
        <v>669</v>
      </c>
      <c r="N43" s="600">
        <v>4</v>
      </c>
      <c r="O43" s="597">
        <v>33</v>
      </c>
      <c r="P43" s="549">
        <v>15</v>
      </c>
    </row>
    <row r="44" spans="1:16" ht="9.75" customHeight="1">
      <c r="A44" s="544">
        <v>16</v>
      </c>
      <c r="B44" s="73" t="s">
        <v>511</v>
      </c>
      <c r="C44" s="512" t="s">
        <v>863</v>
      </c>
      <c r="D44" s="597">
        <v>2102</v>
      </c>
      <c r="E44" s="586">
        <v>237</v>
      </c>
      <c r="F44" s="420">
        <v>56</v>
      </c>
      <c r="G44" s="598">
        <v>109</v>
      </c>
      <c r="H44" s="598">
        <v>72</v>
      </c>
      <c r="I44" s="599" t="s">
        <v>864</v>
      </c>
      <c r="J44" s="597">
        <v>1391</v>
      </c>
      <c r="K44" s="597">
        <v>56</v>
      </c>
      <c r="L44" s="597">
        <v>478</v>
      </c>
      <c r="M44" s="578">
        <v>829</v>
      </c>
      <c r="N44" s="600">
        <v>28</v>
      </c>
      <c r="O44" s="597">
        <v>474</v>
      </c>
      <c r="P44" s="549"/>
    </row>
    <row r="45" spans="1:16" ht="9.75" customHeight="1">
      <c r="A45" s="544"/>
      <c r="B45" s="73"/>
      <c r="C45" s="512" t="s">
        <v>865</v>
      </c>
      <c r="D45" s="597">
        <v>1127</v>
      </c>
      <c r="E45" s="586">
        <v>105</v>
      </c>
      <c r="F45" s="420">
        <v>13</v>
      </c>
      <c r="G45" s="598">
        <v>60</v>
      </c>
      <c r="H45" s="598">
        <v>32</v>
      </c>
      <c r="I45" s="599" t="s">
        <v>864</v>
      </c>
      <c r="J45" s="597">
        <v>970</v>
      </c>
      <c r="K45" s="597">
        <v>21</v>
      </c>
      <c r="L45" s="597">
        <v>303</v>
      </c>
      <c r="M45" s="578">
        <v>630</v>
      </c>
      <c r="N45" s="600">
        <v>16</v>
      </c>
      <c r="O45" s="597">
        <v>52</v>
      </c>
      <c r="P45" s="549">
        <v>16</v>
      </c>
    </row>
    <row r="46" spans="1:16" ht="9.75" customHeight="1">
      <c r="A46" s="544">
        <v>17</v>
      </c>
      <c r="B46" s="73" t="s">
        <v>512</v>
      </c>
      <c r="C46" s="512" t="s">
        <v>863</v>
      </c>
      <c r="D46" s="597">
        <v>2157</v>
      </c>
      <c r="E46" s="586">
        <v>245</v>
      </c>
      <c r="F46" s="420">
        <v>82</v>
      </c>
      <c r="G46" s="598">
        <v>99</v>
      </c>
      <c r="H46" s="598">
        <v>63</v>
      </c>
      <c r="I46" s="599" t="s">
        <v>881</v>
      </c>
      <c r="J46" s="597">
        <v>1440</v>
      </c>
      <c r="K46" s="597">
        <v>57</v>
      </c>
      <c r="L46" s="597">
        <v>506</v>
      </c>
      <c r="M46" s="578">
        <v>853</v>
      </c>
      <c r="N46" s="600">
        <v>24</v>
      </c>
      <c r="O46" s="597">
        <v>472</v>
      </c>
      <c r="P46" s="549"/>
    </row>
    <row r="47" spans="1:16" ht="9.75" customHeight="1">
      <c r="A47" s="544"/>
      <c r="B47" s="73"/>
      <c r="C47" s="512" t="s">
        <v>865</v>
      </c>
      <c r="D47" s="597">
        <v>1169</v>
      </c>
      <c r="E47" s="586">
        <v>105</v>
      </c>
      <c r="F47" s="420">
        <v>20</v>
      </c>
      <c r="G47" s="598">
        <v>54</v>
      </c>
      <c r="H47" s="598">
        <v>30</v>
      </c>
      <c r="I47" s="599" t="s">
        <v>881</v>
      </c>
      <c r="J47" s="597">
        <v>987</v>
      </c>
      <c r="K47" s="597">
        <v>19</v>
      </c>
      <c r="L47" s="597">
        <v>310</v>
      </c>
      <c r="M47" s="578">
        <v>645</v>
      </c>
      <c r="N47" s="600">
        <v>13</v>
      </c>
      <c r="O47" s="597">
        <v>77</v>
      </c>
      <c r="P47" s="549">
        <v>17</v>
      </c>
    </row>
    <row r="48" spans="1:16" ht="9.75" customHeight="1">
      <c r="A48" s="544">
        <v>18</v>
      </c>
      <c r="B48" s="73" t="s">
        <v>513</v>
      </c>
      <c r="C48" s="512" t="s">
        <v>863</v>
      </c>
      <c r="D48" s="597">
        <v>1969</v>
      </c>
      <c r="E48" s="586">
        <v>196</v>
      </c>
      <c r="F48" s="420">
        <v>64</v>
      </c>
      <c r="G48" s="598">
        <v>83</v>
      </c>
      <c r="H48" s="598">
        <v>49</v>
      </c>
      <c r="I48" s="599" t="s">
        <v>864</v>
      </c>
      <c r="J48" s="597">
        <v>1331</v>
      </c>
      <c r="K48" s="597">
        <v>45</v>
      </c>
      <c r="L48" s="597">
        <v>458</v>
      </c>
      <c r="M48" s="578">
        <v>807</v>
      </c>
      <c r="N48" s="600">
        <v>21</v>
      </c>
      <c r="O48" s="597">
        <v>442</v>
      </c>
      <c r="P48" s="549"/>
    </row>
    <row r="49" spans="1:16" ht="9.75" customHeight="1">
      <c r="A49" s="544"/>
      <c r="B49" s="73"/>
      <c r="C49" s="518" t="s">
        <v>865</v>
      </c>
      <c r="D49" s="597">
        <v>1034</v>
      </c>
      <c r="E49" s="586">
        <v>72</v>
      </c>
      <c r="F49" s="420">
        <v>11</v>
      </c>
      <c r="G49" s="598">
        <v>37</v>
      </c>
      <c r="H49" s="598">
        <v>24</v>
      </c>
      <c r="I49" s="599" t="s">
        <v>864</v>
      </c>
      <c r="J49" s="597">
        <v>893</v>
      </c>
      <c r="K49" s="597">
        <v>19</v>
      </c>
      <c r="L49" s="597">
        <v>257</v>
      </c>
      <c r="M49" s="578">
        <v>601</v>
      </c>
      <c r="N49" s="600">
        <v>16</v>
      </c>
      <c r="O49" s="597">
        <v>69</v>
      </c>
      <c r="P49" s="549">
        <v>18</v>
      </c>
    </row>
    <row r="50" spans="1:16" ht="9.75" customHeight="1">
      <c r="A50" s="544">
        <v>19</v>
      </c>
      <c r="B50" s="73" t="s">
        <v>514</v>
      </c>
      <c r="C50" s="518" t="s">
        <v>863</v>
      </c>
      <c r="D50" s="597">
        <v>1359</v>
      </c>
      <c r="E50" s="586">
        <v>132</v>
      </c>
      <c r="F50" s="420">
        <v>46</v>
      </c>
      <c r="G50" s="598">
        <v>56</v>
      </c>
      <c r="H50" s="598">
        <v>30</v>
      </c>
      <c r="I50" s="599" t="s">
        <v>864</v>
      </c>
      <c r="J50" s="597">
        <v>869</v>
      </c>
      <c r="K50" s="597">
        <v>25</v>
      </c>
      <c r="L50" s="597">
        <v>290</v>
      </c>
      <c r="M50" s="578">
        <v>531</v>
      </c>
      <c r="N50" s="600">
        <v>23</v>
      </c>
      <c r="O50" s="597">
        <v>358</v>
      </c>
      <c r="P50" s="549"/>
    </row>
    <row r="51" spans="1:16" ht="9.75" customHeight="1">
      <c r="A51" s="544"/>
      <c r="C51" s="518" t="s">
        <v>865</v>
      </c>
      <c r="D51" s="597">
        <v>646</v>
      </c>
      <c r="E51" s="586">
        <v>42</v>
      </c>
      <c r="F51" s="420">
        <v>7</v>
      </c>
      <c r="G51" s="598">
        <v>25</v>
      </c>
      <c r="H51" s="598">
        <v>10</v>
      </c>
      <c r="I51" s="599" t="s">
        <v>864</v>
      </c>
      <c r="J51" s="597">
        <v>550</v>
      </c>
      <c r="K51" s="597">
        <v>8</v>
      </c>
      <c r="L51" s="597">
        <v>146</v>
      </c>
      <c r="M51" s="578">
        <v>380</v>
      </c>
      <c r="N51" s="600">
        <v>16</v>
      </c>
      <c r="O51" s="597">
        <v>54</v>
      </c>
      <c r="P51" s="549">
        <v>19</v>
      </c>
    </row>
    <row r="52" spans="1:16" ht="9.75" customHeight="1">
      <c r="A52" s="544">
        <v>20</v>
      </c>
      <c r="B52" s="73" t="s">
        <v>515</v>
      </c>
      <c r="C52" s="512" t="s">
        <v>863</v>
      </c>
      <c r="D52" s="597">
        <v>871</v>
      </c>
      <c r="E52" s="586">
        <v>84</v>
      </c>
      <c r="F52" s="420">
        <v>35</v>
      </c>
      <c r="G52" s="598">
        <v>28</v>
      </c>
      <c r="H52" s="598">
        <v>21</v>
      </c>
      <c r="I52" s="599" t="s">
        <v>864</v>
      </c>
      <c r="J52" s="597">
        <v>549</v>
      </c>
      <c r="K52" s="597">
        <v>39</v>
      </c>
      <c r="L52" s="597">
        <v>168</v>
      </c>
      <c r="M52" s="578">
        <v>322</v>
      </c>
      <c r="N52" s="600">
        <v>20</v>
      </c>
      <c r="O52" s="597">
        <v>238</v>
      </c>
      <c r="P52" s="549"/>
    </row>
    <row r="53" spans="1:16" ht="9.75" customHeight="1">
      <c r="A53" s="544"/>
      <c r="B53" s="73"/>
      <c r="C53" s="512" t="s">
        <v>865</v>
      </c>
      <c r="D53" s="597">
        <v>386</v>
      </c>
      <c r="E53" s="586">
        <v>30</v>
      </c>
      <c r="F53" s="420">
        <v>6</v>
      </c>
      <c r="G53" s="598">
        <v>12</v>
      </c>
      <c r="H53" s="598">
        <v>12</v>
      </c>
      <c r="I53" s="599" t="s">
        <v>864</v>
      </c>
      <c r="J53" s="597">
        <v>325</v>
      </c>
      <c r="K53" s="597">
        <v>14</v>
      </c>
      <c r="L53" s="597">
        <v>85</v>
      </c>
      <c r="M53" s="578">
        <v>220</v>
      </c>
      <c r="N53" s="600">
        <v>6</v>
      </c>
      <c r="O53" s="597">
        <v>31</v>
      </c>
      <c r="P53" s="549">
        <v>20</v>
      </c>
    </row>
    <row r="54" spans="1:16" ht="9.75" customHeight="1">
      <c r="A54" s="544">
        <v>21</v>
      </c>
      <c r="B54" s="73" t="s">
        <v>516</v>
      </c>
      <c r="C54" s="512" t="s">
        <v>863</v>
      </c>
      <c r="D54" s="597">
        <v>671</v>
      </c>
      <c r="E54" s="586">
        <v>56</v>
      </c>
      <c r="F54" s="420">
        <v>33</v>
      </c>
      <c r="G54" s="598">
        <v>21</v>
      </c>
      <c r="H54" s="598">
        <v>2</v>
      </c>
      <c r="I54" s="599" t="s">
        <v>864</v>
      </c>
      <c r="J54" s="597">
        <v>419</v>
      </c>
      <c r="K54" s="597">
        <v>27</v>
      </c>
      <c r="L54" s="597">
        <v>150</v>
      </c>
      <c r="M54" s="578">
        <v>229</v>
      </c>
      <c r="N54" s="600">
        <v>13</v>
      </c>
      <c r="O54" s="597">
        <v>196</v>
      </c>
      <c r="P54" s="549"/>
    </row>
    <row r="55" spans="1:16" ht="9.75" customHeight="1">
      <c r="A55" s="544"/>
      <c r="B55" s="73"/>
      <c r="C55" s="512" t="s">
        <v>865</v>
      </c>
      <c r="D55" s="597">
        <v>254</v>
      </c>
      <c r="E55" s="586">
        <v>11</v>
      </c>
      <c r="F55" s="420">
        <v>4</v>
      </c>
      <c r="G55" s="577" t="s">
        <v>531</v>
      </c>
      <c r="H55" s="577" t="s">
        <v>864</v>
      </c>
      <c r="I55" s="599" t="s">
        <v>864</v>
      </c>
      <c r="J55" s="597">
        <v>221</v>
      </c>
      <c r="K55" s="597">
        <v>9</v>
      </c>
      <c r="L55" s="597">
        <v>57</v>
      </c>
      <c r="M55" s="578">
        <v>151</v>
      </c>
      <c r="N55" s="600">
        <v>4</v>
      </c>
      <c r="O55" s="597">
        <v>22</v>
      </c>
      <c r="P55" s="549">
        <v>21</v>
      </c>
    </row>
    <row r="56" spans="1:16" ht="9.75" customHeight="1">
      <c r="A56" s="544">
        <v>22</v>
      </c>
      <c r="B56" s="73" t="s">
        <v>517</v>
      </c>
      <c r="C56" s="512" t="s">
        <v>863</v>
      </c>
      <c r="D56" s="597">
        <v>379</v>
      </c>
      <c r="E56" s="586">
        <v>37</v>
      </c>
      <c r="F56" s="420">
        <v>26</v>
      </c>
      <c r="G56" s="598">
        <v>8</v>
      </c>
      <c r="H56" s="598">
        <v>3</v>
      </c>
      <c r="I56" s="599" t="s">
        <v>864</v>
      </c>
      <c r="J56" s="597">
        <v>252</v>
      </c>
      <c r="K56" s="597">
        <v>38</v>
      </c>
      <c r="L56" s="597">
        <v>88</v>
      </c>
      <c r="M56" s="578">
        <v>115</v>
      </c>
      <c r="N56" s="600">
        <v>11</v>
      </c>
      <c r="O56" s="597">
        <v>90</v>
      </c>
      <c r="P56" s="549"/>
    </row>
    <row r="57" spans="1:16" ht="9.75" customHeight="1">
      <c r="A57" s="544"/>
      <c r="B57" s="73"/>
      <c r="C57" s="518" t="s">
        <v>865</v>
      </c>
      <c r="D57" s="597">
        <v>101</v>
      </c>
      <c r="E57" s="586">
        <v>3</v>
      </c>
      <c r="F57" s="420">
        <v>3</v>
      </c>
      <c r="G57" s="577" t="s">
        <v>864</v>
      </c>
      <c r="H57" s="577" t="s">
        <v>864</v>
      </c>
      <c r="I57" s="599" t="s">
        <v>864</v>
      </c>
      <c r="J57" s="597">
        <v>90</v>
      </c>
      <c r="K57" s="597">
        <v>6</v>
      </c>
      <c r="L57" s="597">
        <v>29</v>
      </c>
      <c r="M57" s="578">
        <v>53</v>
      </c>
      <c r="N57" s="600">
        <v>2</v>
      </c>
      <c r="O57" s="597">
        <v>8</v>
      </c>
      <c r="P57" s="549">
        <v>22</v>
      </c>
    </row>
    <row r="58" spans="1:16" ht="9.75" customHeight="1">
      <c r="A58" s="544">
        <v>23</v>
      </c>
      <c r="B58" s="73" t="s">
        <v>518</v>
      </c>
      <c r="C58" s="518" t="s">
        <v>863</v>
      </c>
      <c r="D58" s="597">
        <v>166</v>
      </c>
      <c r="E58" s="586">
        <v>31</v>
      </c>
      <c r="F58" s="420">
        <v>24</v>
      </c>
      <c r="G58" s="598">
        <v>5</v>
      </c>
      <c r="H58" s="577" t="s">
        <v>880</v>
      </c>
      <c r="I58" s="599" t="s">
        <v>864</v>
      </c>
      <c r="J58" s="597">
        <v>108</v>
      </c>
      <c r="K58" s="597">
        <v>27</v>
      </c>
      <c r="L58" s="597">
        <v>37</v>
      </c>
      <c r="M58" s="578">
        <v>41</v>
      </c>
      <c r="N58" s="600">
        <v>3</v>
      </c>
      <c r="O58" s="597">
        <v>27</v>
      </c>
      <c r="P58" s="549"/>
    </row>
    <row r="59" spans="1:16" ht="9.75" customHeight="1">
      <c r="A59" s="544"/>
      <c r="B59" s="73"/>
      <c r="C59" s="518" t="s">
        <v>865</v>
      </c>
      <c r="D59" s="597">
        <v>22</v>
      </c>
      <c r="E59" s="586">
        <v>4</v>
      </c>
      <c r="F59" s="420">
        <v>1</v>
      </c>
      <c r="G59" s="598">
        <v>1</v>
      </c>
      <c r="H59" s="577" t="s">
        <v>880</v>
      </c>
      <c r="I59" s="599" t="s">
        <v>864</v>
      </c>
      <c r="J59" s="597">
        <v>16</v>
      </c>
      <c r="K59" s="597">
        <v>2</v>
      </c>
      <c r="L59" s="597">
        <v>8</v>
      </c>
      <c r="M59" s="578">
        <v>4</v>
      </c>
      <c r="N59" s="600">
        <v>2</v>
      </c>
      <c r="O59" s="597">
        <v>2</v>
      </c>
      <c r="P59" s="549">
        <v>23</v>
      </c>
    </row>
    <row r="60" spans="1:16" ht="9.75" customHeight="1">
      <c r="A60" s="544"/>
      <c r="B60" s="73"/>
      <c r="C60" s="518"/>
      <c r="D60" s="597"/>
      <c r="E60" s="586"/>
      <c r="F60" s="420"/>
      <c r="G60" s="602"/>
      <c r="H60" s="598"/>
      <c r="I60" s="603"/>
      <c r="J60" s="535"/>
      <c r="K60" s="200"/>
      <c r="L60" s="535"/>
      <c r="M60" s="535"/>
      <c r="N60" s="199"/>
      <c r="O60" s="199"/>
      <c r="P60" s="549"/>
    </row>
    <row r="61" spans="1:16" ht="9.75" customHeight="1">
      <c r="A61" s="551">
        <v>24</v>
      </c>
      <c r="B61" s="128" t="s">
        <v>931</v>
      </c>
      <c r="C61" s="552" t="s">
        <v>863</v>
      </c>
      <c r="D61" s="604">
        <v>23717</v>
      </c>
      <c r="E61" s="605">
        <v>2784</v>
      </c>
      <c r="F61" s="602">
        <v>563</v>
      </c>
      <c r="G61" s="602">
        <v>1146</v>
      </c>
      <c r="H61" s="602">
        <v>1071</v>
      </c>
      <c r="I61" s="606">
        <v>4</v>
      </c>
      <c r="J61" s="605">
        <v>15977</v>
      </c>
      <c r="K61" s="605">
        <v>600</v>
      </c>
      <c r="L61" s="605">
        <v>4773</v>
      </c>
      <c r="M61" s="607">
        <v>10197</v>
      </c>
      <c r="N61" s="608">
        <v>407</v>
      </c>
      <c r="O61" s="605">
        <v>4956</v>
      </c>
      <c r="P61" s="549"/>
    </row>
    <row r="62" spans="1:16" ht="9.75" customHeight="1">
      <c r="A62" s="558"/>
      <c r="B62" s="128"/>
      <c r="C62" s="552" t="s">
        <v>865</v>
      </c>
      <c r="D62" s="604">
        <v>12988</v>
      </c>
      <c r="E62" s="605">
        <v>1108</v>
      </c>
      <c r="F62" s="602">
        <v>105</v>
      </c>
      <c r="G62" s="602">
        <v>607</v>
      </c>
      <c r="H62" s="602">
        <v>394</v>
      </c>
      <c r="I62" s="606">
        <v>2</v>
      </c>
      <c r="J62" s="605">
        <v>11101</v>
      </c>
      <c r="K62" s="605">
        <v>217</v>
      </c>
      <c r="L62" s="605">
        <v>2850</v>
      </c>
      <c r="M62" s="607">
        <v>7825</v>
      </c>
      <c r="N62" s="608">
        <v>209</v>
      </c>
      <c r="O62" s="605">
        <v>779</v>
      </c>
      <c r="P62" s="559">
        <v>24</v>
      </c>
    </row>
    <row r="63" spans="15:16" ht="9.75" customHeight="1">
      <c r="O63" s="152"/>
      <c r="P63" s="225"/>
    </row>
    <row r="64" ht="9.75" customHeight="1"/>
    <row r="65" ht="9.75" customHeight="1"/>
    <row r="66" ht="9.75" customHeight="1"/>
    <row r="67" ht="9.75" customHeight="1"/>
  </sheetData>
  <mergeCells count="19">
    <mergeCell ref="A4:I4"/>
    <mergeCell ref="D7:D12"/>
    <mergeCell ref="A7:A12"/>
    <mergeCell ref="E7:I8"/>
    <mergeCell ref="J7:N8"/>
    <mergeCell ref="O7:O12"/>
    <mergeCell ref="P7:P12"/>
    <mergeCell ref="F9:F10"/>
    <mergeCell ref="G9:G10"/>
    <mergeCell ref="H9:H10"/>
    <mergeCell ref="I9:I10"/>
    <mergeCell ref="K9:K10"/>
    <mergeCell ref="L9:L10"/>
    <mergeCell ref="M9:M10"/>
    <mergeCell ref="N9:N10"/>
    <mergeCell ref="E10:E11"/>
    <mergeCell ref="J10:J11"/>
    <mergeCell ref="F11:I12"/>
    <mergeCell ref="K11:N12"/>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P69"/>
  <sheetViews>
    <sheetView workbookViewId="0" topLeftCell="E1">
      <selection activeCell="J69" sqref="J69"/>
    </sheetView>
  </sheetViews>
  <sheetFormatPr defaultColWidth="11.421875" defaultRowHeight="12.75"/>
  <cols>
    <col min="1" max="1" width="5.00390625" style="0" customWidth="1"/>
    <col min="2" max="2" width="17.57421875" style="0" customWidth="1"/>
    <col min="3" max="3" width="3.8515625" style="0" customWidth="1"/>
    <col min="4" max="9" width="10.7109375" style="0" customWidth="1"/>
    <col min="16" max="16" width="5.00390625" style="0" customWidth="1"/>
  </cols>
  <sheetData>
    <row r="1" spans="1:16" ht="9.75" customHeight="1">
      <c r="A1" s="71" t="str">
        <f>"- 52 -"</f>
        <v>- 52 -</v>
      </c>
      <c r="B1" s="98"/>
      <c r="C1" s="71"/>
      <c r="D1" s="71"/>
      <c r="E1" s="71"/>
      <c r="F1" s="71"/>
      <c r="G1" s="71"/>
      <c r="H1" s="71"/>
      <c r="I1" s="98"/>
      <c r="J1" s="71" t="str">
        <f>"- 53 -"</f>
        <v>- 53 -</v>
      </c>
      <c r="K1" s="71"/>
      <c r="L1" s="71"/>
      <c r="M1" s="71"/>
      <c r="N1" s="71"/>
      <c r="O1" s="71"/>
      <c r="P1" s="98"/>
    </row>
    <row r="2" spans="2:15" ht="9.75" customHeight="1">
      <c r="B2" s="73"/>
      <c r="C2" s="179"/>
      <c r="D2" s="179"/>
      <c r="E2" s="73"/>
      <c r="F2" s="73"/>
      <c r="G2" s="73"/>
      <c r="H2" s="73"/>
      <c r="I2" s="73"/>
      <c r="J2" s="73"/>
      <c r="K2" s="73"/>
      <c r="L2" s="73"/>
      <c r="M2" s="73"/>
      <c r="N2" s="73"/>
      <c r="O2" s="73"/>
    </row>
    <row r="3" spans="2:15" ht="9.75" customHeight="1">
      <c r="B3" s="73"/>
      <c r="C3" s="179"/>
      <c r="D3" s="179"/>
      <c r="E3" s="73"/>
      <c r="F3" s="73"/>
      <c r="G3" s="73"/>
      <c r="H3" s="73"/>
      <c r="I3" s="73"/>
      <c r="J3" s="73"/>
      <c r="K3" s="73"/>
      <c r="L3" s="73"/>
      <c r="M3" s="73"/>
      <c r="N3" s="73"/>
      <c r="O3" s="73"/>
    </row>
    <row r="4" spans="1:15" ht="12.75">
      <c r="A4" s="803" t="s">
        <v>532</v>
      </c>
      <c r="B4" s="803"/>
      <c r="C4" s="803"/>
      <c r="D4" s="803"/>
      <c r="E4" s="803"/>
      <c r="F4" s="803"/>
      <c r="G4" s="803"/>
      <c r="H4" s="803"/>
      <c r="I4" s="803"/>
      <c r="J4" s="404" t="s">
        <v>530</v>
      </c>
      <c r="K4" s="153"/>
      <c r="L4" s="153"/>
      <c r="M4" s="153"/>
      <c r="N4" s="153"/>
      <c r="O4" s="153"/>
    </row>
    <row r="5" spans="2:15" ht="9.75" customHeight="1">
      <c r="B5" s="73"/>
      <c r="C5" s="179"/>
      <c r="D5" s="179"/>
      <c r="E5" s="73"/>
      <c r="F5" s="73"/>
      <c r="G5" s="73"/>
      <c r="H5" s="73"/>
      <c r="I5" s="73"/>
      <c r="J5" s="73"/>
      <c r="K5" s="73"/>
      <c r="L5" s="73"/>
      <c r="M5" s="73"/>
      <c r="N5" s="73"/>
      <c r="O5" s="73"/>
    </row>
    <row r="6" spans="1:16" ht="9.75" customHeight="1" thickBot="1">
      <c r="A6" s="259"/>
      <c r="B6" s="75"/>
      <c r="C6" s="214"/>
      <c r="D6" s="214"/>
      <c r="E6" s="75"/>
      <c r="F6" s="75"/>
      <c r="G6" s="75"/>
      <c r="H6" s="75"/>
      <c r="I6" s="75"/>
      <c r="J6" s="75"/>
      <c r="K6" s="75"/>
      <c r="L6" s="75"/>
      <c r="M6" s="75"/>
      <c r="N6" s="75"/>
      <c r="O6" s="75"/>
      <c r="P6" s="259"/>
    </row>
    <row r="7" spans="1:16" ht="9.75" customHeight="1">
      <c r="A7" s="809" t="s">
        <v>109</v>
      </c>
      <c r="B7" s="89" t="s">
        <v>491</v>
      </c>
      <c r="C7" s="114"/>
      <c r="D7" s="784" t="s">
        <v>525</v>
      </c>
      <c r="E7" s="708" t="s">
        <v>982</v>
      </c>
      <c r="F7" s="686"/>
      <c r="G7" s="686"/>
      <c r="H7" s="686"/>
      <c r="I7" s="686"/>
      <c r="J7" s="686" t="s">
        <v>988</v>
      </c>
      <c r="K7" s="686"/>
      <c r="L7" s="686"/>
      <c r="M7" s="686"/>
      <c r="N7" s="711"/>
      <c r="O7" s="812" t="s">
        <v>989</v>
      </c>
      <c r="P7" s="804" t="s">
        <v>109</v>
      </c>
    </row>
    <row r="8" spans="1:16" ht="9.75" customHeight="1">
      <c r="A8" s="810"/>
      <c r="B8" s="71" t="s">
        <v>492</v>
      </c>
      <c r="C8" s="116"/>
      <c r="D8" s="813"/>
      <c r="E8" s="709"/>
      <c r="F8" s="710"/>
      <c r="G8" s="710"/>
      <c r="H8" s="710"/>
      <c r="I8" s="710"/>
      <c r="J8" s="710"/>
      <c r="K8" s="710"/>
      <c r="L8" s="710"/>
      <c r="M8" s="710"/>
      <c r="N8" s="713"/>
      <c r="O8" s="771"/>
      <c r="P8" s="805"/>
    </row>
    <row r="9" spans="1:16" ht="9.75" customHeight="1">
      <c r="A9" s="810"/>
      <c r="B9" s="117" t="s">
        <v>493</v>
      </c>
      <c r="C9" s="116"/>
      <c r="D9" s="813"/>
      <c r="E9" s="146"/>
      <c r="F9" s="698" t="s">
        <v>137</v>
      </c>
      <c r="G9" s="698" t="s">
        <v>526</v>
      </c>
      <c r="H9" s="698" t="s">
        <v>139</v>
      </c>
      <c r="I9" s="700" t="s">
        <v>141</v>
      </c>
      <c r="J9" s="120"/>
      <c r="K9" s="698" t="s">
        <v>137</v>
      </c>
      <c r="L9" s="698" t="s">
        <v>526</v>
      </c>
      <c r="M9" s="698" t="s">
        <v>139</v>
      </c>
      <c r="N9" s="700" t="s">
        <v>141</v>
      </c>
      <c r="O9" s="771"/>
      <c r="P9" s="805"/>
    </row>
    <row r="10" spans="1:16" ht="9.75" customHeight="1">
      <c r="A10" s="810"/>
      <c r="C10" s="116"/>
      <c r="D10" s="813"/>
      <c r="E10" s="807" t="s">
        <v>225</v>
      </c>
      <c r="F10" s="759"/>
      <c r="G10" s="759"/>
      <c r="H10" s="759"/>
      <c r="I10" s="709"/>
      <c r="J10" s="663" t="s">
        <v>225</v>
      </c>
      <c r="K10" s="759"/>
      <c r="L10" s="759"/>
      <c r="M10" s="759"/>
      <c r="N10" s="709"/>
      <c r="O10" s="771"/>
      <c r="P10" s="805"/>
    </row>
    <row r="11" spans="1:16" ht="9.75" customHeight="1">
      <c r="A11" s="810"/>
      <c r="B11" s="572" t="s">
        <v>527</v>
      </c>
      <c r="C11" s="573"/>
      <c r="D11" s="813"/>
      <c r="E11" s="807"/>
      <c r="F11" s="700" t="s">
        <v>144</v>
      </c>
      <c r="G11" s="753"/>
      <c r="H11" s="753"/>
      <c r="I11" s="753"/>
      <c r="J11" s="663"/>
      <c r="K11" s="700" t="s">
        <v>144</v>
      </c>
      <c r="L11" s="753"/>
      <c r="M11" s="753"/>
      <c r="N11" s="753"/>
      <c r="O11" s="771"/>
      <c r="P11" s="805"/>
    </row>
    <row r="12" spans="1:16" ht="9.75" customHeight="1" thickBot="1">
      <c r="A12" s="811"/>
      <c r="B12" s="169" t="s">
        <v>528</v>
      </c>
      <c r="C12" s="573"/>
      <c r="D12" s="814"/>
      <c r="E12" s="147"/>
      <c r="F12" s="790"/>
      <c r="G12" s="797"/>
      <c r="H12" s="797"/>
      <c r="I12" s="797"/>
      <c r="J12" s="125"/>
      <c r="K12" s="790"/>
      <c r="L12" s="797"/>
      <c r="M12" s="797"/>
      <c r="N12" s="797"/>
      <c r="O12" s="671"/>
      <c r="P12" s="806"/>
    </row>
    <row r="13" spans="1:16" ht="9.75" customHeight="1">
      <c r="A13" s="537"/>
      <c r="B13" s="78"/>
      <c r="C13" s="219"/>
      <c r="D13" s="574"/>
      <c r="E13" s="575"/>
      <c r="F13" s="78"/>
      <c r="G13" s="78"/>
      <c r="H13" s="78"/>
      <c r="I13" s="78"/>
      <c r="J13" s="78"/>
      <c r="K13" s="78"/>
      <c r="L13" s="78"/>
      <c r="M13" s="78"/>
      <c r="N13" s="78"/>
      <c r="O13" s="78"/>
      <c r="P13" s="596"/>
    </row>
    <row r="14" spans="1:16" ht="9.75" customHeight="1">
      <c r="A14" s="217">
        <v>1</v>
      </c>
      <c r="B14" s="164" t="s">
        <v>496</v>
      </c>
      <c r="C14" s="518" t="s">
        <v>863</v>
      </c>
      <c r="D14" s="519">
        <v>87</v>
      </c>
      <c r="E14" s="599" t="s">
        <v>864</v>
      </c>
      <c r="F14" s="599" t="s">
        <v>864</v>
      </c>
      <c r="G14" s="599" t="s">
        <v>864</v>
      </c>
      <c r="H14" s="599" t="s">
        <v>864</v>
      </c>
      <c r="I14" s="599" t="s">
        <v>864</v>
      </c>
      <c r="J14" s="519">
        <v>13</v>
      </c>
      <c r="K14" s="599" t="s">
        <v>864</v>
      </c>
      <c r="L14" s="564" t="s">
        <v>864</v>
      </c>
      <c r="M14" s="609">
        <v>12</v>
      </c>
      <c r="N14" s="610">
        <v>1</v>
      </c>
      <c r="O14" s="519">
        <v>74</v>
      </c>
      <c r="P14" s="267"/>
    </row>
    <row r="15" spans="1:16" ht="9.75" customHeight="1">
      <c r="A15" s="217"/>
      <c r="B15" s="164"/>
      <c r="C15" s="518" t="s">
        <v>865</v>
      </c>
      <c r="D15" s="519">
        <v>14</v>
      </c>
      <c r="E15" s="599" t="s">
        <v>864</v>
      </c>
      <c r="F15" s="599" t="s">
        <v>864</v>
      </c>
      <c r="G15" s="599" t="s">
        <v>864</v>
      </c>
      <c r="H15" s="599" t="s">
        <v>864</v>
      </c>
      <c r="I15" s="599" t="s">
        <v>864</v>
      </c>
      <c r="J15" s="519">
        <v>11</v>
      </c>
      <c r="K15" s="599" t="s">
        <v>864</v>
      </c>
      <c r="L15" s="564" t="s">
        <v>864</v>
      </c>
      <c r="M15" s="609">
        <v>10</v>
      </c>
      <c r="N15" s="610">
        <v>1</v>
      </c>
      <c r="O15" s="519">
        <v>3</v>
      </c>
      <c r="P15" s="263">
        <v>1</v>
      </c>
    </row>
    <row r="16" spans="1:16" ht="9.75" customHeight="1">
      <c r="A16" s="217">
        <v>2</v>
      </c>
      <c r="B16" s="164" t="s">
        <v>533</v>
      </c>
      <c r="C16" s="518" t="s">
        <v>863</v>
      </c>
      <c r="D16" s="519">
        <v>26</v>
      </c>
      <c r="E16" s="599" t="s">
        <v>864</v>
      </c>
      <c r="F16" s="599" t="s">
        <v>864</v>
      </c>
      <c r="G16" s="599" t="s">
        <v>864</v>
      </c>
      <c r="H16" s="599" t="s">
        <v>864</v>
      </c>
      <c r="I16" s="599" t="s">
        <v>864</v>
      </c>
      <c r="J16" s="519">
        <v>5</v>
      </c>
      <c r="K16" s="599" t="s">
        <v>864</v>
      </c>
      <c r="L16" s="564" t="s">
        <v>864</v>
      </c>
      <c r="M16" s="609">
        <v>5</v>
      </c>
      <c r="N16" s="599" t="s">
        <v>864</v>
      </c>
      <c r="O16" s="519">
        <v>21</v>
      </c>
      <c r="P16" s="263"/>
    </row>
    <row r="17" spans="1:16" ht="9.75" customHeight="1">
      <c r="A17" s="217"/>
      <c r="B17" s="164"/>
      <c r="C17" s="518" t="s">
        <v>865</v>
      </c>
      <c r="D17" s="519">
        <v>7</v>
      </c>
      <c r="E17" s="599" t="s">
        <v>864</v>
      </c>
      <c r="F17" s="599" t="s">
        <v>864</v>
      </c>
      <c r="G17" s="599" t="s">
        <v>864</v>
      </c>
      <c r="H17" s="599" t="s">
        <v>864</v>
      </c>
      <c r="I17" s="599" t="s">
        <v>864</v>
      </c>
      <c r="J17" s="519">
        <v>5</v>
      </c>
      <c r="K17" s="599" t="s">
        <v>864</v>
      </c>
      <c r="L17" s="564" t="s">
        <v>864</v>
      </c>
      <c r="M17" s="609">
        <v>5</v>
      </c>
      <c r="N17" s="599" t="s">
        <v>864</v>
      </c>
      <c r="O17" s="528" t="s">
        <v>880</v>
      </c>
      <c r="P17" s="263">
        <v>2</v>
      </c>
    </row>
    <row r="18" spans="1:16" ht="9.75" customHeight="1">
      <c r="A18" s="217">
        <v>3</v>
      </c>
      <c r="B18" s="73" t="s">
        <v>534</v>
      </c>
      <c r="C18" s="512" t="s">
        <v>863</v>
      </c>
      <c r="D18" s="519">
        <v>30</v>
      </c>
      <c r="E18" s="599" t="s">
        <v>864</v>
      </c>
      <c r="F18" s="599" t="s">
        <v>864</v>
      </c>
      <c r="G18" s="599" t="s">
        <v>864</v>
      </c>
      <c r="H18" s="599" t="s">
        <v>864</v>
      </c>
      <c r="I18" s="599" t="s">
        <v>864</v>
      </c>
      <c r="J18" s="519">
        <v>11</v>
      </c>
      <c r="K18" s="599" t="s">
        <v>864</v>
      </c>
      <c r="L18" s="564" t="s">
        <v>864</v>
      </c>
      <c r="M18" s="609">
        <v>10</v>
      </c>
      <c r="N18" s="610">
        <v>1</v>
      </c>
      <c r="O18" s="528" t="s">
        <v>485</v>
      </c>
      <c r="P18" s="263"/>
    </row>
    <row r="19" spans="1:16" ht="9.75" customHeight="1">
      <c r="A19" s="217"/>
      <c r="B19" s="73"/>
      <c r="C19" s="512" t="s">
        <v>865</v>
      </c>
      <c r="D19" s="519">
        <v>7</v>
      </c>
      <c r="E19" s="599" t="s">
        <v>864</v>
      </c>
      <c r="F19" s="599" t="s">
        <v>864</v>
      </c>
      <c r="G19" s="599" t="s">
        <v>864</v>
      </c>
      <c r="H19" s="599" t="s">
        <v>864</v>
      </c>
      <c r="I19" s="599" t="s">
        <v>864</v>
      </c>
      <c r="J19" s="519">
        <v>7</v>
      </c>
      <c r="K19" s="599" t="s">
        <v>864</v>
      </c>
      <c r="L19" s="564" t="s">
        <v>864</v>
      </c>
      <c r="M19" s="609">
        <v>6</v>
      </c>
      <c r="N19" s="599" t="s">
        <v>881</v>
      </c>
      <c r="O19" s="528" t="s">
        <v>864</v>
      </c>
      <c r="P19" s="263">
        <v>3</v>
      </c>
    </row>
    <row r="20" spans="1:16" ht="9.75" customHeight="1">
      <c r="A20" s="217">
        <v>4</v>
      </c>
      <c r="B20" s="73" t="s">
        <v>535</v>
      </c>
      <c r="C20" s="512" t="s">
        <v>863</v>
      </c>
      <c r="D20" s="519">
        <v>28</v>
      </c>
      <c r="E20" s="599" t="s">
        <v>864</v>
      </c>
      <c r="F20" s="599" t="s">
        <v>864</v>
      </c>
      <c r="G20" s="599" t="s">
        <v>864</v>
      </c>
      <c r="H20" s="599" t="s">
        <v>864</v>
      </c>
      <c r="I20" s="599" t="s">
        <v>864</v>
      </c>
      <c r="J20" s="519">
        <v>16</v>
      </c>
      <c r="K20" s="599" t="s">
        <v>864</v>
      </c>
      <c r="L20" s="609">
        <v>2</v>
      </c>
      <c r="M20" s="609">
        <v>14</v>
      </c>
      <c r="N20" s="599" t="s">
        <v>864</v>
      </c>
      <c r="O20" s="519">
        <v>12</v>
      </c>
      <c r="P20" s="263"/>
    </row>
    <row r="21" spans="1:16" ht="9.75" customHeight="1">
      <c r="A21" s="217"/>
      <c r="C21" s="518" t="s">
        <v>865</v>
      </c>
      <c r="D21" s="519">
        <v>14</v>
      </c>
      <c r="E21" s="599" t="s">
        <v>864</v>
      </c>
      <c r="F21" s="599" t="s">
        <v>864</v>
      </c>
      <c r="G21" s="599" t="s">
        <v>864</v>
      </c>
      <c r="H21" s="599" t="s">
        <v>864</v>
      </c>
      <c r="I21" s="599" t="s">
        <v>864</v>
      </c>
      <c r="J21" s="519">
        <v>13</v>
      </c>
      <c r="K21" s="599" t="s">
        <v>864</v>
      </c>
      <c r="L21" s="609">
        <v>2</v>
      </c>
      <c r="M21" s="609">
        <v>11</v>
      </c>
      <c r="N21" s="599" t="s">
        <v>864</v>
      </c>
      <c r="O21" s="519">
        <v>1</v>
      </c>
      <c r="P21" s="263">
        <v>4</v>
      </c>
    </row>
    <row r="22" spans="1:16" ht="9.75" customHeight="1">
      <c r="A22" s="217">
        <v>5</v>
      </c>
      <c r="B22" s="73" t="s">
        <v>536</v>
      </c>
      <c r="C22" s="518" t="s">
        <v>863</v>
      </c>
      <c r="D22" s="519">
        <v>26</v>
      </c>
      <c r="E22" s="599" t="s">
        <v>864</v>
      </c>
      <c r="F22" s="599" t="s">
        <v>864</v>
      </c>
      <c r="G22" s="599" t="s">
        <v>864</v>
      </c>
      <c r="H22" s="599" t="s">
        <v>864</v>
      </c>
      <c r="I22" s="599" t="s">
        <v>864</v>
      </c>
      <c r="J22" s="519">
        <v>16</v>
      </c>
      <c r="K22" s="599" t="s">
        <v>864</v>
      </c>
      <c r="L22" s="609">
        <v>4</v>
      </c>
      <c r="M22" s="609">
        <v>10</v>
      </c>
      <c r="N22" s="610">
        <v>2</v>
      </c>
      <c r="O22" s="528" t="s">
        <v>481</v>
      </c>
      <c r="P22" s="263"/>
    </row>
    <row r="23" spans="1:16" ht="9.75" customHeight="1">
      <c r="A23" s="217"/>
      <c r="B23" s="73"/>
      <c r="C23" s="518" t="s">
        <v>865</v>
      </c>
      <c r="D23" s="519">
        <v>13</v>
      </c>
      <c r="E23" s="599" t="s">
        <v>864</v>
      </c>
      <c r="F23" s="599" t="s">
        <v>864</v>
      </c>
      <c r="G23" s="599" t="s">
        <v>864</v>
      </c>
      <c r="H23" s="599" t="s">
        <v>864</v>
      </c>
      <c r="I23" s="599" t="s">
        <v>864</v>
      </c>
      <c r="J23" s="519">
        <v>13</v>
      </c>
      <c r="K23" s="599" t="s">
        <v>864</v>
      </c>
      <c r="L23" s="609">
        <v>4</v>
      </c>
      <c r="M23" s="609">
        <v>7</v>
      </c>
      <c r="N23" s="599" t="s">
        <v>880</v>
      </c>
      <c r="O23" s="528" t="s">
        <v>864</v>
      </c>
      <c r="P23" s="263">
        <v>5</v>
      </c>
    </row>
    <row r="24" spans="1:16" ht="9.75" customHeight="1">
      <c r="A24" s="217">
        <v>6</v>
      </c>
      <c r="B24" s="73" t="s">
        <v>537</v>
      </c>
      <c r="C24" s="512" t="s">
        <v>863</v>
      </c>
      <c r="D24" s="519">
        <v>34</v>
      </c>
      <c r="E24" s="599" t="s">
        <v>864</v>
      </c>
      <c r="F24" s="599" t="s">
        <v>864</v>
      </c>
      <c r="G24" s="599" t="s">
        <v>864</v>
      </c>
      <c r="H24" s="599" t="s">
        <v>864</v>
      </c>
      <c r="I24" s="599" t="s">
        <v>864</v>
      </c>
      <c r="J24" s="519">
        <v>22</v>
      </c>
      <c r="K24" s="599" t="s">
        <v>864</v>
      </c>
      <c r="L24" s="609">
        <v>7</v>
      </c>
      <c r="M24" s="609">
        <v>15</v>
      </c>
      <c r="N24" s="599" t="s">
        <v>864</v>
      </c>
      <c r="O24" s="528" t="s">
        <v>908</v>
      </c>
      <c r="P24" s="263"/>
    </row>
    <row r="25" spans="1:16" ht="9.75" customHeight="1">
      <c r="A25" s="217"/>
      <c r="B25" s="73"/>
      <c r="C25" s="512" t="s">
        <v>865</v>
      </c>
      <c r="D25" s="519">
        <v>10</v>
      </c>
      <c r="E25" s="599" t="s">
        <v>864</v>
      </c>
      <c r="F25" s="599" t="s">
        <v>864</v>
      </c>
      <c r="G25" s="599" t="s">
        <v>864</v>
      </c>
      <c r="H25" s="599" t="s">
        <v>864</v>
      </c>
      <c r="I25" s="599" t="s">
        <v>864</v>
      </c>
      <c r="J25" s="519">
        <v>10</v>
      </c>
      <c r="K25" s="599" t="s">
        <v>864</v>
      </c>
      <c r="L25" s="609">
        <v>2</v>
      </c>
      <c r="M25" s="609">
        <v>8</v>
      </c>
      <c r="N25" s="599" t="s">
        <v>864</v>
      </c>
      <c r="O25" s="528" t="s">
        <v>864</v>
      </c>
      <c r="P25" s="263">
        <v>6</v>
      </c>
    </row>
    <row r="26" spans="1:16" ht="9.75" customHeight="1">
      <c r="A26" s="217">
        <v>7</v>
      </c>
      <c r="B26" s="73" t="s">
        <v>538</v>
      </c>
      <c r="C26" s="512" t="s">
        <v>863</v>
      </c>
      <c r="D26" s="519">
        <v>44</v>
      </c>
      <c r="E26" s="599" t="s">
        <v>864</v>
      </c>
      <c r="F26" s="599" t="s">
        <v>864</v>
      </c>
      <c r="G26" s="599" t="s">
        <v>864</v>
      </c>
      <c r="H26" s="599" t="s">
        <v>864</v>
      </c>
      <c r="I26" s="599" t="s">
        <v>864</v>
      </c>
      <c r="J26" s="519">
        <v>20</v>
      </c>
      <c r="K26" s="599" t="s">
        <v>864</v>
      </c>
      <c r="L26" s="609">
        <v>8</v>
      </c>
      <c r="M26" s="609">
        <v>12</v>
      </c>
      <c r="N26" s="599" t="s">
        <v>864</v>
      </c>
      <c r="O26" s="519">
        <v>24</v>
      </c>
      <c r="P26" s="263"/>
    </row>
    <row r="27" spans="1:16" ht="9.75" customHeight="1">
      <c r="A27" s="217"/>
      <c r="B27" s="73"/>
      <c r="C27" s="518" t="s">
        <v>865</v>
      </c>
      <c r="D27" s="519">
        <v>12</v>
      </c>
      <c r="E27" s="599" t="s">
        <v>864</v>
      </c>
      <c r="F27" s="599" t="s">
        <v>864</v>
      </c>
      <c r="G27" s="599" t="s">
        <v>864</v>
      </c>
      <c r="H27" s="599" t="s">
        <v>864</v>
      </c>
      <c r="I27" s="599" t="s">
        <v>864</v>
      </c>
      <c r="J27" s="519">
        <v>11</v>
      </c>
      <c r="K27" s="599" t="s">
        <v>864</v>
      </c>
      <c r="L27" s="609">
        <v>2</v>
      </c>
      <c r="M27" s="609">
        <v>9</v>
      </c>
      <c r="N27" s="599" t="s">
        <v>864</v>
      </c>
      <c r="O27" s="519">
        <v>1</v>
      </c>
      <c r="P27" s="263">
        <v>7</v>
      </c>
    </row>
    <row r="28" spans="1:16" ht="9.75" customHeight="1">
      <c r="A28" s="217">
        <v>8</v>
      </c>
      <c r="B28" s="73" t="s">
        <v>539</v>
      </c>
      <c r="C28" s="518" t="s">
        <v>863</v>
      </c>
      <c r="D28" s="519">
        <v>62</v>
      </c>
      <c r="E28" s="610">
        <v>1</v>
      </c>
      <c r="F28" s="599" t="s">
        <v>864</v>
      </c>
      <c r="G28" s="599" t="s">
        <v>864</v>
      </c>
      <c r="H28" s="610">
        <v>1</v>
      </c>
      <c r="I28" s="599" t="s">
        <v>864</v>
      </c>
      <c r="J28" s="519">
        <v>27</v>
      </c>
      <c r="K28" s="599" t="s">
        <v>864</v>
      </c>
      <c r="L28" s="609">
        <v>10</v>
      </c>
      <c r="M28" s="609">
        <v>16</v>
      </c>
      <c r="N28" s="599" t="s">
        <v>881</v>
      </c>
      <c r="O28" s="519">
        <v>34</v>
      </c>
      <c r="P28" s="263"/>
    </row>
    <row r="29" spans="1:16" ht="9.75" customHeight="1">
      <c r="A29" s="217"/>
      <c r="B29" s="73"/>
      <c r="C29" s="518" t="s">
        <v>865</v>
      </c>
      <c r="D29" s="519">
        <v>18</v>
      </c>
      <c r="E29" s="599" t="s">
        <v>881</v>
      </c>
      <c r="F29" s="599" t="s">
        <v>864</v>
      </c>
      <c r="G29" s="599" t="s">
        <v>864</v>
      </c>
      <c r="H29" s="599" t="s">
        <v>881</v>
      </c>
      <c r="I29" s="599" t="s">
        <v>864</v>
      </c>
      <c r="J29" s="519">
        <v>16</v>
      </c>
      <c r="K29" s="599" t="s">
        <v>864</v>
      </c>
      <c r="L29" s="609">
        <v>7</v>
      </c>
      <c r="M29" s="609">
        <v>9</v>
      </c>
      <c r="N29" s="599" t="s">
        <v>864</v>
      </c>
      <c r="O29" s="519">
        <v>1</v>
      </c>
      <c r="P29" s="263">
        <v>8</v>
      </c>
    </row>
    <row r="30" spans="1:16" ht="9.75" customHeight="1">
      <c r="A30" s="217">
        <v>9</v>
      </c>
      <c r="B30" s="73" t="s">
        <v>540</v>
      </c>
      <c r="C30" s="512" t="s">
        <v>863</v>
      </c>
      <c r="D30" s="519">
        <v>87</v>
      </c>
      <c r="E30" s="599" t="s">
        <v>864</v>
      </c>
      <c r="F30" s="599" t="s">
        <v>864</v>
      </c>
      <c r="G30" s="599" t="s">
        <v>864</v>
      </c>
      <c r="H30" s="599" t="s">
        <v>864</v>
      </c>
      <c r="I30" s="599" t="s">
        <v>864</v>
      </c>
      <c r="J30" s="519">
        <v>35</v>
      </c>
      <c r="K30" s="599" t="s">
        <v>864</v>
      </c>
      <c r="L30" s="609">
        <v>11</v>
      </c>
      <c r="M30" s="609">
        <v>24</v>
      </c>
      <c r="N30" s="599" t="s">
        <v>864</v>
      </c>
      <c r="O30" s="519">
        <v>52</v>
      </c>
      <c r="P30" s="263"/>
    </row>
    <row r="31" spans="1:16" ht="9.75" customHeight="1">
      <c r="A31" s="217"/>
      <c r="B31" s="73"/>
      <c r="C31" s="512" t="s">
        <v>865</v>
      </c>
      <c r="D31" s="519">
        <v>16</v>
      </c>
      <c r="E31" s="599" t="s">
        <v>864</v>
      </c>
      <c r="F31" s="599" t="s">
        <v>864</v>
      </c>
      <c r="G31" s="599" t="s">
        <v>864</v>
      </c>
      <c r="H31" s="599" t="s">
        <v>864</v>
      </c>
      <c r="I31" s="599" t="s">
        <v>864</v>
      </c>
      <c r="J31" s="519">
        <v>16</v>
      </c>
      <c r="K31" s="599" t="s">
        <v>864</v>
      </c>
      <c r="L31" s="609">
        <v>2</v>
      </c>
      <c r="M31" s="609">
        <v>14</v>
      </c>
      <c r="N31" s="599" t="s">
        <v>864</v>
      </c>
      <c r="O31" s="528" t="s">
        <v>864</v>
      </c>
      <c r="P31" s="548">
        <v>9</v>
      </c>
    </row>
    <row r="32" spans="1:16" ht="9.75" customHeight="1">
      <c r="A32" s="544">
        <v>10</v>
      </c>
      <c r="B32" s="73" t="s">
        <v>541</v>
      </c>
      <c r="C32" s="512" t="s">
        <v>863</v>
      </c>
      <c r="D32" s="519">
        <v>117</v>
      </c>
      <c r="E32" s="599" t="s">
        <v>864</v>
      </c>
      <c r="F32" s="599" t="s">
        <v>864</v>
      </c>
      <c r="G32" s="599" t="s">
        <v>864</v>
      </c>
      <c r="H32" s="599" t="s">
        <v>864</v>
      </c>
      <c r="I32" s="599" t="s">
        <v>864</v>
      </c>
      <c r="J32" s="519">
        <v>62</v>
      </c>
      <c r="K32" s="599" t="s">
        <v>881</v>
      </c>
      <c r="L32" s="609">
        <v>20</v>
      </c>
      <c r="M32" s="609">
        <v>40</v>
      </c>
      <c r="N32" s="599" t="s">
        <v>881</v>
      </c>
      <c r="O32" s="528" t="s">
        <v>542</v>
      </c>
      <c r="P32" s="263"/>
    </row>
    <row r="33" spans="1:16" ht="9.75" customHeight="1">
      <c r="A33" s="217"/>
      <c r="B33" s="73"/>
      <c r="C33" s="518" t="s">
        <v>865</v>
      </c>
      <c r="D33" s="519">
        <v>41</v>
      </c>
      <c r="E33" s="599" t="s">
        <v>864</v>
      </c>
      <c r="F33" s="599" t="s">
        <v>864</v>
      </c>
      <c r="G33" s="599" t="s">
        <v>864</v>
      </c>
      <c r="H33" s="599" t="s">
        <v>864</v>
      </c>
      <c r="I33" s="599" t="s">
        <v>864</v>
      </c>
      <c r="J33" s="519">
        <v>39</v>
      </c>
      <c r="K33" s="599" t="s">
        <v>864</v>
      </c>
      <c r="L33" s="609">
        <v>6</v>
      </c>
      <c r="M33" s="609">
        <v>32</v>
      </c>
      <c r="N33" s="599" t="s">
        <v>881</v>
      </c>
      <c r="O33" s="528" t="s">
        <v>880</v>
      </c>
      <c r="P33" s="549">
        <v>10</v>
      </c>
    </row>
    <row r="34" spans="1:16" ht="9.75" customHeight="1">
      <c r="A34" s="544">
        <v>11</v>
      </c>
      <c r="B34" s="73" t="s">
        <v>543</v>
      </c>
      <c r="C34" s="518" t="s">
        <v>863</v>
      </c>
      <c r="D34" s="519">
        <v>143</v>
      </c>
      <c r="E34" s="599" t="s">
        <v>864</v>
      </c>
      <c r="F34" s="599" t="s">
        <v>864</v>
      </c>
      <c r="G34" s="599" t="s">
        <v>864</v>
      </c>
      <c r="H34" s="599" t="s">
        <v>864</v>
      </c>
      <c r="I34" s="599" t="s">
        <v>864</v>
      </c>
      <c r="J34" s="519">
        <v>66</v>
      </c>
      <c r="K34" s="599" t="s">
        <v>880</v>
      </c>
      <c r="L34" s="609">
        <v>33</v>
      </c>
      <c r="M34" s="609">
        <v>30</v>
      </c>
      <c r="N34" s="599" t="s">
        <v>881</v>
      </c>
      <c r="O34" s="528" t="s">
        <v>544</v>
      </c>
      <c r="P34" s="263"/>
    </row>
    <row r="35" spans="1:16" ht="9.75" customHeight="1">
      <c r="A35" s="544"/>
      <c r="B35" s="73"/>
      <c r="C35" s="518" t="s">
        <v>865</v>
      </c>
      <c r="D35" s="519">
        <v>35</v>
      </c>
      <c r="E35" s="599" t="s">
        <v>864</v>
      </c>
      <c r="F35" s="599" t="s">
        <v>864</v>
      </c>
      <c r="G35" s="599" t="s">
        <v>864</v>
      </c>
      <c r="H35" s="599" t="s">
        <v>864</v>
      </c>
      <c r="I35" s="599" t="s">
        <v>864</v>
      </c>
      <c r="J35" s="519">
        <v>35</v>
      </c>
      <c r="K35" s="599" t="s">
        <v>864</v>
      </c>
      <c r="L35" s="609">
        <v>12</v>
      </c>
      <c r="M35" s="609">
        <v>23</v>
      </c>
      <c r="N35" s="599" t="s">
        <v>864</v>
      </c>
      <c r="O35" s="528" t="s">
        <v>864</v>
      </c>
      <c r="P35" s="549">
        <v>11</v>
      </c>
    </row>
    <row r="36" spans="1:16" ht="9.75" customHeight="1">
      <c r="A36" s="544">
        <v>12</v>
      </c>
      <c r="B36" s="73" t="s">
        <v>545</v>
      </c>
      <c r="C36" s="512" t="s">
        <v>863</v>
      </c>
      <c r="D36" s="519">
        <v>135</v>
      </c>
      <c r="E36" s="599" t="s">
        <v>864</v>
      </c>
      <c r="F36" s="599" t="s">
        <v>864</v>
      </c>
      <c r="G36" s="599" t="s">
        <v>864</v>
      </c>
      <c r="H36" s="599" t="s">
        <v>864</v>
      </c>
      <c r="I36" s="599" t="s">
        <v>864</v>
      </c>
      <c r="J36" s="519">
        <v>67</v>
      </c>
      <c r="K36" s="610">
        <v>3</v>
      </c>
      <c r="L36" s="609">
        <v>17</v>
      </c>
      <c r="M36" s="609">
        <v>45</v>
      </c>
      <c r="N36" s="599" t="s">
        <v>880</v>
      </c>
      <c r="O36" s="519">
        <v>68</v>
      </c>
      <c r="P36" s="549"/>
    </row>
    <row r="37" spans="1:16" ht="9.75" customHeight="1">
      <c r="A37" s="544"/>
      <c r="C37" s="512" t="s">
        <v>865</v>
      </c>
      <c r="D37" s="519">
        <v>45</v>
      </c>
      <c r="E37" s="599" t="s">
        <v>864</v>
      </c>
      <c r="F37" s="599" t="s">
        <v>864</v>
      </c>
      <c r="G37" s="599" t="s">
        <v>864</v>
      </c>
      <c r="H37" s="599" t="s">
        <v>864</v>
      </c>
      <c r="I37" s="599" t="s">
        <v>864</v>
      </c>
      <c r="J37" s="519">
        <v>44</v>
      </c>
      <c r="K37" s="610">
        <v>1</v>
      </c>
      <c r="L37" s="609">
        <v>7</v>
      </c>
      <c r="M37" s="609">
        <v>36</v>
      </c>
      <c r="N37" s="599" t="s">
        <v>864</v>
      </c>
      <c r="O37" s="519">
        <v>1</v>
      </c>
      <c r="P37" s="549">
        <v>12</v>
      </c>
    </row>
    <row r="38" spans="1:16" ht="9.75" customHeight="1">
      <c r="A38" s="544">
        <v>13</v>
      </c>
      <c r="B38" s="73" t="s">
        <v>546</v>
      </c>
      <c r="C38" s="512" t="s">
        <v>863</v>
      </c>
      <c r="D38" s="519">
        <v>133</v>
      </c>
      <c r="E38" s="599" t="s">
        <v>881</v>
      </c>
      <c r="F38" s="599" t="s">
        <v>864</v>
      </c>
      <c r="G38" s="599" t="s">
        <v>864</v>
      </c>
      <c r="H38" s="599" t="s">
        <v>881</v>
      </c>
      <c r="I38" s="599" t="s">
        <v>864</v>
      </c>
      <c r="J38" s="519">
        <v>57</v>
      </c>
      <c r="K38" s="599" t="s">
        <v>880</v>
      </c>
      <c r="L38" s="609">
        <v>25</v>
      </c>
      <c r="M38" s="609">
        <v>29</v>
      </c>
      <c r="N38" s="599" t="s">
        <v>881</v>
      </c>
      <c r="O38" s="519">
        <v>75</v>
      </c>
      <c r="P38" s="549"/>
    </row>
    <row r="39" spans="1:16" ht="9.75" customHeight="1">
      <c r="A39" s="544"/>
      <c r="B39" s="73"/>
      <c r="C39" s="518" t="s">
        <v>865</v>
      </c>
      <c r="D39" s="519">
        <v>32</v>
      </c>
      <c r="E39" s="599" t="s">
        <v>881</v>
      </c>
      <c r="F39" s="599" t="s">
        <v>864</v>
      </c>
      <c r="G39" s="599" t="s">
        <v>864</v>
      </c>
      <c r="H39" s="599" t="s">
        <v>881</v>
      </c>
      <c r="I39" s="599" t="s">
        <v>864</v>
      </c>
      <c r="J39" s="519">
        <v>30</v>
      </c>
      <c r="K39" s="599" t="s">
        <v>864</v>
      </c>
      <c r="L39" s="609">
        <v>6</v>
      </c>
      <c r="M39" s="609">
        <v>24</v>
      </c>
      <c r="N39" s="599" t="s">
        <v>864</v>
      </c>
      <c r="O39" s="519">
        <v>1</v>
      </c>
      <c r="P39" s="549">
        <v>13</v>
      </c>
    </row>
    <row r="40" spans="1:16" ht="9.75" customHeight="1">
      <c r="A40" s="544">
        <v>14</v>
      </c>
      <c r="B40" s="73" t="s">
        <v>547</v>
      </c>
      <c r="C40" s="518" t="s">
        <v>863</v>
      </c>
      <c r="D40" s="519">
        <v>137</v>
      </c>
      <c r="E40" s="599" t="s">
        <v>864</v>
      </c>
      <c r="F40" s="599" t="s">
        <v>864</v>
      </c>
      <c r="G40" s="599" t="s">
        <v>864</v>
      </c>
      <c r="H40" s="599" t="s">
        <v>864</v>
      </c>
      <c r="I40" s="599" t="s">
        <v>864</v>
      </c>
      <c r="J40" s="519">
        <v>72</v>
      </c>
      <c r="K40" s="599" t="s">
        <v>872</v>
      </c>
      <c r="L40" s="609">
        <v>30</v>
      </c>
      <c r="M40" s="609">
        <v>39</v>
      </c>
      <c r="N40" s="599" t="s">
        <v>864</v>
      </c>
      <c r="O40" s="519">
        <v>65</v>
      </c>
      <c r="P40" s="549"/>
    </row>
    <row r="41" spans="1:16" ht="9.75" customHeight="1">
      <c r="A41" s="544"/>
      <c r="B41" s="73"/>
      <c r="C41" s="518" t="s">
        <v>865</v>
      </c>
      <c r="D41" s="519">
        <v>40</v>
      </c>
      <c r="E41" s="599" t="s">
        <v>864</v>
      </c>
      <c r="F41" s="599" t="s">
        <v>864</v>
      </c>
      <c r="G41" s="599" t="s">
        <v>864</v>
      </c>
      <c r="H41" s="599" t="s">
        <v>864</v>
      </c>
      <c r="I41" s="599" t="s">
        <v>864</v>
      </c>
      <c r="J41" s="519">
        <v>38</v>
      </c>
      <c r="K41" s="599" t="s">
        <v>864</v>
      </c>
      <c r="L41" s="609">
        <v>9</v>
      </c>
      <c r="M41" s="609">
        <v>29</v>
      </c>
      <c r="N41" s="599" t="s">
        <v>864</v>
      </c>
      <c r="O41" s="519">
        <v>2</v>
      </c>
      <c r="P41" s="549">
        <v>14</v>
      </c>
    </row>
    <row r="42" spans="1:16" ht="9.75" customHeight="1">
      <c r="A42" s="544">
        <v>15</v>
      </c>
      <c r="B42" s="73" t="s">
        <v>548</v>
      </c>
      <c r="C42" s="512" t="s">
        <v>863</v>
      </c>
      <c r="D42" s="519">
        <v>136</v>
      </c>
      <c r="E42" s="599" t="s">
        <v>880</v>
      </c>
      <c r="F42" s="599" t="s">
        <v>880</v>
      </c>
      <c r="G42" s="599" t="s">
        <v>864</v>
      </c>
      <c r="H42" s="599" t="s">
        <v>864</v>
      </c>
      <c r="I42" s="599" t="s">
        <v>864</v>
      </c>
      <c r="J42" s="519">
        <v>72</v>
      </c>
      <c r="K42" s="610">
        <v>6</v>
      </c>
      <c r="L42" s="609">
        <v>26</v>
      </c>
      <c r="M42" s="609">
        <v>36</v>
      </c>
      <c r="N42" s="610">
        <v>4</v>
      </c>
      <c r="O42" s="528" t="s">
        <v>549</v>
      </c>
      <c r="P42" s="549"/>
    </row>
    <row r="43" spans="1:16" ht="9.75" customHeight="1">
      <c r="A43" s="544"/>
      <c r="B43" s="73"/>
      <c r="C43" s="512" t="s">
        <v>865</v>
      </c>
      <c r="D43" s="519">
        <v>37</v>
      </c>
      <c r="E43" s="599" t="s">
        <v>864</v>
      </c>
      <c r="F43" s="599" t="s">
        <v>864</v>
      </c>
      <c r="G43" s="599" t="s">
        <v>864</v>
      </c>
      <c r="H43" s="599" t="s">
        <v>864</v>
      </c>
      <c r="I43" s="599" t="s">
        <v>864</v>
      </c>
      <c r="J43" s="519">
        <v>36</v>
      </c>
      <c r="K43" s="610">
        <v>1</v>
      </c>
      <c r="L43" s="609">
        <v>7</v>
      </c>
      <c r="M43" s="609">
        <v>27</v>
      </c>
      <c r="N43" s="610">
        <v>1</v>
      </c>
      <c r="O43" s="528" t="s">
        <v>881</v>
      </c>
      <c r="P43" s="549">
        <v>15</v>
      </c>
    </row>
    <row r="44" spans="1:16" ht="9.75" customHeight="1">
      <c r="A44" s="544">
        <v>16</v>
      </c>
      <c r="B44" s="73" t="s">
        <v>550</v>
      </c>
      <c r="C44" s="512" t="s">
        <v>863</v>
      </c>
      <c r="D44" s="519">
        <v>148</v>
      </c>
      <c r="E44" s="599" t="s">
        <v>864</v>
      </c>
      <c r="F44" s="599" t="s">
        <v>864</v>
      </c>
      <c r="G44" s="599" t="s">
        <v>864</v>
      </c>
      <c r="H44" s="599" t="s">
        <v>864</v>
      </c>
      <c r="I44" s="599" t="s">
        <v>864</v>
      </c>
      <c r="J44" s="519">
        <v>88</v>
      </c>
      <c r="K44" s="599" t="s">
        <v>871</v>
      </c>
      <c r="L44" s="609">
        <v>33</v>
      </c>
      <c r="M44" s="609">
        <v>48</v>
      </c>
      <c r="N44" s="610">
        <v>3</v>
      </c>
      <c r="O44" s="528" t="s">
        <v>551</v>
      </c>
      <c r="P44" s="549"/>
    </row>
    <row r="45" spans="1:16" ht="9.75" customHeight="1">
      <c r="A45" s="544"/>
      <c r="B45" s="73"/>
      <c r="C45" s="512" t="s">
        <v>865</v>
      </c>
      <c r="D45" s="519">
        <v>49</v>
      </c>
      <c r="E45" s="599" t="s">
        <v>864</v>
      </c>
      <c r="F45" s="599" t="s">
        <v>864</v>
      </c>
      <c r="G45" s="599" t="s">
        <v>864</v>
      </c>
      <c r="H45" s="599" t="s">
        <v>864</v>
      </c>
      <c r="I45" s="599" t="s">
        <v>864</v>
      </c>
      <c r="J45" s="519">
        <v>49</v>
      </c>
      <c r="K45" s="599" t="s">
        <v>864</v>
      </c>
      <c r="L45" s="609">
        <v>12</v>
      </c>
      <c r="M45" s="609">
        <v>36</v>
      </c>
      <c r="N45" s="599" t="s">
        <v>881</v>
      </c>
      <c r="O45" s="528" t="s">
        <v>864</v>
      </c>
      <c r="P45" s="549">
        <v>16</v>
      </c>
    </row>
    <row r="46" spans="1:16" ht="9.75" customHeight="1">
      <c r="A46" s="544">
        <v>17</v>
      </c>
      <c r="B46" s="73" t="s">
        <v>552</v>
      </c>
      <c r="C46" s="512" t="s">
        <v>863</v>
      </c>
      <c r="D46" s="519">
        <v>149</v>
      </c>
      <c r="E46" s="599" t="s">
        <v>864</v>
      </c>
      <c r="F46" s="599" t="s">
        <v>864</v>
      </c>
      <c r="G46" s="599" t="s">
        <v>864</v>
      </c>
      <c r="H46" s="599" t="s">
        <v>864</v>
      </c>
      <c r="I46" s="599" t="s">
        <v>864</v>
      </c>
      <c r="J46" s="519">
        <v>85</v>
      </c>
      <c r="K46" s="610">
        <v>5</v>
      </c>
      <c r="L46" s="609">
        <v>30</v>
      </c>
      <c r="M46" s="609">
        <v>50</v>
      </c>
      <c r="N46" s="599" t="s">
        <v>864</v>
      </c>
      <c r="O46" s="528" t="s">
        <v>553</v>
      </c>
      <c r="P46" s="549"/>
    </row>
    <row r="47" spans="1:16" ht="9.75" customHeight="1">
      <c r="A47" s="544"/>
      <c r="B47" s="73"/>
      <c r="C47" s="512" t="s">
        <v>865</v>
      </c>
      <c r="D47" s="519">
        <v>43</v>
      </c>
      <c r="E47" s="599" t="s">
        <v>864</v>
      </c>
      <c r="F47" s="599" t="s">
        <v>864</v>
      </c>
      <c r="G47" s="599" t="s">
        <v>864</v>
      </c>
      <c r="H47" s="599" t="s">
        <v>864</v>
      </c>
      <c r="I47" s="599" t="s">
        <v>864</v>
      </c>
      <c r="J47" s="519">
        <v>43</v>
      </c>
      <c r="K47" s="599" t="s">
        <v>864</v>
      </c>
      <c r="L47" s="609">
        <v>10</v>
      </c>
      <c r="M47" s="609">
        <v>33</v>
      </c>
      <c r="N47" s="599" t="s">
        <v>864</v>
      </c>
      <c r="O47" s="528" t="s">
        <v>864</v>
      </c>
      <c r="P47" s="549">
        <v>17</v>
      </c>
    </row>
    <row r="48" spans="1:16" ht="9.75" customHeight="1">
      <c r="A48" s="544">
        <v>18</v>
      </c>
      <c r="B48" s="73" t="s">
        <v>554</v>
      </c>
      <c r="C48" s="512" t="s">
        <v>863</v>
      </c>
      <c r="D48" s="519">
        <v>132</v>
      </c>
      <c r="E48" s="599" t="s">
        <v>864</v>
      </c>
      <c r="F48" s="599" t="s">
        <v>864</v>
      </c>
      <c r="G48" s="599" t="s">
        <v>864</v>
      </c>
      <c r="H48" s="599" t="s">
        <v>864</v>
      </c>
      <c r="I48" s="599" t="s">
        <v>864</v>
      </c>
      <c r="J48" s="519">
        <v>80</v>
      </c>
      <c r="K48" s="599" t="s">
        <v>871</v>
      </c>
      <c r="L48" s="609">
        <v>29</v>
      </c>
      <c r="M48" s="609">
        <v>47</v>
      </c>
      <c r="N48" s="599" t="s">
        <v>864</v>
      </c>
      <c r="O48" s="528" t="s">
        <v>868</v>
      </c>
      <c r="P48" s="549"/>
    </row>
    <row r="49" spans="1:16" ht="9.75" customHeight="1">
      <c r="A49" s="544"/>
      <c r="B49" s="73"/>
      <c r="C49" s="518" t="s">
        <v>865</v>
      </c>
      <c r="D49" s="519">
        <v>39</v>
      </c>
      <c r="E49" s="599" t="s">
        <v>864</v>
      </c>
      <c r="F49" s="599" t="s">
        <v>864</v>
      </c>
      <c r="G49" s="599" t="s">
        <v>864</v>
      </c>
      <c r="H49" s="599" t="s">
        <v>864</v>
      </c>
      <c r="I49" s="599" t="s">
        <v>864</v>
      </c>
      <c r="J49" s="519">
        <v>39</v>
      </c>
      <c r="K49" s="599" t="s">
        <v>880</v>
      </c>
      <c r="L49" s="609">
        <v>4</v>
      </c>
      <c r="M49" s="609">
        <v>33</v>
      </c>
      <c r="N49" s="599" t="s">
        <v>864</v>
      </c>
      <c r="O49" s="528" t="s">
        <v>864</v>
      </c>
      <c r="P49" s="549">
        <v>18</v>
      </c>
    </row>
    <row r="50" spans="1:16" ht="9.75" customHeight="1">
      <c r="A50" s="544">
        <v>19</v>
      </c>
      <c r="B50" s="73" t="s">
        <v>555</v>
      </c>
      <c r="C50" s="518" t="s">
        <v>863</v>
      </c>
      <c r="D50" s="519">
        <v>84</v>
      </c>
      <c r="E50" s="599" t="s">
        <v>881</v>
      </c>
      <c r="F50" s="599" t="s">
        <v>864</v>
      </c>
      <c r="G50" s="599" t="s">
        <v>881</v>
      </c>
      <c r="H50" s="599" t="s">
        <v>864</v>
      </c>
      <c r="I50" s="599" t="s">
        <v>864</v>
      </c>
      <c r="J50" s="519">
        <v>40</v>
      </c>
      <c r="K50" s="599" t="s">
        <v>880</v>
      </c>
      <c r="L50" s="609">
        <v>24</v>
      </c>
      <c r="M50" s="609">
        <v>14</v>
      </c>
      <c r="N50" s="599" t="s">
        <v>864</v>
      </c>
      <c r="O50" s="519">
        <v>43</v>
      </c>
      <c r="P50" s="549"/>
    </row>
    <row r="51" spans="1:16" ht="9.75" customHeight="1">
      <c r="A51" s="544"/>
      <c r="C51" s="518" t="s">
        <v>865</v>
      </c>
      <c r="D51" s="519">
        <v>17</v>
      </c>
      <c r="E51" s="599" t="s">
        <v>864</v>
      </c>
      <c r="F51" s="599" t="s">
        <v>864</v>
      </c>
      <c r="G51" s="599" t="s">
        <v>864</v>
      </c>
      <c r="H51" s="599" t="s">
        <v>864</v>
      </c>
      <c r="I51" s="599" t="s">
        <v>864</v>
      </c>
      <c r="J51" s="519">
        <v>17</v>
      </c>
      <c r="K51" s="599" t="s">
        <v>864</v>
      </c>
      <c r="L51" s="609">
        <v>6</v>
      </c>
      <c r="M51" s="609">
        <v>11</v>
      </c>
      <c r="N51" s="599" t="s">
        <v>864</v>
      </c>
      <c r="O51" s="528" t="s">
        <v>864</v>
      </c>
      <c r="P51" s="549">
        <v>19</v>
      </c>
    </row>
    <row r="52" spans="1:16" ht="9.75" customHeight="1">
      <c r="A52" s="544">
        <v>20</v>
      </c>
      <c r="B52" s="73" t="s">
        <v>556</v>
      </c>
      <c r="C52" s="512" t="s">
        <v>863</v>
      </c>
      <c r="D52" s="519">
        <v>54</v>
      </c>
      <c r="E52" s="599" t="s">
        <v>864</v>
      </c>
      <c r="F52" s="599" t="s">
        <v>864</v>
      </c>
      <c r="G52" s="599" t="s">
        <v>864</v>
      </c>
      <c r="H52" s="599" t="s">
        <v>864</v>
      </c>
      <c r="I52" s="599" t="s">
        <v>864</v>
      </c>
      <c r="J52" s="519">
        <v>28</v>
      </c>
      <c r="K52" s="599" t="s">
        <v>880</v>
      </c>
      <c r="L52" s="609">
        <v>11</v>
      </c>
      <c r="M52" s="609">
        <v>13</v>
      </c>
      <c r="N52" s="599" t="s">
        <v>880</v>
      </c>
      <c r="O52" s="528" t="s">
        <v>557</v>
      </c>
      <c r="P52" s="549"/>
    </row>
    <row r="53" spans="1:16" ht="9.75" customHeight="1">
      <c r="A53" s="544"/>
      <c r="B53" s="73"/>
      <c r="C53" s="512" t="s">
        <v>865</v>
      </c>
      <c r="D53" s="519">
        <v>9</v>
      </c>
      <c r="E53" s="599" t="s">
        <v>864</v>
      </c>
      <c r="F53" s="599" t="s">
        <v>864</v>
      </c>
      <c r="G53" s="599" t="s">
        <v>864</v>
      </c>
      <c r="H53" s="599" t="s">
        <v>864</v>
      </c>
      <c r="I53" s="599" t="s">
        <v>864</v>
      </c>
      <c r="J53" s="519">
        <v>9</v>
      </c>
      <c r="K53" s="599" t="s">
        <v>864</v>
      </c>
      <c r="L53" s="609">
        <v>2</v>
      </c>
      <c r="M53" s="609">
        <v>7</v>
      </c>
      <c r="N53" s="599" t="s">
        <v>864</v>
      </c>
      <c r="O53" s="528" t="s">
        <v>864</v>
      </c>
      <c r="P53" s="549">
        <v>20</v>
      </c>
    </row>
    <row r="54" spans="1:16" ht="9.75" customHeight="1">
      <c r="A54" s="544">
        <v>21</v>
      </c>
      <c r="B54" s="73" t="s">
        <v>558</v>
      </c>
      <c r="C54" s="512" t="s">
        <v>863</v>
      </c>
      <c r="D54" s="519">
        <v>44</v>
      </c>
      <c r="E54" s="599" t="s">
        <v>864</v>
      </c>
      <c r="F54" s="599" t="s">
        <v>864</v>
      </c>
      <c r="G54" s="599" t="s">
        <v>864</v>
      </c>
      <c r="H54" s="599" t="s">
        <v>864</v>
      </c>
      <c r="I54" s="599" t="s">
        <v>864</v>
      </c>
      <c r="J54" s="519">
        <v>25</v>
      </c>
      <c r="K54" s="610">
        <v>2</v>
      </c>
      <c r="L54" s="609">
        <v>11</v>
      </c>
      <c r="M54" s="609">
        <v>10</v>
      </c>
      <c r="N54" s="599" t="s">
        <v>880</v>
      </c>
      <c r="O54" s="519">
        <v>19</v>
      </c>
      <c r="P54" s="549"/>
    </row>
    <row r="55" spans="1:16" ht="9.75" customHeight="1">
      <c r="A55" s="544"/>
      <c r="B55" s="73"/>
      <c r="C55" s="512" t="s">
        <v>865</v>
      </c>
      <c r="D55" s="519">
        <v>10</v>
      </c>
      <c r="E55" s="599" t="s">
        <v>864</v>
      </c>
      <c r="F55" s="599" t="s">
        <v>864</v>
      </c>
      <c r="G55" s="599" t="s">
        <v>864</v>
      </c>
      <c r="H55" s="599" t="s">
        <v>864</v>
      </c>
      <c r="I55" s="599" t="s">
        <v>864</v>
      </c>
      <c r="J55" s="519">
        <v>10</v>
      </c>
      <c r="K55" s="599" t="s">
        <v>864</v>
      </c>
      <c r="L55" s="564" t="s">
        <v>881</v>
      </c>
      <c r="M55" s="609">
        <v>7</v>
      </c>
      <c r="N55" s="610">
        <v>2</v>
      </c>
      <c r="O55" s="528" t="s">
        <v>864</v>
      </c>
      <c r="P55" s="549">
        <v>21</v>
      </c>
    </row>
    <row r="56" spans="1:16" ht="9.75" customHeight="1">
      <c r="A56" s="544">
        <v>22</v>
      </c>
      <c r="B56" s="73" t="s">
        <v>559</v>
      </c>
      <c r="C56" s="512" t="s">
        <v>863</v>
      </c>
      <c r="D56" s="519">
        <v>17</v>
      </c>
      <c r="E56" s="599" t="s">
        <v>864</v>
      </c>
      <c r="F56" s="599" t="s">
        <v>864</v>
      </c>
      <c r="G56" s="599" t="s">
        <v>864</v>
      </c>
      <c r="H56" s="599" t="s">
        <v>864</v>
      </c>
      <c r="I56" s="599" t="s">
        <v>864</v>
      </c>
      <c r="J56" s="519">
        <v>11</v>
      </c>
      <c r="K56" s="599" t="s">
        <v>864</v>
      </c>
      <c r="L56" s="609">
        <v>5</v>
      </c>
      <c r="M56" s="609">
        <v>6</v>
      </c>
      <c r="N56" s="599" t="s">
        <v>864</v>
      </c>
      <c r="O56" s="519">
        <v>6</v>
      </c>
      <c r="P56" s="549"/>
    </row>
    <row r="57" spans="1:16" ht="9.75" customHeight="1">
      <c r="A57" s="544"/>
      <c r="B57" s="73"/>
      <c r="C57" s="518" t="s">
        <v>865</v>
      </c>
      <c r="D57" s="519">
        <v>2</v>
      </c>
      <c r="E57" s="599" t="s">
        <v>864</v>
      </c>
      <c r="F57" s="599" t="s">
        <v>864</v>
      </c>
      <c r="G57" s="599" t="s">
        <v>864</v>
      </c>
      <c r="H57" s="599" t="s">
        <v>864</v>
      </c>
      <c r="I57" s="599" t="s">
        <v>864</v>
      </c>
      <c r="J57" s="519">
        <v>2</v>
      </c>
      <c r="K57" s="599" t="s">
        <v>864</v>
      </c>
      <c r="L57" s="564" t="s">
        <v>864</v>
      </c>
      <c r="M57" s="609">
        <v>2</v>
      </c>
      <c r="N57" s="599" t="s">
        <v>864</v>
      </c>
      <c r="O57" s="528" t="s">
        <v>864</v>
      </c>
      <c r="P57" s="549">
        <v>22</v>
      </c>
    </row>
    <row r="58" spans="1:16" ht="9.75" customHeight="1">
      <c r="A58" s="544">
        <v>23</v>
      </c>
      <c r="B58" s="73" t="s">
        <v>518</v>
      </c>
      <c r="C58" s="518" t="s">
        <v>863</v>
      </c>
      <c r="D58" s="519">
        <v>19</v>
      </c>
      <c r="E58" s="599" t="s">
        <v>864</v>
      </c>
      <c r="F58" s="599" t="s">
        <v>864</v>
      </c>
      <c r="G58" s="599" t="s">
        <v>864</v>
      </c>
      <c r="H58" s="599" t="s">
        <v>864</v>
      </c>
      <c r="I58" s="599" t="s">
        <v>864</v>
      </c>
      <c r="J58" s="519">
        <v>12</v>
      </c>
      <c r="K58" s="610">
        <v>2</v>
      </c>
      <c r="L58" s="609">
        <v>7</v>
      </c>
      <c r="M58" s="609">
        <v>3</v>
      </c>
      <c r="N58" s="599" t="s">
        <v>864</v>
      </c>
      <c r="O58" s="519">
        <v>7</v>
      </c>
      <c r="P58" s="549"/>
    </row>
    <row r="59" spans="1:16" ht="9.75" customHeight="1">
      <c r="A59" s="544"/>
      <c r="B59" s="73"/>
      <c r="C59" s="518" t="s">
        <v>865</v>
      </c>
      <c r="D59" s="519">
        <v>2</v>
      </c>
      <c r="E59" s="599" t="s">
        <v>864</v>
      </c>
      <c r="F59" s="599" t="s">
        <v>864</v>
      </c>
      <c r="G59" s="599" t="s">
        <v>864</v>
      </c>
      <c r="H59" s="599" t="s">
        <v>864</v>
      </c>
      <c r="I59" s="599" t="s">
        <v>864</v>
      </c>
      <c r="J59" s="519">
        <v>1</v>
      </c>
      <c r="K59" s="599" t="s">
        <v>864</v>
      </c>
      <c r="L59" s="564" t="s">
        <v>881</v>
      </c>
      <c r="M59" s="564" t="s">
        <v>864</v>
      </c>
      <c r="N59" s="599" t="s">
        <v>864</v>
      </c>
      <c r="O59" s="528" t="s">
        <v>881</v>
      </c>
      <c r="P59" s="549">
        <v>23</v>
      </c>
    </row>
    <row r="60" spans="1:16" ht="9.75" customHeight="1">
      <c r="A60" s="544"/>
      <c r="B60" s="73"/>
      <c r="C60" s="518"/>
      <c r="D60" s="519"/>
      <c r="E60" s="599"/>
      <c r="F60" s="599"/>
      <c r="G60" s="599"/>
      <c r="H60" s="599"/>
      <c r="I60" s="599"/>
      <c r="J60" s="164"/>
      <c r="K60" s="200"/>
      <c r="L60" s="589"/>
      <c r="M60" s="589"/>
      <c r="N60" s="590"/>
      <c r="O60" s="199"/>
      <c r="P60" s="549"/>
    </row>
    <row r="61" spans="1:16" ht="9.75" customHeight="1">
      <c r="A61" s="551">
        <v>24</v>
      </c>
      <c r="B61" s="128" t="s">
        <v>931</v>
      </c>
      <c r="C61" s="552" t="s">
        <v>863</v>
      </c>
      <c r="D61" s="508">
        <v>1872</v>
      </c>
      <c r="E61" s="611">
        <v>5</v>
      </c>
      <c r="F61" s="611">
        <v>2</v>
      </c>
      <c r="G61" s="611">
        <v>1</v>
      </c>
      <c r="H61" s="611">
        <v>2</v>
      </c>
      <c r="I61" s="612" t="s">
        <v>864</v>
      </c>
      <c r="J61" s="553">
        <v>930</v>
      </c>
      <c r="K61" s="613">
        <v>38</v>
      </c>
      <c r="L61" s="614">
        <v>343</v>
      </c>
      <c r="M61" s="614">
        <v>528</v>
      </c>
      <c r="N61" s="613">
        <v>21</v>
      </c>
      <c r="O61" s="553">
        <v>937</v>
      </c>
      <c r="P61" s="549"/>
    </row>
    <row r="62" spans="1:16" ht="9.75" customHeight="1">
      <c r="A62" s="558"/>
      <c r="B62" s="128"/>
      <c r="C62" s="552" t="s">
        <v>865</v>
      </c>
      <c r="D62" s="508">
        <v>512</v>
      </c>
      <c r="E62" s="611">
        <v>2</v>
      </c>
      <c r="F62" s="612" t="s">
        <v>864</v>
      </c>
      <c r="G62" s="612" t="s">
        <v>864</v>
      </c>
      <c r="H62" s="611">
        <v>2</v>
      </c>
      <c r="I62" s="612" t="s">
        <v>864</v>
      </c>
      <c r="J62" s="553">
        <v>494</v>
      </c>
      <c r="K62" s="611">
        <v>4</v>
      </c>
      <c r="L62" s="614">
        <v>102</v>
      </c>
      <c r="M62" s="614">
        <v>379</v>
      </c>
      <c r="N62" s="613">
        <v>9</v>
      </c>
      <c r="O62" s="553">
        <v>16</v>
      </c>
      <c r="P62" s="559">
        <v>24</v>
      </c>
    </row>
    <row r="63" spans="9:16" ht="12.75">
      <c r="I63" s="599"/>
      <c r="O63" s="152"/>
      <c r="P63" s="225"/>
    </row>
    <row r="64" ht="12.75">
      <c r="I64" s="599"/>
    </row>
    <row r="65" ht="12.75">
      <c r="I65" s="599"/>
    </row>
    <row r="66" ht="12.75">
      <c r="I66" s="599"/>
    </row>
    <row r="67" ht="12.75">
      <c r="I67" s="599"/>
    </row>
    <row r="68" ht="12.75">
      <c r="I68" s="599"/>
    </row>
    <row r="69" ht="12.75">
      <c r="I69" s="599"/>
    </row>
  </sheetData>
  <mergeCells count="19">
    <mergeCell ref="A4:I4"/>
    <mergeCell ref="D7:D12"/>
    <mergeCell ref="A7:A12"/>
    <mergeCell ref="E7:I8"/>
    <mergeCell ref="J7:N8"/>
    <mergeCell ref="O7:O12"/>
    <mergeCell ref="P7:P12"/>
    <mergeCell ref="F9:F10"/>
    <mergeCell ref="G9:G10"/>
    <mergeCell ref="H9:H10"/>
    <mergeCell ref="I9:I10"/>
    <mergeCell ref="K9:K10"/>
    <mergeCell ref="L9:L10"/>
    <mergeCell ref="M9:M10"/>
    <mergeCell ref="N9:N10"/>
    <mergeCell ref="E10:E11"/>
    <mergeCell ref="J10:J11"/>
    <mergeCell ref="F11:I12"/>
    <mergeCell ref="K11:N12"/>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I115"/>
  <sheetViews>
    <sheetView workbookViewId="0" topLeftCell="A1">
      <selection activeCell="J69" sqref="J69"/>
    </sheetView>
  </sheetViews>
  <sheetFormatPr defaultColWidth="11.421875" defaultRowHeight="12.75"/>
  <cols>
    <col min="1" max="1" width="3.7109375" style="66" bestFit="1" customWidth="1"/>
    <col min="2" max="2" width="17.8515625" style="69" bestFit="1" customWidth="1"/>
    <col min="3" max="3" width="2.140625" style="70" customWidth="1"/>
    <col min="4" max="5" width="10.7109375" style="69" customWidth="1"/>
    <col min="6" max="6" width="14.421875" style="69" bestFit="1" customWidth="1"/>
    <col min="7" max="9" width="10.7109375" style="69" customWidth="1"/>
    <col min="10" max="16384" width="11.421875" style="69" customWidth="1"/>
  </cols>
  <sheetData>
    <row r="1" spans="1:9" s="18" customFormat="1" ht="11.25">
      <c r="A1" s="815" t="str">
        <f>"- 54 -"</f>
        <v>- 54 -</v>
      </c>
      <c r="B1" s="815"/>
      <c r="C1" s="815"/>
      <c r="D1" s="815"/>
      <c r="E1" s="815"/>
      <c r="F1" s="815"/>
      <c r="G1" s="815"/>
      <c r="H1" s="815"/>
      <c r="I1" s="815"/>
    </row>
    <row r="2" spans="1:3" s="18" customFormat="1" ht="7.5" customHeight="1">
      <c r="A2" s="17"/>
      <c r="C2" s="19"/>
    </row>
    <row r="3" spans="1:3" s="18" customFormat="1" ht="7.5" customHeight="1">
      <c r="A3" s="17"/>
      <c r="C3" s="19"/>
    </row>
    <row r="4" spans="1:9" s="20" customFormat="1" ht="12.75">
      <c r="A4" s="816" t="s">
        <v>847</v>
      </c>
      <c r="B4" s="816"/>
      <c r="C4" s="816"/>
      <c r="D4" s="816"/>
      <c r="E4" s="816"/>
      <c r="F4" s="816"/>
      <c r="G4" s="816"/>
      <c r="H4" s="816"/>
      <c r="I4" s="816"/>
    </row>
    <row r="5" spans="1:9" s="20" customFormat="1" ht="12.75">
      <c r="A5" s="816" t="s">
        <v>848</v>
      </c>
      <c r="B5" s="816"/>
      <c r="C5" s="816"/>
      <c r="D5" s="816"/>
      <c r="E5" s="816"/>
      <c r="F5" s="816"/>
      <c r="G5" s="816"/>
      <c r="H5" s="816"/>
      <c r="I5" s="816"/>
    </row>
    <row r="6" spans="1:3" s="18" customFormat="1" ht="9" customHeight="1">
      <c r="A6" s="17"/>
      <c r="C6" s="19"/>
    </row>
    <row r="7" spans="1:9" s="18" customFormat="1" ht="9" customHeight="1" thickBot="1">
      <c r="A7" s="21"/>
      <c r="B7" s="22"/>
      <c r="C7" s="23"/>
      <c r="D7" s="22"/>
      <c r="E7" s="22"/>
      <c r="F7" s="22"/>
      <c r="G7" s="22"/>
      <c r="H7" s="22"/>
      <c r="I7" s="22"/>
    </row>
    <row r="8" spans="1:9" s="18" customFormat="1" ht="10.5" customHeight="1">
      <c r="A8" s="24"/>
      <c r="B8" s="832" t="s">
        <v>849</v>
      </c>
      <c r="C8" s="833"/>
      <c r="D8" s="826" t="s">
        <v>850</v>
      </c>
      <c r="E8" s="827"/>
      <c r="F8" s="827"/>
      <c r="G8" s="828"/>
      <c r="H8" s="818" t="s">
        <v>851</v>
      </c>
      <c r="I8" s="817" t="s">
        <v>852</v>
      </c>
    </row>
    <row r="9" spans="1:9" s="18" customFormat="1" ht="10.5" customHeight="1">
      <c r="A9" s="25"/>
      <c r="B9" s="834"/>
      <c r="C9" s="835"/>
      <c r="D9" s="829"/>
      <c r="E9" s="830"/>
      <c r="F9" s="830"/>
      <c r="G9" s="831"/>
      <c r="H9" s="819"/>
      <c r="I9" s="677"/>
    </row>
    <row r="10" spans="1:9" s="18" customFormat="1" ht="10.5" customHeight="1">
      <c r="A10" s="25" t="s">
        <v>853</v>
      </c>
      <c r="B10" s="834"/>
      <c r="C10" s="835"/>
      <c r="D10" s="823" t="s">
        <v>854</v>
      </c>
      <c r="E10" s="838" t="s">
        <v>855</v>
      </c>
      <c r="F10" s="839"/>
      <c r="G10" s="840"/>
      <c r="H10" s="819"/>
      <c r="I10" s="677"/>
    </row>
    <row r="11" spans="1:9" s="18" customFormat="1" ht="10.5" customHeight="1">
      <c r="A11" s="25" t="s">
        <v>856</v>
      </c>
      <c r="B11" s="834"/>
      <c r="C11" s="835"/>
      <c r="D11" s="824"/>
      <c r="E11" s="829"/>
      <c r="F11" s="830"/>
      <c r="G11" s="831"/>
      <c r="H11" s="819"/>
      <c r="I11" s="677"/>
    </row>
    <row r="12" spans="2:9" s="18" customFormat="1" ht="10.5" customHeight="1">
      <c r="B12" s="834"/>
      <c r="C12" s="835"/>
      <c r="D12" s="824"/>
      <c r="E12" s="821" t="s">
        <v>857</v>
      </c>
      <c r="F12" s="26" t="s">
        <v>858</v>
      </c>
      <c r="G12" s="27" t="s">
        <v>859</v>
      </c>
      <c r="H12" s="819"/>
      <c r="I12" s="677"/>
    </row>
    <row r="13" spans="1:9" s="18" customFormat="1" ht="10.5" customHeight="1" thickBot="1">
      <c r="A13" s="28"/>
      <c r="B13" s="836"/>
      <c r="C13" s="837"/>
      <c r="D13" s="825"/>
      <c r="E13" s="822"/>
      <c r="F13" s="29" t="s">
        <v>860</v>
      </c>
      <c r="G13" s="30" t="s">
        <v>861</v>
      </c>
      <c r="H13" s="820"/>
      <c r="I13" s="701"/>
    </row>
    <row r="14" spans="1:3" s="18" customFormat="1" ht="11.25">
      <c r="A14" s="25"/>
      <c r="B14" s="31"/>
      <c r="C14" s="32"/>
    </row>
    <row r="15" spans="1:9" s="18" customFormat="1" ht="11.25">
      <c r="A15" s="25">
        <v>1</v>
      </c>
      <c r="B15" s="33" t="s">
        <v>862</v>
      </c>
      <c r="C15" s="34" t="s">
        <v>863</v>
      </c>
      <c r="D15" s="35">
        <v>15894</v>
      </c>
      <c r="E15" s="36">
        <v>12140</v>
      </c>
      <c r="F15" s="37">
        <v>3754</v>
      </c>
      <c r="G15" s="38" t="s">
        <v>864</v>
      </c>
      <c r="H15" s="39">
        <v>1553</v>
      </c>
      <c r="I15" s="39">
        <v>3132</v>
      </c>
    </row>
    <row r="16" spans="1:9" s="18" customFormat="1" ht="11.25">
      <c r="A16" s="25"/>
      <c r="B16" s="33"/>
      <c r="C16" s="34" t="s">
        <v>865</v>
      </c>
      <c r="D16" s="35">
        <v>9109</v>
      </c>
      <c r="E16" s="36">
        <v>6985</v>
      </c>
      <c r="F16" s="37">
        <v>2124</v>
      </c>
      <c r="G16" s="38" t="s">
        <v>864</v>
      </c>
      <c r="H16" s="39">
        <v>1200</v>
      </c>
      <c r="I16" s="36" t="s">
        <v>866</v>
      </c>
    </row>
    <row r="17" spans="1:9" s="18" customFormat="1" ht="11.25">
      <c r="A17" s="25">
        <v>2</v>
      </c>
      <c r="B17" s="33" t="s">
        <v>867</v>
      </c>
      <c r="C17" s="34" t="s">
        <v>863</v>
      </c>
      <c r="D17" s="35">
        <v>5955</v>
      </c>
      <c r="E17" s="36">
        <v>4215</v>
      </c>
      <c r="F17" s="37">
        <v>1688</v>
      </c>
      <c r="G17" s="38" t="s">
        <v>868</v>
      </c>
      <c r="H17" s="39">
        <v>449</v>
      </c>
      <c r="I17" s="39">
        <v>1991</v>
      </c>
    </row>
    <row r="18" spans="1:9" s="18" customFormat="1" ht="11.25">
      <c r="A18" s="25"/>
      <c r="B18" s="33"/>
      <c r="C18" s="34" t="s">
        <v>865</v>
      </c>
      <c r="D18" s="35">
        <v>3781</v>
      </c>
      <c r="E18" s="36">
        <v>2681</v>
      </c>
      <c r="F18" s="37">
        <v>1065</v>
      </c>
      <c r="G18" s="38" t="s">
        <v>869</v>
      </c>
      <c r="H18" s="39">
        <v>390</v>
      </c>
      <c r="I18" s="36" t="s">
        <v>866</v>
      </c>
    </row>
    <row r="19" spans="1:9" s="18" customFormat="1" ht="11.25">
      <c r="A19" s="25">
        <v>3</v>
      </c>
      <c r="B19" s="33" t="s">
        <v>870</v>
      </c>
      <c r="C19" s="34" t="s">
        <v>863</v>
      </c>
      <c r="D19" s="35">
        <v>12447</v>
      </c>
      <c r="E19" s="36">
        <v>10687</v>
      </c>
      <c r="F19" s="37">
        <v>1756</v>
      </c>
      <c r="G19" s="38" t="s">
        <v>871</v>
      </c>
      <c r="H19" s="39">
        <v>47</v>
      </c>
      <c r="I19" s="39">
        <v>1468</v>
      </c>
    </row>
    <row r="20" spans="1:9" s="18" customFormat="1" ht="11.25">
      <c r="A20" s="25"/>
      <c r="B20" s="33"/>
      <c r="C20" s="34" t="s">
        <v>865</v>
      </c>
      <c r="D20" s="35">
        <v>7605</v>
      </c>
      <c r="E20" s="36">
        <v>6616</v>
      </c>
      <c r="F20" s="37">
        <v>986</v>
      </c>
      <c r="G20" s="38" t="s">
        <v>872</v>
      </c>
      <c r="H20" s="39">
        <v>42</v>
      </c>
      <c r="I20" s="36" t="s">
        <v>866</v>
      </c>
    </row>
    <row r="21" spans="1:9" s="18" customFormat="1" ht="11.25">
      <c r="A21" s="25">
        <v>4</v>
      </c>
      <c r="B21" s="33" t="s">
        <v>873</v>
      </c>
      <c r="C21" s="34" t="s">
        <v>863</v>
      </c>
      <c r="D21" s="35">
        <v>3000</v>
      </c>
      <c r="E21" s="36">
        <v>2305</v>
      </c>
      <c r="F21" s="37">
        <v>670</v>
      </c>
      <c r="G21" s="38" t="s">
        <v>874</v>
      </c>
      <c r="H21" s="39">
        <v>396</v>
      </c>
      <c r="I21" s="39">
        <v>857</v>
      </c>
    </row>
    <row r="22" spans="1:9" s="18" customFormat="1" ht="11.25">
      <c r="A22" s="25"/>
      <c r="B22" s="33"/>
      <c r="C22" s="34" t="s">
        <v>865</v>
      </c>
      <c r="D22" s="35">
        <v>1776</v>
      </c>
      <c r="E22" s="36">
        <v>1372</v>
      </c>
      <c r="F22" s="37">
        <v>391</v>
      </c>
      <c r="G22" s="38" t="s">
        <v>875</v>
      </c>
      <c r="H22" s="39">
        <v>333</v>
      </c>
      <c r="I22" s="36" t="s">
        <v>866</v>
      </c>
    </row>
    <row r="23" spans="1:9" s="18" customFormat="1" ht="11.25">
      <c r="A23" s="25">
        <v>5</v>
      </c>
      <c r="B23" s="33" t="s">
        <v>876</v>
      </c>
      <c r="C23" s="34" t="s">
        <v>863</v>
      </c>
      <c r="D23" s="35">
        <v>4923</v>
      </c>
      <c r="E23" s="36">
        <v>3906</v>
      </c>
      <c r="F23" s="37">
        <v>903</v>
      </c>
      <c r="G23" s="38" t="s">
        <v>877</v>
      </c>
      <c r="H23" s="39">
        <v>699</v>
      </c>
      <c r="I23" s="39">
        <v>803</v>
      </c>
    </row>
    <row r="24" spans="1:9" s="18" customFormat="1" ht="11.25">
      <c r="A24" s="25"/>
      <c r="B24" s="33"/>
      <c r="C24" s="34" t="s">
        <v>865</v>
      </c>
      <c r="D24" s="35">
        <v>2848</v>
      </c>
      <c r="E24" s="36">
        <v>2282</v>
      </c>
      <c r="F24" s="37">
        <v>535</v>
      </c>
      <c r="G24" s="38" t="s">
        <v>878</v>
      </c>
      <c r="H24" s="39">
        <v>498</v>
      </c>
      <c r="I24" s="36" t="s">
        <v>866</v>
      </c>
    </row>
    <row r="25" spans="1:9" s="18" customFormat="1" ht="11.25">
      <c r="A25" s="25">
        <v>6</v>
      </c>
      <c r="B25" s="33" t="s">
        <v>879</v>
      </c>
      <c r="C25" s="34" t="s">
        <v>863</v>
      </c>
      <c r="D25" s="35">
        <v>1682</v>
      </c>
      <c r="E25" s="36">
        <v>1045</v>
      </c>
      <c r="F25" s="37">
        <v>635</v>
      </c>
      <c r="G25" s="38" t="s">
        <v>880</v>
      </c>
      <c r="H25" s="39">
        <v>151</v>
      </c>
      <c r="I25" s="39">
        <v>606</v>
      </c>
    </row>
    <row r="26" spans="1:9" s="18" customFormat="1" ht="11.25">
      <c r="A26" s="25"/>
      <c r="B26" s="33"/>
      <c r="C26" s="34" t="s">
        <v>865</v>
      </c>
      <c r="D26" s="35">
        <v>1064</v>
      </c>
      <c r="E26" s="36">
        <v>693</v>
      </c>
      <c r="F26" s="37">
        <v>370</v>
      </c>
      <c r="G26" s="38" t="s">
        <v>881</v>
      </c>
      <c r="H26" s="39">
        <v>133</v>
      </c>
      <c r="I26" s="36" t="s">
        <v>866</v>
      </c>
    </row>
    <row r="27" spans="1:9" s="18" customFormat="1" ht="6.75" customHeight="1">
      <c r="A27" s="25"/>
      <c r="B27" s="33"/>
      <c r="C27" s="34"/>
      <c r="D27" s="35"/>
      <c r="E27" s="36"/>
      <c r="F27" s="37"/>
      <c r="G27" s="38"/>
      <c r="H27" s="39"/>
      <c r="I27" s="39"/>
    </row>
    <row r="28" spans="1:9" s="18" customFormat="1" ht="11.25">
      <c r="A28" s="25">
        <v>7</v>
      </c>
      <c r="B28" s="33" t="s">
        <v>882</v>
      </c>
      <c r="C28" s="34" t="s">
        <v>863</v>
      </c>
      <c r="D28" s="39">
        <v>3632</v>
      </c>
      <c r="E28" s="36">
        <v>1809</v>
      </c>
      <c r="F28" s="37">
        <v>1728</v>
      </c>
      <c r="G28" s="38" t="s">
        <v>883</v>
      </c>
      <c r="H28" s="39">
        <v>84</v>
      </c>
      <c r="I28" s="39">
        <v>484</v>
      </c>
    </row>
    <row r="29" spans="1:9" s="18" customFormat="1" ht="11.25">
      <c r="A29" s="25"/>
      <c r="B29" s="33"/>
      <c r="C29" s="34" t="s">
        <v>865</v>
      </c>
      <c r="D29" s="39">
        <v>2297</v>
      </c>
      <c r="E29" s="36">
        <v>1185</v>
      </c>
      <c r="F29" s="37">
        <v>1092</v>
      </c>
      <c r="G29" s="38" t="s">
        <v>884</v>
      </c>
      <c r="H29" s="39">
        <v>71</v>
      </c>
      <c r="I29" s="36" t="s">
        <v>866</v>
      </c>
    </row>
    <row r="30" spans="1:9" s="18" customFormat="1" ht="11.25">
      <c r="A30" s="25">
        <v>8</v>
      </c>
      <c r="B30" s="33" t="s">
        <v>885</v>
      </c>
      <c r="C30" s="34" t="s">
        <v>863</v>
      </c>
      <c r="D30" s="39">
        <v>3469</v>
      </c>
      <c r="E30" s="36">
        <v>2015</v>
      </c>
      <c r="F30" s="37">
        <v>1345</v>
      </c>
      <c r="G30" s="38" t="s">
        <v>886</v>
      </c>
      <c r="H30" s="39">
        <v>95</v>
      </c>
      <c r="I30" s="39">
        <v>2360</v>
      </c>
    </row>
    <row r="31" spans="1:9" s="18" customFormat="1" ht="11.25">
      <c r="A31" s="25"/>
      <c r="B31" s="33"/>
      <c r="C31" s="34" t="s">
        <v>865</v>
      </c>
      <c r="D31" s="39">
        <v>2052</v>
      </c>
      <c r="E31" s="36">
        <v>1191</v>
      </c>
      <c r="F31" s="37">
        <v>826</v>
      </c>
      <c r="G31" s="38" t="s">
        <v>869</v>
      </c>
      <c r="H31" s="39">
        <v>82</v>
      </c>
      <c r="I31" s="36" t="s">
        <v>866</v>
      </c>
    </row>
    <row r="32" spans="1:9" s="40" customFormat="1" ht="11.25">
      <c r="A32" s="25">
        <v>9</v>
      </c>
      <c r="B32" s="33" t="s">
        <v>887</v>
      </c>
      <c r="C32" s="34" t="s">
        <v>863</v>
      </c>
      <c r="D32" s="39">
        <v>3971</v>
      </c>
      <c r="E32" s="36">
        <v>1822</v>
      </c>
      <c r="F32" s="37">
        <v>1981</v>
      </c>
      <c r="G32" s="38" t="s">
        <v>888</v>
      </c>
      <c r="H32" s="39">
        <v>51</v>
      </c>
      <c r="I32" s="39">
        <v>1215</v>
      </c>
    </row>
    <row r="33" spans="1:9" s="40" customFormat="1" ht="11.25">
      <c r="A33" s="25"/>
      <c r="B33" s="33"/>
      <c r="C33" s="34" t="s">
        <v>865</v>
      </c>
      <c r="D33" s="39">
        <v>2675</v>
      </c>
      <c r="E33" s="36">
        <v>1272</v>
      </c>
      <c r="F33" s="37">
        <v>1354</v>
      </c>
      <c r="G33" s="38" t="s">
        <v>889</v>
      </c>
      <c r="H33" s="39">
        <v>40</v>
      </c>
      <c r="I33" s="36" t="s">
        <v>866</v>
      </c>
    </row>
    <row r="34" spans="1:9" s="18" customFormat="1" ht="11.25">
      <c r="A34" s="25">
        <v>10</v>
      </c>
      <c r="B34" s="33" t="s">
        <v>890</v>
      </c>
      <c r="C34" s="34" t="s">
        <v>863</v>
      </c>
      <c r="D34" s="39">
        <v>4458</v>
      </c>
      <c r="E34" s="36">
        <v>2509</v>
      </c>
      <c r="F34" s="37">
        <v>1811</v>
      </c>
      <c r="G34" s="38" t="s">
        <v>891</v>
      </c>
      <c r="H34" s="39">
        <v>137</v>
      </c>
      <c r="I34" s="39">
        <v>1657</v>
      </c>
    </row>
    <row r="35" spans="1:9" s="18" customFormat="1" ht="11.25">
      <c r="A35" s="25"/>
      <c r="B35" s="33"/>
      <c r="C35" s="34" t="s">
        <v>865</v>
      </c>
      <c r="D35" s="39">
        <v>2884</v>
      </c>
      <c r="E35" s="36">
        <v>1695</v>
      </c>
      <c r="F35" s="37">
        <v>1150</v>
      </c>
      <c r="G35" s="38" t="s">
        <v>892</v>
      </c>
      <c r="H35" s="39">
        <v>114</v>
      </c>
      <c r="I35" s="36" t="s">
        <v>866</v>
      </c>
    </row>
    <row r="36" spans="1:9" s="40" customFormat="1" ht="11.25">
      <c r="A36" s="25">
        <v>11</v>
      </c>
      <c r="B36" s="33" t="s">
        <v>893</v>
      </c>
      <c r="C36" s="34" t="s">
        <v>863</v>
      </c>
      <c r="D36" s="39">
        <v>3387</v>
      </c>
      <c r="E36" s="36">
        <v>1859</v>
      </c>
      <c r="F36" s="37">
        <v>1432</v>
      </c>
      <c r="G36" s="38" t="s">
        <v>894</v>
      </c>
      <c r="H36" s="39">
        <v>87</v>
      </c>
      <c r="I36" s="39">
        <v>792</v>
      </c>
    </row>
    <row r="37" spans="1:9" s="40" customFormat="1" ht="11.25">
      <c r="A37" s="25"/>
      <c r="B37" s="33"/>
      <c r="C37" s="34" t="s">
        <v>865</v>
      </c>
      <c r="D37" s="39">
        <v>2133</v>
      </c>
      <c r="E37" s="36">
        <v>1178</v>
      </c>
      <c r="F37" s="37">
        <v>931</v>
      </c>
      <c r="G37" s="38" t="s">
        <v>895</v>
      </c>
      <c r="H37" s="39">
        <v>71</v>
      </c>
      <c r="I37" s="36" t="s">
        <v>866</v>
      </c>
    </row>
    <row r="38" spans="1:9" s="18" customFormat="1" ht="11.25">
      <c r="A38" s="25">
        <v>12</v>
      </c>
      <c r="B38" s="33" t="s">
        <v>896</v>
      </c>
      <c r="C38" s="34" t="s">
        <v>863</v>
      </c>
      <c r="D38" s="39">
        <v>6125</v>
      </c>
      <c r="E38" s="36">
        <v>3821</v>
      </c>
      <c r="F38" s="37">
        <v>1989</v>
      </c>
      <c r="G38" s="38" t="s">
        <v>897</v>
      </c>
      <c r="H38" s="39">
        <v>90</v>
      </c>
      <c r="I38" s="39">
        <v>1036</v>
      </c>
    </row>
    <row r="39" spans="1:9" s="18" customFormat="1" ht="11.25">
      <c r="A39" s="25"/>
      <c r="B39" s="33"/>
      <c r="C39" s="34" t="s">
        <v>865</v>
      </c>
      <c r="D39" s="39">
        <v>3593</v>
      </c>
      <c r="E39" s="36">
        <v>2143</v>
      </c>
      <c r="F39" s="37">
        <v>1335</v>
      </c>
      <c r="G39" s="38" t="s">
        <v>898</v>
      </c>
      <c r="H39" s="39">
        <v>85</v>
      </c>
      <c r="I39" s="36" t="s">
        <v>866</v>
      </c>
    </row>
    <row r="40" spans="1:9" s="18" customFormat="1" ht="6.75" customHeight="1">
      <c r="A40" s="25"/>
      <c r="B40" s="33"/>
      <c r="C40" s="34"/>
      <c r="D40" s="39"/>
      <c r="E40" s="36"/>
      <c r="F40" s="37"/>
      <c r="G40" s="38"/>
      <c r="H40" s="39"/>
      <c r="I40" s="39"/>
    </row>
    <row r="41" spans="1:9" s="18" customFormat="1" ht="11.25">
      <c r="A41" s="25">
        <v>13</v>
      </c>
      <c r="B41" s="33" t="s">
        <v>899</v>
      </c>
      <c r="C41" s="34" t="s">
        <v>863</v>
      </c>
      <c r="D41" s="39">
        <v>5617</v>
      </c>
      <c r="E41" s="36">
        <v>3495</v>
      </c>
      <c r="F41" s="37">
        <v>2102</v>
      </c>
      <c r="G41" s="38" t="s">
        <v>884</v>
      </c>
      <c r="H41" s="39">
        <v>259</v>
      </c>
      <c r="I41" s="39">
        <v>1071</v>
      </c>
    </row>
    <row r="42" spans="1:9" s="18" customFormat="1" ht="11.25">
      <c r="A42" s="25"/>
      <c r="B42" s="33"/>
      <c r="C42" s="34" t="s">
        <v>865</v>
      </c>
      <c r="D42" s="39">
        <v>3457</v>
      </c>
      <c r="E42" s="36">
        <v>2048</v>
      </c>
      <c r="F42" s="37">
        <v>1406</v>
      </c>
      <c r="G42" s="38" t="s">
        <v>872</v>
      </c>
      <c r="H42" s="39">
        <v>164</v>
      </c>
      <c r="I42" s="36" t="s">
        <v>866</v>
      </c>
    </row>
    <row r="43" spans="1:9" s="18" customFormat="1" ht="11.25">
      <c r="A43" s="25">
        <v>14</v>
      </c>
      <c r="B43" s="33" t="s">
        <v>900</v>
      </c>
      <c r="C43" s="34" t="s">
        <v>863</v>
      </c>
      <c r="D43" s="39">
        <v>2509</v>
      </c>
      <c r="E43" s="36">
        <v>1082</v>
      </c>
      <c r="F43" s="37">
        <v>1425</v>
      </c>
      <c r="G43" s="38" t="s">
        <v>880</v>
      </c>
      <c r="H43" s="39">
        <v>57</v>
      </c>
      <c r="I43" s="39">
        <v>120</v>
      </c>
    </row>
    <row r="44" spans="1:9" s="18" customFormat="1" ht="11.25">
      <c r="A44" s="25"/>
      <c r="B44" s="33"/>
      <c r="C44" s="34" t="s">
        <v>865</v>
      </c>
      <c r="D44" s="39">
        <v>1780</v>
      </c>
      <c r="E44" s="36">
        <v>807</v>
      </c>
      <c r="F44" s="37">
        <v>973</v>
      </c>
      <c r="G44" s="38" t="s">
        <v>864</v>
      </c>
      <c r="H44" s="39">
        <v>42</v>
      </c>
      <c r="I44" s="36" t="s">
        <v>866</v>
      </c>
    </row>
    <row r="45" spans="1:9" s="18" customFormat="1" ht="11.25">
      <c r="A45" s="25">
        <v>15</v>
      </c>
      <c r="B45" s="33" t="s">
        <v>901</v>
      </c>
      <c r="C45" s="34" t="s">
        <v>863</v>
      </c>
      <c r="D45" s="39">
        <v>2219</v>
      </c>
      <c r="E45" s="36">
        <v>1057</v>
      </c>
      <c r="F45" s="37">
        <v>1037</v>
      </c>
      <c r="G45" s="38" t="s">
        <v>902</v>
      </c>
      <c r="H45" s="39">
        <v>55</v>
      </c>
      <c r="I45" s="39">
        <v>543</v>
      </c>
    </row>
    <row r="46" spans="1:9" s="18" customFormat="1" ht="11.25">
      <c r="A46" s="25"/>
      <c r="B46" s="33"/>
      <c r="C46" s="34" t="s">
        <v>865</v>
      </c>
      <c r="D46" s="39">
        <v>1375</v>
      </c>
      <c r="E46" s="36">
        <v>693</v>
      </c>
      <c r="F46" s="37">
        <v>650</v>
      </c>
      <c r="G46" s="38" t="s">
        <v>903</v>
      </c>
      <c r="H46" s="39">
        <v>43</v>
      </c>
      <c r="I46" s="36" t="s">
        <v>866</v>
      </c>
    </row>
    <row r="47" spans="1:9" s="18" customFormat="1" ht="11.25">
      <c r="A47" s="25">
        <v>16</v>
      </c>
      <c r="B47" s="33" t="s">
        <v>904</v>
      </c>
      <c r="C47" s="34" t="s">
        <v>863</v>
      </c>
      <c r="D47" s="39">
        <v>5943</v>
      </c>
      <c r="E47" s="36">
        <v>3261</v>
      </c>
      <c r="F47" s="37">
        <v>2501</v>
      </c>
      <c r="G47" s="38" t="s">
        <v>905</v>
      </c>
      <c r="H47" s="39">
        <v>57</v>
      </c>
      <c r="I47" s="39">
        <v>245</v>
      </c>
    </row>
    <row r="48" spans="1:9" s="18" customFormat="1" ht="11.25">
      <c r="A48" s="25"/>
      <c r="B48" s="33"/>
      <c r="C48" s="34" t="s">
        <v>865</v>
      </c>
      <c r="D48" s="39">
        <v>3490</v>
      </c>
      <c r="E48" s="36">
        <v>1681</v>
      </c>
      <c r="F48" s="37">
        <v>1769</v>
      </c>
      <c r="G48" s="38" t="s">
        <v>906</v>
      </c>
      <c r="H48" s="39">
        <v>50</v>
      </c>
      <c r="I48" s="36" t="s">
        <v>866</v>
      </c>
    </row>
    <row r="49" spans="1:9" s="18" customFormat="1" ht="11.25">
      <c r="A49" s="25">
        <v>17</v>
      </c>
      <c r="B49" s="33" t="s">
        <v>907</v>
      </c>
      <c r="C49" s="34" t="s">
        <v>863</v>
      </c>
      <c r="D49" s="39">
        <v>3142</v>
      </c>
      <c r="E49" s="36">
        <v>1372</v>
      </c>
      <c r="F49" s="37">
        <v>1758</v>
      </c>
      <c r="G49" s="38" t="s">
        <v>908</v>
      </c>
      <c r="H49" s="39">
        <v>27</v>
      </c>
      <c r="I49" s="39">
        <v>238</v>
      </c>
    </row>
    <row r="50" spans="1:9" s="18" customFormat="1" ht="11.25">
      <c r="A50" s="25"/>
      <c r="B50" s="33"/>
      <c r="C50" s="34" t="s">
        <v>865</v>
      </c>
      <c r="D50" s="39">
        <v>2101</v>
      </c>
      <c r="E50" s="36">
        <v>889</v>
      </c>
      <c r="F50" s="37">
        <v>1206</v>
      </c>
      <c r="G50" s="38" t="s">
        <v>909</v>
      </c>
      <c r="H50" s="39">
        <v>26</v>
      </c>
      <c r="I50" s="36" t="s">
        <v>866</v>
      </c>
    </row>
    <row r="51" spans="1:9" s="18" customFormat="1" ht="11.25">
      <c r="A51" s="25">
        <v>18</v>
      </c>
      <c r="B51" s="33" t="s">
        <v>910</v>
      </c>
      <c r="C51" s="34" t="s">
        <v>863</v>
      </c>
      <c r="D51" s="39">
        <v>2098</v>
      </c>
      <c r="E51" s="36">
        <v>1091</v>
      </c>
      <c r="F51" s="37">
        <v>871</v>
      </c>
      <c r="G51" s="38" t="s">
        <v>911</v>
      </c>
      <c r="H51" s="39">
        <v>45</v>
      </c>
      <c r="I51" s="39">
        <v>1001</v>
      </c>
    </row>
    <row r="52" spans="1:9" s="18" customFormat="1" ht="11.25">
      <c r="A52" s="25"/>
      <c r="B52" s="33"/>
      <c r="C52" s="34" t="s">
        <v>865</v>
      </c>
      <c r="D52" s="39">
        <v>1283</v>
      </c>
      <c r="E52" s="36">
        <v>722</v>
      </c>
      <c r="F52" s="37">
        <v>519</v>
      </c>
      <c r="G52" s="38" t="s">
        <v>912</v>
      </c>
      <c r="H52" s="39">
        <v>44</v>
      </c>
      <c r="I52" s="36" t="s">
        <v>866</v>
      </c>
    </row>
    <row r="53" spans="1:9" s="18" customFormat="1" ht="6.75" customHeight="1">
      <c r="A53" s="25"/>
      <c r="B53" s="33"/>
      <c r="C53" s="34"/>
      <c r="D53" s="39"/>
      <c r="E53" s="36"/>
      <c r="F53" s="37"/>
      <c r="G53" s="38"/>
      <c r="H53" s="39"/>
      <c r="I53" s="39"/>
    </row>
    <row r="54" spans="1:9" s="18" customFormat="1" ht="11.25">
      <c r="A54" s="25">
        <v>19</v>
      </c>
      <c r="B54" s="33" t="s">
        <v>913</v>
      </c>
      <c r="C54" s="34" t="s">
        <v>863</v>
      </c>
      <c r="D54" s="39">
        <v>4551</v>
      </c>
      <c r="E54" s="36">
        <v>2679</v>
      </c>
      <c r="F54" s="37">
        <v>1714</v>
      </c>
      <c r="G54" s="38" t="s">
        <v>914</v>
      </c>
      <c r="H54" s="39">
        <v>229</v>
      </c>
      <c r="I54" s="39">
        <v>2245</v>
      </c>
    </row>
    <row r="55" spans="1:9" s="18" customFormat="1" ht="11.25">
      <c r="A55" s="25"/>
      <c r="B55" s="33"/>
      <c r="C55" s="34" t="s">
        <v>865</v>
      </c>
      <c r="D55" s="39">
        <v>2604</v>
      </c>
      <c r="E55" s="36">
        <v>1538</v>
      </c>
      <c r="F55" s="37">
        <v>1019</v>
      </c>
      <c r="G55" s="38" t="s">
        <v>915</v>
      </c>
      <c r="H55" s="39">
        <v>168</v>
      </c>
      <c r="I55" s="36" t="s">
        <v>866</v>
      </c>
    </row>
    <row r="56" spans="1:9" s="40" customFormat="1" ht="11.25">
      <c r="A56" s="25">
        <v>20</v>
      </c>
      <c r="B56" s="33" t="s">
        <v>916</v>
      </c>
      <c r="C56" s="34" t="s">
        <v>863</v>
      </c>
      <c r="D56" s="39">
        <v>2795</v>
      </c>
      <c r="E56" s="36">
        <v>1395</v>
      </c>
      <c r="F56" s="37">
        <v>1333</v>
      </c>
      <c r="G56" s="38" t="s">
        <v>917</v>
      </c>
      <c r="H56" s="39">
        <v>37</v>
      </c>
      <c r="I56" s="39">
        <v>779</v>
      </c>
    </row>
    <row r="57" spans="1:9" s="40" customFormat="1" ht="11.25">
      <c r="A57" s="25"/>
      <c r="B57" s="33"/>
      <c r="C57" s="34" t="s">
        <v>865</v>
      </c>
      <c r="D57" s="39">
        <v>1835</v>
      </c>
      <c r="E57" s="36">
        <v>926</v>
      </c>
      <c r="F57" s="37">
        <v>871</v>
      </c>
      <c r="G57" s="38" t="s">
        <v>918</v>
      </c>
      <c r="H57" s="39">
        <v>37</v>
      </c>
      <c r="I57" s="36" t="s">
        <v>866</v>
      </c>
    </row>
    <row r="58" spans="1:9" s="18" customFormat="1" ht="11.25">
      <c r="A58" s="25">
        <v>21</v>
      </c>
      <c r="B58" s="33" t="s">
        <v>919</v>
      </c>
      <c r="C58" s="34" t="s">
        <v>863</v>
      </c>
      <c r="D58" s="39">
        <v>3488</v>
      </c>
      <c r="E58" s="36">
        <v>1568</v>
      </c>
      <c r="F58" s="37">
        <v>1746</v>
      </c>
      <c r="G58" s="38" t="s">
        <v>920</v>
      </c>
      <c r="H58" s="39">
        <v>78</v>
      </c>
      <c r="I58" s="39">
        <v>504</v>
      </c>
    </row>
    <row r="59" spans="1:9" s="18" customFormat="1" ht="11.25">
      <c r="A59" s="25"/>
      <c r="B59" s="33"/>
      <c r="C59" s="34" t="s">
        <v>865</v>
      </c>
      <c r="D59" s="39">
        <v>2323</v>
      </c>
      <c r="E59" s="36">
        <v>1022</v>
      </c>
      <c r="F59" s="37">
        <v>1242</v>
      </c>
      <c r="G59" s="38" t="s">
        <v>921</v>
      </c>
      <c r="H59" s="39">
        <v>68</v>
      </c>
      <c r="I59" s="36" t="s">
        <v>866</v>
      </c>
    </row>
    <row r="60" spans="1:9" s="40" customFormat="1" ht="11.25">
      <c r="A60" s="25">
        <v>22</v>
      </c>
      <c r="B60" s="33" t="s">
        <v>922</v>
      </c>
      <c r="C60" s="34" t="s">
        <v>863</v>
      </c>
      <c r="D60" s="39">
        <v>3665</v>
      </c>
      <c r="E60" s="36">
        <v>1732</v>
      </c>
      <c r="F60" s="37">
        <v>1840</v>
      </c>
      <c r="G60" s="38" t="s">
        <v>923</v>
      </c>
      <c r="H60" s="39">
        <v>117</v>
      </c>
      <c r="I60" s="39">
        <v>1175</v>
      </c>
    </row>
    <row r="61" spans="1:9" s="40" customFormat="1" ht="11.25">
      <c r="A61" s="25"/>
      <c r="B61" s="33"/>
      <c r="C61" s="34" t="s">
        <v>865</v>
      </c>
      <c r="D61" s="39">
        <v>2349</v>
      </c>
      <c r="E61" s="36">
        <v>1133</v>
      </c>
      <c r="F61" s="37">
        <v>1193</v>
      </c>
      <c r="G61" s="38" t="s">
        <v>924</v>
      </c>
      <c r="H61" s="39">
        <v>61</v>
      </c>
      <c r="I61" s="36" t="s">
        <v>866</v>
      </c>
    </row>
    <row r="62" spans="1:9" s="18" customFormat="1" ht="11.25">
      <c r="A62" s="25">
        <v>23</v>
      </c>
      <c r="B62" s="33" t="s">
        <v>925</v>
      </c>
      <c r="C62" s="34" t="s">
        <v>863</v>
      </c>
      <c r="D62" s="39">
        <v>3560</v>
      </c>
      <c r="E62" s="36">
        <v>1616</v>
      </c>
      <c r="F62" s="37">
        <v>1866</v>
      </c>
      <c r="G62" s="38" t="s">
        <v>926</v>
      </c>
      <c r="H62" s="39">
        <v>63</v>
      </c>
      <c r="I62" s="39">
        <v>1523</v>
      </c>
    </row>
    <row r="63" spans="1:9" s="18" customFormat="1" ht="11.25">
      <c r="A63" s="25"/>
      <c r="B63" s="33"/>
      <c r="C63" s="34" t="s">
        <v>865</v>
      </c>
      <c r="D63" s="39">
        <v>2464</v>
      </c>
      <c r="E63" s="36">
        <v>1173</v>
      </c>
      <c r="F63" s="37">
        <v>1263</v>
      </c>
      <c r="G63" s="38" t="s">
        <v>927</v>
      </c>
      <c r="H63" s="39">
        <v>60</v>
      </c>
      <c r="I63" s="36" t="s">
        <v>866</v>
      </c>
    </row>
    <row r="64" spans="1:9" s="18" customFormat="1" ht="11.25">
      <c r="A64" s="25"/>
      <c r="B64" s="33"/>
      <c r="C64" s="34"/>
      <c r="D64" s="39"/>
      <c r="E64" s="36"/>
      <c r="F64" s="37"/>
      <c r="G64" s="38"/>
      <c r="H64" s="39"/>
      <c r="I64" s="39"/>
    </row>
    <row r="65" spans="1:9" s="48" customFormat="1" ht="11.25">
      <c r="A65" s="41">
        <v>24</v>
      </c>
      <c r="B65" s="42" t="s">
        <v>928</v>
      </c>
      <c r="C65" s="43" t="s">
        <v>863</v>
      </c>
      <c r="D65" s="44">
        <v>108530</v>
      </c>
      <c r="E65" s="45">
        <v>68481</v>
      </c>
      <c r="F65" s="46">
        <v>37885</v>
      </c>
      <c r="G65" s="47">
        <v>2164</v>
      </c>
      <c r="H65" s="45">
        <v>4863</v>
      </c>
      <c r="I65" s="45">
        <v>25845</v>
      </c>
    </row>
    <row r="66" spans="1:9" s="48" customFormat="1" ht="11.25">
      <c r="A66" s="41"/>
      <c r="B66" s="42"/>
      <c r="C66" s="43" t="s">
        <v>865</v>
      </c>
      <c r="D66" s="44">
        <v>66878</v>
      </c>
      <c r="E66" s="45">
        <v>41925</v>
      </c>
      <c r="F66" s="46">
        <v>24270</v>
      </c>
      <c r="G66" s="47">
        <v>683</v>
      </c>
      <c r="H66" s="45">
        <v>3822</v>
      </c>
      <c r="I66" s="45" t="s">
        <v>866</v>
      </c>
    </row>
    <row r="67" spans="1:9" s="18" customFormat="1" ht="11.25">
      <c r="A67" s="25">
        <v>25</v>
      </c>
      <c r="B67" s="49" t="s">
        <v>929</v>
      </c>
      <c r="C67" s="34" t="s">
        <v>863</v>
      </c>
      <c r="D67" s="39">
        <v>44</v>
      </c>
      <c r="E67" s="36">
        <v>44</v>
      </c>
      <c r="F67" s="50" t="s">
        <v>930</v>
      </c>
      <c r="G67" s="51" t="s">
        <v>864</v>
      </c>
      <c r="H67" s="52" t="s">
        <v>864</v>
      </c>
      <c r="I67" s="39">
        <v>32</v>
      </c>
    </row>
    <row r="68" spans="1:9" s="18" customFormat="1" ht="11.25">
      <c r="A68" s="25"/>
      <c r="B68" s="49"/>
      <c r="C68" s="34" t="s">
        <v>865</v>
      </c>
      <c r="D68" s="39">
        <v>23</v>
      </c>
      <c r="E68" s="36">
        <v>23</v>
      </c>
      <c r="F68" s="50" t="s">
        <v>930</v>
      </c>
      <c r="G68" s="51" t="s">
        <v>864</v>
      </c>
      <c r="H68" s="52" t="s">
        <v>864</v>
      </c>
      <c r="I68" s="36" t="s">
        <v>866</v>
      </c>
    </row>
    <row r="69" spans="1:9" s="18" customFormat="1" ht="11.25">
      <c r="A69" s="25"/>
      <c r="B69" s="49"/>
      <c r="C69" s="34"/>
      <c r="D69" s="39"/>
      <c r="E69" s="36"/>
      <c r="F69" s="37"/>
      <c r="G69" s="38"/>
      <c r="H69" s="39"/>
      <c r="I69" s="39"/>
    </row>
    <row r="70" spans="1:9" s="48" customFormat="1" ht="11.25">
      <c r="A70" s="41">
        <v>26</v>
      </c>
      <c r="B70" s="42" t="s">
        <v>931</v>
      </c>
      <c r="C70" s="43" t="s">
        <v>863</v>
      </c>
      <c r="D70" s="44">
        <v>108574</v>
      </c>
      <c r="E70" s="45">
        <v>68525</v>
      </c>
      <c r="F70" s="46">
        <v>37885</v>
      </c>
      <c r="G70" s="47">
        <v>2164</v>
      </c>
      <c r="H70" s="45">
        <v>4863</v>
      </c>
      <c r="I70" s="45">
        <v>25877</v>
      </c>
    </row>
    <row r="71" spans="1:9" s="48" customFormat="1" ht="11.25">
      <c r="A71" s="41"/>
      <c r="B71" s="42"/>
      <c r="C71" s="43" t="s">
        <v>865</v>
      </c>
      <c r="D71" s="44">
        <v>66901</v>
      </c>
      <c r="E71" s="45">
        <v>41948</v>
      </c>
      <c r="F71" s="46">
        <v>24270</v>
      </c>
      <c r="G71" s="47">
        <v>683</v>
      </c>
      <c r="H71" s="45">
        <v>3822</v>
      </c>
      <c r="I71" s="45">
        <v>13807</v>
      </c>
    </row>
    <row r="72" spans="1:7" s="40" customFormat="1" ht="11.25">
      <c r="A72" s="53"/>
      <c r="B72" s="54"/>
      <c r="C72" s="55"/>
      <c r="D72" s="56"/>
      <c r="E72" s="56"/>
      <c r="F72" s="57"/>
      <c r="G72" s="58"/>
    </row>
    <row r="73" spans="1:7" s="18" customFormat="1" ht="11.25">
      <c r="A73" s="17"/>
      <c r="B73" s="59"/>
      <c r="C73" s="60"/>
      <c r="D73" s="36"/>
      <c r="E73" s="36"/>
      <c r="F73" s="61"/>
      <c r="G73" s="62"/>
    </row>
    <row r="74" spans="1:7" s="40" customFormat="1" ht="11.25">
      <c r="A74" s="53"/>
      <c r="B74" s="54"/>
      <c r="C74" s="55"/>
      <c r="D74" s="56"/>
      <c r="E74" s="56"/>
      <c r="F74" s="57"/>
      <c r="G74" s="58"/>
    </row>
    <row r="75" spans="1:7" s="18" customFormat="1" ht="11.25">
      <c r="A75" s="17"/>
      <c r="B75" s="59"/>
      <c r="C75" s="60"/>
      <c r="D75" s="36"/>
      <c r="E75" s="36"/>
      <c r="F75" s="61"/>
      <c r="G75" s="62"/>
    </row>
    <row r="76" spans="1:7" s="18" customFormat="1" ht="11.25">
      <c r="A76" s="17"/>
      <c r="B76" s="59"/>
      <c r="C76" s="60"/>
      <c r="D76" s="52"/>
      <c r="E76" s="52"/>
      <c r="F76" s="63"/>
      <c r="G76" s="38"/>
    </row>
    <row r="77" spans="1:7" s="18" customFormat="1" ht="11.25">
      <c r="A77" s="17"/>
      <c r="B77" s="59"/>
      <c r="C77" s="60"/>
      <c r="D77" s="36"/>
      <c r="E77" s="36"/>
      <c r="F77" s="63"/>
      <c r="G77" s="38"/>
    </row>
    <row r="78" spans="1:7" s="18" customFormat="1" ht="11.25">
      <c r="A78" s="17"/>
      <c r="B78" s="59"/>
      <c r="C78" s="60"/>
      <c r="D78" s="36"/>
      <c r="E78" s="36"/>
      <c r="F78" s="63"/>
      <c r="G78" s="38"/>
    </row>
    <row r="79" spans="1:7" s="18" customFormat="1" ht="11.25">
      <c r="A79" s="17"/>
      <c r="B79" s="59"/>
      <c r="C79" s="60"/>
      <c r="D79" s="52"/>
      <c r="E79" s="52"/>
      <c r="F79" s="63"/>
      <c r="G79" s="38"/>
    </row>
    <row r="80" spans="1:7" s="18" customFormat="1" ht="11.25">
      <c r="A80" s="17"/>
      <c r="B80" s="59"/>
      <c r="C80" s="60"/>
      <c r="D80" s="52"/>
      <c r="E80" s="52"/>
      <c r="F80" s="63"/>
      <c r="G80" s="38"/>
    </row>
    <row r="81" spans="1:7" s="18" customFormat="1" ht="11.25">
      <c r="A81" s="17"/>
      <c r="B81" s="59"/>
      <c r="C81" s="60"/>
      <c r="D81" s="36"/>
      <c r="E81" s="36"/>
      <c r="F81" s="63"/>
      <c r="G81" s="38"/>
    </row>
    <row r="82" spans="1:7" s="40" customFormat="1" ht="11.25">
      <c r="A82" s="53"/>
      <c r="B82" s="54"/>
      <c r="C82" s="55"/>
      <c r="D82" s="56"/>
      <c r="E82" s="56"/>
      <c r="F82" s="64"/>
      <c r="G82" s="65"/>
    </row>
    <row r="83" spans="1:7" s="18" customFormat="1" ht="11.25">
      <c r="A83" s="17"/>
      <c r="B83" s="59"/>
      <c r="C83" s="60"/>
      <c r="D83" s="36"/>
      <c r="E83" s="36"/>
      <c r="F83" s="61"/>
      <c r="G83" s="62"/>
    </row>
    <row r="84" spans="1:7" s="40" customFormat="1" ht="11.25">
      <c r="A84" s="53"/>
      <c r="B84" s="54"/>
      <c r="C84" s="55"/>
      <c r="D84" s="56"/>
      <c r="E84" s="56"/>
      <c r="F84" s="57"/>
      <c r="G84" s="58"/>
    </row>
    <row r="85" spans="1:7" s="40" customFormat="1" ht="11.25">
      <c r="A85" s="53"/>
      <c r="B85" s="54"/>
      <c r="C85" s="55"/>
      <c r="D85" s="56"/>
      <c r="E85" s="56"/>
      <c r="F85" s="57"/>
      <c r="G85" s="58"/>
    </row>
    <row r="86" spans="1:7" s="40" customFormat="1" ht="11.25">
      <c r="A86" s="53"/>
      <c r="B86" s="54"/>
      <c r="C86" s="55"/>
      <c r="D86" s="56"/>
      <c r="E86" s="56"/>
      <c r="F86" s="57"/>
      <c r="G86" s="65"/>
    </row>
    <row r="87" spans="1:7" s="40" customFormat="1" ht="11.25">
      <c r="A87" s="53"/>
      <c r="B87" s="54"/>
      <c r="C87" s="55"/>
      <c r="D87" s="56"/>
      <c r="E87" s="56"/>
      <c r="F87" s="57"/>
      <c r="G87" s="65"/>
    </row>
    <row r="88" spans="1:7" s="40" customFormat="1" ht="11.25">
      <c r="A88" s="53"/>
      <c r="B88" s="54"/>
      <c r="C88" s="55"/>
      <c r="D88" s="56"/>
      <c r="E88" s="56"/>
      <c r="F88" s="57"/>
      <c r="G88" s="65"/>
    </row>
    <row r="89" spans="1:7" s="40" customFormat="1" ht="11.25">
      <c r="A89" s="53"/>
      <c r="B89" s="54"/>
      <c r="C89" s="55"/>
      <c r="D89" s="56"/>
      <c r="E89" s="56"/>
      <c r="F89" s="57"/>
      <c r="G89" s="65"/>
    </row>
    <row r="90" spans="1:7" s="40" customFormat="1" ht="11.25">
      <c r="A90" s="53"/>
      <c r="B90" s="54"/>
      <c r="C90" s="55"/>
      <c r="D90" s="56"/>
      <c r="E90" s="56"/>
      <c r="F90" s="57"/>
      <c r="G90" s="65"/>
    </row>
    <row r="91" spans="2:3" ht="12.75">
      <c r="B91" s="67"/>
      <c r="C91" s="68"/>
    </row>
    <row r="92" spans="2:3" ht="12.75">
      <c r="B92" s="67"/>
      <c r="C92" s="68"/>
    </row>
    <row r="93" spans="2:3" ht="12.75">
      <c r="B93" s="67"/>
      <c r="C93" s="68"/>
    </row>
    <row r="94" spans="2:3" ht="12.75">
      <c r="B94" s="67"/>
      <c r="C94" s="68"/>
    </row>
    <row r="95" spans="2:3" ht="12.75">
      <c r="B95" s="67"/>
      <c r="C95" s="68"/>
    </row>
    <row r="96" spans="2:3" ht="12.75">
      <c r="B96" s="67"/>
      <c r="C96" s="68"/>
    </row>
    <row r="97" spans="2:3" ht="12.75">
      <c r="B97" s="67"/>
      <c r="C97" s="68"/>
    </row>
    <row r="98" spans="2:3" ht="12.75">
      <c r="B98" s="67"/>
      <c r="C98" s="68"/>
    </row>
    <row r="99" spans="2:3" ht="12.75">
      <c r="B99" s="67"/>
      <c r="C99" s="68"/>
    </row>
    <row r="100" spans="2:3" ht="12.75">
      <c r="B100" s="67"/>
      <c r="C100" s="68"/>
    </row>
    <row r="101" spans="2:3" ht="12.75">
      <c r="B101" s="67"/>
      <c r="C101" s="68"/>
    </row>
    <row r="102" spans="2:3" ht="12.75">
      <c r="B102" s="67"/>
      <c r="C102" s="68"/>
    </row>
    <row r="103" spans="2:3" ht="12.75">
      <c r="B103" s="67"/>
      <c r="C103" s="68"/>
    </row>
    <row r="104" spans="2:3" ht="12.75">
      <c r="B104" s="67"/>
      <c r="C104" s="68"/>
    </row>
    <row r="105" spans="2:3" ht="12.75">
      <c r="B105" s="67"/>
      <c r="C105" s="68"/>
    </row>
    <row r="106" spans="2:3" ht="12.75">
      <c r="B106" s="67"/>
      <c r="C106" s="68"/>
    </row>
    <row r="107" spans="2:3" ht="12.75">
      <c r="B107" s="67"/>
      <c r="C107" s="68"/>
    </row>
    <row r="108" spans="2:3" ht="12.75">
      <c r="B108" s="67"/>
      <c r="C108" s="68"/>
    </row>
    <row r="109" spans="2:3" ht="12.75">
      <c r="B109" s="67"/>
      <c r="C109" s="68"/>
    </row>
    <row r="110" spans="2:3" ht="12.75">
      <c r="B110" s="67"/>
      <c r="C110" s="68"/>
    </row>
    <row r="111" spans="2:3" ht="12.75">
      <c r="B111" s="67"/>
      <c r="C111" s="68"/>
    </row>
    <row r="112" spans="2:3" ht="12.75">
      <c r="B112" s="67"/>
      <c r="C112" s="68"/>
    </row>
    <row r="113" spans="2:3" ht="12.75">
      <c r="B113" s="67"/>
      <c r="C113" s="68"/>
    </row>
    <row r="114" spans="2:3" ht="12.75">
      <c r="B114" s="67"/>
      <c r="C114" s="68"/>
    </row>
    <row r="115" spans="2:3" ht="12.75">
      <c r="B115" s="67"/>
      <c r="C115" s="68"/>
    </row>
  </sheetData>
  <mergeCells count="10">
    <mergeCell ref="A1:I1"/>
    <mergeCell ref="A4:I4"/>
    <mergeCell ref="A5:I5"/>
    <mergeCell ref="I8:I13"/>
    <mergeCell ref="H8:H13"/>
    <mergeCell ref="E12:E13"/>
    <mergeCell ref="D10:D13"/>
    <mergeCell ref="D8:G9"/>
    <mergeCell ref="B8:C13"/>
    <mergeCell ref="E10:G1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L193"/>
  <sheetViews>
    <sheetView workbookViewId="0" topLeftCell="A1">
      <selection activeCell="J69" sqref="J69"/>
    </sheetView>
  </sheetViews>
  <sheetFormatPr defaultColWidth="11.421875" defaultRowHeight="12.75"/>
  <cols>
    <col min="1" max="1" width="21.28125" style="0" customWidth="1"/>
    <col min="2" max="11" width="7.00390625" style="0" customWidth="1"/>
  </cols>
  <sheetData>
    <row r="1" spans="1:12" s="73" customFormat="1" ht="11.25">
      <c r="A1" s="71" t="str">
        <f>"- 55 -"</f>
        <v>- 55 -</v>
      </c>
      <c r="B1" s="71"/>
      <c r="C1" s="71"/>
      <c r="D1" s="71"/>
      <c r="E1" s="71"/>
      <c r="F1" s="71"/>
      <c r="G1" s="71"/>
      <c r="H1" s="71"/>
      <c r="I1" s="71"/>
      <c r="J1" s="71"/>
      <c r="K1" s="71"/>
      <c r="L1" s="72"/>
    </row>
    <row r="2" s="73" customFormat="1" ht="11.25"/>
    <row r="3" s="73" customFormat="1" ht="11.25"/>
    <row r="4" spans="1:12" s="187" customFormat="1" ht="12.75">
      <c r="A4" s="74" t="s">
        <v>560</v>
      </c>
      <c r="B4" s="74"/>
      <c r="C4" s="74"/>
      <c r="D4" s="74"/>
      <c r="E4" s="74"/>
      <c r="F4" s="74"/>
      <c r="G4" s="74"/>
      <c r="H4" s="74"/>
      <c r="I4" s="74"/>
      <c r="J4" s="74"/>
      <c r="K4" s="74"/>
      <c r="L4" s="186"/>
    </row>
    <row r="5" spans="1:12" s="187" customFormat="1" ht="12.75">
      <c r="A5" s="74" t="s">
        <v>561</v>
      </c>
      <c r="B5" s="74"/>
      <c r="C5" s="74"/>
      <c r="D5" s="74"/>
      <c r="E5" s="74"/>
      <c r="F5" s="74"/>
      <c r="G5" s="74"/>
      <c r="H5" s="74"/>
      <c r="I5" s="74"/>
      <c r="J5" s="74"/>
      <c r="K5" s="74"/>
      <c r="L5" s="186"/>
    </row>
    <row r="6" spans="1:11" s="73" customFormat="1" ht="12" thickBot="1">
      <c r="A6" s="75"/>
      <c r="B6" s="75"/>
      <c r="C6" s="75"/>
      <c r="D6" s="75"/>
      <c r="E6" s="75"/>
      <c r="F6" s="75"/>
      <c r="G6" s="75"/>
      <c r="H6" s="75"/>
      <c r="I6" s="75"/>
      <c r="J6" s="75"/>
      <c r="K6" s="75"/>
    </row>
    <row r="7" spans="1:11" s="73" customFormat="1" ht="10.5" customHeight="1">
      <c r="A7" s="680" t="s">
        <v>562</v>
      </c>
      <c r="B7" s="693" t="s">
        <v>850</v>
      </c>
      <c r="C7" s="686"/>
      <c r="D7" s="686"/>
      <c r="E7" s="686"/>
      <c r="F7" s="686"/>
      <c r="G7" s="686"/>
      <c r="H7" s="686"/>
      <c r="I7" s="711"/>
      <c r="J7" s="669" t="s">
        <v>563</v>
      </c>
      <c r="K7" s="687"/>
    </row>
    <row r="8" spans="1:11" s="73" customFormat="1" ht="10.5" customHeight="1">
      <c r="A8" s="793"/>
      <c r="B8" s="712"/>
      <c r="C8" s="710"/>
      <c r="D8" s="710"/>
      <c r="E8" s="710"/>
      <c r="F8" s="710"/>
      <c r="G8" s="710"/>
      <c r="H8" s="710"/>
      <c r="I8" s="713"/>
      <c r="J8" s="677"/>
      <c r="K8" s="689"/>
    </row>
    <row r="9" spans="1:11" s="73" customFormat="1" ht="10.5" customHeight="1">
      <c r="A9" s="793"/>
      <c r="B9" s="795" t="s">
        <v>854</v>
      </c>
      <c r="C9" s="758"/>
      <c r="D9" s="700" t="s">
        <v>855</v>
      </c>
      <c r="E9" s="753"/>
      <c r="F9" s="753"/>
      <c r="G9" s="753"/>
      <c r="H9" s="753"/>
      <c r="I9" s="758"/>
      <c r="J9" s="677"/>
      <c r="K9" s="689"/>
    </row>
    <row r="10" spans="1:11" s="73" customFormat="1" ht="10.5" customHeight="1">
      <c r="A10" s="793"/>
      <c r="B10" s="841"/>
      <c r="C10" s="685"/>
      <c r="D10" s="709"/>
      <c r="E10" s="710"/>
      <c r="F10" s="710"/>
      <c r="G10" s="710"/>
      <c r="H10" s="710"/>
      <c r="I10" s="713"/>
      <c r="J10" s="677"/>
      <c r="K10" s="689"/>
    </row>
    <row r="11" spans="1:11" s="73" customFormat="1" ht="10.5" customHeight="1">
      <c r="A11" s="793"/>
      <c r="B11" s="841"/>
      <c r="C11" s="685"/>
      <c r="D11" s="842" t="s">
        <v>857</v>
      </c>
      <c r="E11" s="843"/>
      <c r="F11" s="615" t="s">
        <v>858</v>
      </c>
      <c r="G11" s="616"/>
      <c r="H11" s="89" t="s">
        <v>859</v>
      </c>
      <c r="I11" s="190"/>
      <c r="J11" s="677"/>
      <c r="K11" s="689"/>
    </row>
    <row r="12" spans="1:11" s="73" customFormat="1" ht="10.5" customHeight="1">
      <c r="A12" s="793"/>
      <c r="B12" s="712"/>
      <c r="C12" s="713"/>
      <c r="D12" s="844"/>
      <c r="E12" s="845"/>
      <c r="F12" s="265" t="s">
        <v>860</v>
      </c>
      <c r="G12" s="193"/>
      <c r="H12" s="71" t="s">
        <v>861</v>
      </c>
      <c r="I12" s="190"/>
      <c r="J12" s="684"/>
      <c r="K12" s="695"/>
    </row>
    <row r="13" spans="1:11" s="73" customFormat="1" ht="10.5" customHeight="1">
      <c r="A13" s="793"/>
      <c r="B13" s="118" t="s">
        <v>564</v>
      </c>
      <c r="C13" s="698" t="s">
        <v>980</v>
      </c>
      <c r="D13" s="146" t="s">
        <v>405</v>
      </c>
      <c r="E13" s="698" t="s">
        <v>980</v>
      </c>
      <c r="F13" s="146" t="s">
        <v>405</v>
      </c>
      <c r="G13" s="698" t="s">
        <v>980</v>
      </c>
      <c r="H13" s="146" t="s">
        <v>405</v>
      </c>
      <c r="I13" s="698" t="s">
        <v>980</v>
      </c>
      <c r="J13" s="146" t="s">
        <v>564</v>
      </c>
      <c r="K13" s="700" t="s">
        <v>980</v>
      </c>
    </row>
    <row r="14" spans="1:11" s="73" customFormat="1" ht="10.5" customHeight="1" thickBot="1">
      <c r="A14" s="794"/>
      <c r="B14" s="617" t="s">
        <v>565</v>
      </c>
      <c r="C14" s="671"/>
      <c r="D14" s="147" t="s">
        <v>407</v>
      </c>
      <c r="E14" s="671"/>
      <c r="F14" s="147" t="s">
        <v>407</v>
      </c>
      <c r="G14" s="671"/>
      <c r="H14" s="147" t="s">
        <v>407</v>
      </c>
      <c r="I14" s="671"/>
      <c r="J14" s="147" t="s">
        <v>565</v>
      </c>
      <c r="K14" s="790"/>
    </row>
    <row r="15" spans="1:11" s="73" customFormat="1" ht="11.25">
      <c r="A15" s="78"/>
      <c r="B15" s="78"/>
      <c r="C15" s="78"/>
      <c r="D15" s="78"/>
      <c r="E15" s="78"/>
      <c r="F15" s="78"/>
      <c r="G15" s="78"/>
      <c r="H15" s="78"/>
      <c r="I15" s="78"/>
      <c r="J15" s="78"/>
      <c r="K15" s="78"/>
    </row>
    <row r="16" spans="1:11" s="73" customFormat="1" ht="12.75">
      <c r="A16" s="175" t="s">
        <v>133</v>
      </c>
      <c r="B16" s="98"/>
      <c r="C16" s="71"/>
      <c r="D16" s="71"/>
      <c r="E16" s="71"/>
      <c r="F16" s="71"/>
      <c r="G16" s="71"/>
      <c r="H16" s="71"/>
      <c r="I16" s="71"/>
      <c r="J16" s="71"/>
      <c r="K16" s="71"/>
    </row>
    <row r="17" s="73" customFormat="1" ht="11.25"/>
    <row r="18" s="73" customFormat="1" ht="11.25">
      <c r="A18" s="81" t="s">
        <v>566</v>
      </c>
    </row>
    <row r="19" s="73" customFormat="1" ht="11.25">
      <c r="A19" s="84"/>
    </row>
    <row r="20" spans="1:11" s="73" customFormat="1" ht="11.25">
      <c r="A20" s="84" t="s">
        <v>567</v>
      </c>
      <c r="B20" s="318">
        <v>599</v>
      </c>
      <c r="C20" s="408">
        <v>49</v>
      </c>
      <c r="D20" s="318">
        <v>524</v>
      </c>
      <c r="E20" s="408">
        <v>42</v>
      </c>
      <c r="F20" s="408">
        <v>75</v>
      </c>
      <c r="G20" s="408">
        <v>7</v>
      </c>
      <c r="H20" s="242" t="s">
        <v>864</v>
      </c>
      <c r="I20" s="242" t="s">
        <v>864</v>
      </c>
      <c r="J20" s="618">
        <v>2</v>
      </c>
      <c r="K20" s="242" t="s">
        <v>864</v>
      </c>
    </row>
    <row r="21" spans="1:11" s="73" customFormat="1" ht="11.25">
      <c r="A21" s="84" t="s">
        <v>568</v>
      </c>
      <c r="B21" s="318">
        <v>819</v>
      </c>
      <c r="C21" s="408">
        <v>123</v>
      </c>
      <c r="D21" s="318">
        <v>786</v>
      </c>
      <c r="E21" s="408">
        <v>115</v>
      </c>
      <c r="F21" s="408">
        <v>33</v>
      </c>
      <c r="G21" s="408">
        <v>8</v>
      </c>
      <c r="H21" s="242" t="s">
        <v>864</v>
      </c>
      <c r="I21" s="242" t="s">
        <v>864</v>
      </c>
      <c r="J21" s="618">
        <v>6</v>
      </c>
      <c r="K21" s="242" t="s">
        <v>880</v>
      </c>
    </row>
    <row r="22" spans="1:11" s="73" customFormat="1" ht="11.25">
      <c r="A22" s="84" t="s">
        <v>569</v>
      </c>
      <c r="B22" s="318">
        <v>1307</v>
      </c>
      <c r="C22" s="408">
        <v>367</v>
      </c>
      <c r="D22" s="318">
        <v>1220</v>
      </c>
      <c r="E22" s="408">
        <v>349</v>
      </c>
      <c r="F22" s="408">
        <v>87</v>
      </c>
      <c r="G22" s="408">
        <v>18</v>
      </c>
      <c r="H22" s="242" t="s">
        <v>864</v>
      </c>
      <c r="I22" s="242" t="s">
        <v>864</v>
      </c>
      <c r="J22" s="618">
        <v>2</v>
      </c>
      <c r="K22" s="242" t="s">
        <v>864</v>
      </c>
    </row>
    <row r="23" spans="1:11" s="73" customFormat="1" ht="11.25">
      <c r="A23" s="84" t="s">
        <v>570</v>
      </c>
      <c r="B23" s="318">
        <v>1210</v>
      </c>
      <c r="C23" s="408">
        <v>317</v>
      </c>
      <c r="D23" s="318">
        <v>984</v>
      </c>
      <c r="E23" s="408">
        <v>283</v>
      </c>
      <c r="F23" s="408">
        <v>224</v>
      </c>
      <c r="G23" s="408">
        <v>34</v>
      </c>
      <c r="H23" s="242" t="s">
        <v>880</v>
      </c>
      <c r="I23" s="242" t="s">
        <v>864</v>
      </c>
      <c r="J23" s="618">
        <v>5</v>
      </c>
      <c r="K23" s="242" t="s">
        <v>881</v>
      </c>
    </row>
    <row r="24" spans="1:11" s="73" customFormat="1" ht="11.25">
      <c r="A24" s="84" t="s">
        <v>571</v>
      </c>
      <c r="B24" s="318">
        <v>2015</v>
      </c>
      <c r="C24" s="408">
        <v>1074</v>
      </c>
      <c r="D24" s="318">
        <v>1871</v>
      </c>
      <c r="E24" s="408">
        <v>1036</v>
      </c>
      <c r="F24" s="408">
        <v>144</v>
      </c>
      <c r="G24" s="408">
        <v>38</v>
      </c>
      <c r="H24" s="242" t="s">
        <v>864</v>
      </c>
      <c r="I24" s="242" t="s">
        <v>864</v>
      </c>
      <c r="J24" s="618">
        <v>1</v>
      </c>
      <c r="K24" s="242" t="s">
        <v>864</v>
      </c>
    </row>
    <row r="25" spans="1:11" s="73" customFormat="1" ht="11.25">
      <c r="A25" s="84" t="s">
        <v>572</v>
      </c>
      <c r="B25" s="318">
        <v>643</v>
      </c>
      <c r="C25" s="408">
        <v>387</v>
      </c>
      <c r="D25" s="318">
        <v>643</v>
      </c>
      <c r="E25" s="408">
        <v>387</v>
      </c>
      <c r="F25" s="185" t="s">
        <v>864</v>
      </c>
      <c r="G25" s="185" t="s">
        <v>864</v>
      </c>
      <c r="H25" s="242" t="s">
        <v>864</v>
      </c>
      <c r="I25" s="242" t="s">
        <v>864</v>
      </c>
      <c r="J25" s="242" t="s">
        <v>864</v>
      </c>
      <c r="K25" s="242" t="s">
        <v>864</v>
      </c>
    </row>
    <row r="26" s="73" customFormat="1" ht="11.25">
      <c r="A26" s="84"/>
    </row>
    <row r="27" spans="1:11" s="80" customFormat="1" ht="11.25">
      <c r="A27" s="81" t="s">
        <v>990</v>
      </c>
      <c r="B27" s="509">
        <v>6593</v>
      </c>
      <c r="C27" s="412">
        <v>2317</v>
      </c>
      <c r="D27" s="509">
        <v>6028</v>
      </c>
      <c r="E27" s="412">
        <v>2212</v>
      </c>
      <c r="F27" s="412">
        <v>563</v>
      </c>
      <c r="G27" s="412">
        <v>105</v>
      </c>
      <c r="H27" s="619">
        <v>2</v>
      </c>
      <c r="I27" s="446" t="s">
        <v>864</v>
      </c>
      <c r="J27" s="619">
        <v>16</v>
      </c>
      <c r="K27" s="619">
        <v>3</v>
      </c>
    </row>
    <row r="28" spans="1:11" s="73" customFormat="1" ht="11.25">
      <c r="A28" s="84"/>
      <c r="B28" s="318"/>
      <c r="C28" s="408"/>
      <c r="D28" s="318"/>
      <c r="E28" s="408"/>
      <c r="F28" s="408"/>
      <c r="G28" s="408"/>
      <c r="H28" s="618"/>
      <c r="I28" s="618"/>
      <c r="J28" s="618"/>
      <c r="K28" s="618"/>
    </row>
    <row r="29" spans="1:11" s="80" customFormat="1" ht="11.25">
      <c r="A29" s="81" t="s">
        <v>573</v>
      </c>
      <c r="B29" s="509"/>
      <c r="C29" s="412"/>
      <c r="D29" s="509"/>
      <c r="E29" s="412"/>
      <c r="F29" s="412"/>
      <c r="G29" s="412"/>
      <c r="H29" s="619"/>
      <c r="I29" s="619"/>
      <c r="J29" s="619"/>
      <c r="K29" s="619"/>
    </row>
    <row r="30" spans="1:11" s="73" customFormat="1" ht="11.25">
      <c r="A30" s="84"/>
      <c r="B30" s="318"/>
      <c r="C30" s="408"/>
      <c r="D30" s="318"/>
      <c r="E30" s="408"/>
      <c r="F30" s="408"/>
      <c r="G30" s="408"/>
      <c r="H30" s="618"/>
      <c r="I30" s="618"/>
      <c r="J30" s="618"/>
      <c r="K30" s="618"/>
    </row>
    <row r="31" spans="1:11" s="73" customFormat="1" ht="11.25">
      <c r="A31" s="84" t="s">
        <v>574</v>
      </c>
      <c r="B31" s="318">
        <v>1174</v>
      </c>
      <c r="C31" s="408">
        <v>647</v>
      </c>
      <c r="D31" s="318">
        <v>1115</v>
      </c>
      <c r="E31" s="408">
        <v>625</v>
      </c>
      <c r="F31" s="408">
        <v>59</v>
      </c>
      <c r="G31" s="185" t="s">
        <v>575</v>
      </c>
      <c r="H31" s="242" t="s">
        <v>864</v>
      </c>
      <c r="I31" s="242" t="s">
        <v>864</v>
      </c>
      <c r="J31" s="242" t="s">
        <v>909</v>
      </c>
      <c r="K31" s="242" t="s">
        <v>881</v>
      </c>
    </row>
    <row r="32" spans="1:11" s="73" customFormat="1" ht="11.25">
      <c r="A32" s="84" t="s">
        <v>576</v>
      </c>
      <c r="B32" s="318">
        <v>1920</v>
      </c>
      <c r="C32" s="408">
        <v>1103</v>
      </c>
      <c r="D32" s="318">
        <v>1776</v>
      </c>
      <c r="E32" s="408">
        <v>1051</v>
      </c>
      <c r="F32" s="408">
        <v>143</v>
      </c>
      <c r="G32" s="408">
        <v>52</v>
      </c>
      <c r="H32" s="242" t="s">
        <v>881</v>
      </c>
      <c r="I32" s="242" t="s">
        <v>864</v>
      </c>
      <c r="J32" s="618">
        <v>6</v>
      </c>
      <c r="K32" s="618">
        <v>1</v>
      </c>
    </row>
    <row r="33" spans="1:11" s="73" customFormat="1" ht="11.25">
      <c r="A33" s="84" t="s">
        <v>577</v>
      </c>
      <c r="B33" s="318">
        <v>2077</v>
      </c>
      <c r="C33" s="408">
        <v>886</v>
      </c>
      <c r="D33" s="318">
        <v>1816</v>
      </c>
      <c r="E33" s="408">
        <v>759</v>
      </c>
      <c r="F33" s="408">
        <v>261</v>
      </c>
      <c r="G33" s="408">
        <v>127</v>
      </c>
      <c r="H33" s="242" t="s">
        <v>864</v>
      </c>
      <c r="I33" s="242" t="s">
        <v>864</v>
      </c>
      <c r="J33" s="618">
        <v>13</v>
      </c>
      <c r="K33" s="242" t="s">
        <v>117</v>
      </c>
    </row>
    <row r="34" spans="1:11" s="73" customFormat="1" ht="11.25">
      <c r="A34" s="84" t="s">
        <v>578</v>
      </c>
      <c r="B34" s="318">
        <v>2040</v>
      </c>
      <c r="C34" s="408">
        <v>905</v>
      </c>
      <c r="D34" s="318">
        <v>1703</v>
      </c>
      <c r="E34" s="408">
        <v>721</v>
      </c>
      <c r="F34" s="408">
        <v>337</v>
      </c>
      <c r="G34" s="408">
        <v>184</v>
      </c>
      <c r="H34" s="242" t="s">
        <v>864</v>
      </c>
      <c r="I34" s="242" t="s">
        <v>864</v>
      </c>
      <c r="J34" s="618">
        <v>10</v>
      </c>
      <c r="K34" s="618">
        <v>5</v>
      </c>
    </row>
    <row r="35" spans="1:11" s="73" customFormat="1" ht="11.25">
      <c r="A35" s="84" t="s">
        <v>579</v>
      </c>
      <c r="B35" s="318">
        <v>1082</v>
      </c>
      <c r="C35" s="408">
        <v>591</v>
      </c>
      <c r="D35" s="318">
        <v>851</v>
      </c>
      <c r="E35" s="408">
        <v>436</v>
      </c>
      <c r="F35" s="408">
        <v>231</v>
      </c>
      <c r="G35" s="408">
        <v>155</v>
      </c>
      <c r="H35" s="242" t="s">
        <v>864</v>
      </c>
      <c r="I35" s="242" t="s">
        <v>864</v>
      </c>
      <c r="J35" s="618">
        <v>1</v>
      </c>
      <c r="K35" s="618">
        <v>1</v>
      </c>
    </row>
    <row r="36" spans="1:11" s="73" customFormat="1" ht="11.25">
      <c r="A36" s="84" t="s">
        <v>572</v>
      </c>
      <c r="B36" s="318">
        <v>616</v>
      </c>
      <c r="C36" s="408">
        <v>393</v>
      </c>
      <c r="D36" s="318">
        <v>501</v>
      </c>
      <c r="E36" s="408">
        <v>326</v>
      </c>
      <c r="F36" s="408">
        <v>115</v>
      </c>
      <c r="G36" s="408">
        <v>67</v>
      </c>
      <c r="H36" s="242" t="s">
        <v>864</v>
      </c>
      <c r="I36" s="242" t="s">
        <v>864</v>
      </c>
      <c r="J36" s="242" t="s">
        <v>864</v>
      </c>
      <c r="K36" s="242" t="s">
        <v>864</v>
      </c>
    </row>
    <row r="37" spans="1:11" s="73" customFormat="1" ht="12.75">
      <c r="A37" s="84"/>
      <c r="B37" s="529"/>
      <c r="C37" s="531"/>
      <c r="D37" s="529"/>
      <c r="E37" s="531"/>
      <c r="F37" s="531"/>
      <c r="G37" s="531"/>
      <c r="H37" s="620"/>
      <c r="I37" s="620"/>
      <c r="J37" s="620"/>
      <c r="K37" s="620"/>
    </row>
    <row r="38" spans="1:11" s="80" customFormat="1" ht="11.25">
      <c r="A38" s="81" t="s">
        <v>990</v>
      </c>
      <c r="B38" s="509">
        <v>8909</v>
      </c>
      <c r="C38" s="412">
        <v>4525</v>
      </c>
      <c r="D38" s="509">
        <v>7762</v>
      </c>
      <c r="E38" s="412">
        <v>3918</v>
      </c>
      <c r="F38" s="412">
        <v>1146</v>
      </c>
      <c r="G38" s="412">
        <v>607</v>
      </c>
      <c r="H38" s="619">
        <v>1</v>
      </c>
      <c r="I38" s="446" t="s">
        <v>864</v>
      </c>
      <c r="J38" s="619">
        <v>36</v>
      </c>
      <c r="K38" s="619">
        <v>13</v>
      </c>
    </row>
    <row r="39" spans="1:11" s="73" customFormat="1" ht="11.25">
      <c r="A39" s="84"/>
      <c r="B39" s="318"/>
      <c r="C39" s="408"/>
      <c r="D39" s="318"/>
      <c r="E39" s="408"/>
      <c r="F39" s="408"/>
      <c r="G39" s="408"/>
      <c r="H39" s="618"/>
      <c r="I39" s="618"/>
      <c r="J39" s="618"/>
      <c r="K39" s="618"/>
    </row>
    <row r="40" spans="1:11" s="80" customFormat="1" ht="11.25">
      <c r="A40" s="81" t="s">
        <v>580</v>
      </c>
      <c r="B40" s="509"/>
      <c r="C40" s="412"/>
      <c r="D40" s="509"/>
      <c r="E40" s="412"/>
      <c r="F40" s="412"/>
      <c r="G40" s="412"/>
      <c r="H40" s="619"/>
      <c r="I40" s="619"/>
      <c r="J40" s="619"/>
      <c r="K40" s="619"/>
    </row>
    <row r="41" spans="1:11" s="73" customFormat="1" ht="11.25">
      <c r="A41" s="84"/>
      <c r="B41" s="318"/>
      <c r="C41" s="408"/>
      <c r="D41" s="318"/>
      <c r="E41" s="408"/>
      <c r="F41" s="408"/>
      <c r="G41" s="408"/>
      <c r="H41" s="618"/>
      <c r="I41" s="618"/>
      <c r="J41" s="618"/>
      <c r="K41" s="618"/>
    </row>
    <row r="42" spans="1:11" s="73" customFormat="1" ht="11.25">
      <c r="A42" s="84" t="s">
        <v>581</v>
      </c>
      <c r="B42" s="318">
        <v>2350</v>
      </c>
      <c r="C42" s="408">
        <v>329</v>
      </c>
      <c r="D42" s="318">
        <v>2154</v>
      </c>
      <c r="E42" s="185" t="s">
        <v>582</v>
      </c>
      <c r="F42" s="408">
        <v>196</v>
      </c>
      <c r="G42" s="408">
        <v>69</v>
      </c>
      <c r="H42" s="242" t="s">
        <v>864</v>
      </c>
      <c r="I42" s="242" t="s">
        <v>864</v>
      </c>
      <c r="J42" s="242" t="s">
        <v>864</v>
      </c>
      <c r="K42" s="242" t="s">
        <v>864</v>
      </c>
    </row>
    <row r="43" spans="1:11" s="73" customFormat="1" ht="11.25">
      <c r="A43" s="84" t="s">
        <v>583</v>
      </c>
      <c r="B43" s="318">
        <v>3140</v>
      </c>
      <c r="C43" s="408">
        <v>1183</v>
      </c>
      <c r="D43" s="318">
        <v>2771</v>
      </c>
      <c r="E43" s="408">
        <v>1060</v>
      </c>
      <c r="F43" s="408">
        <v>368</v>
      </c>
      <c r="G43" s="408">
        <v>122</v>
      </c>
      <c r="H43" s="242" t="s">
        <v>881</v>
      </c>
      <c r="I43" s="242" t="s">
        <v>881</v>
      </c>
      <c r="J43" s="242" t="s">
        <v>864</v>
      </c>
      <c r="K43" s="242" t="s">
        <v>864</v>
      </c>
    </row>
    <row r="44" spans="1:11" s="73" customFormat="1" ht="11.25">
      <c r="A44" s="84" t="s">
        <v>584</v>
      </c>
      <c r="B44" s="318">
        <v>2923</v>
      </c>
      <c r="C44" s="408">
        <v>1475</v>
      </c>
      <c r="D44" s="318">
        <v>2548</v>
      </c>
      <c r="E44" s="408">
        <v>1355</v>
      </c>
      <c r="F44" s="408">
        <v>374</v>
      </c>
      <c r="G44" s="408">
        <v>119</v>
      </c>
      <c r="H44" s="242" t="s">
        <v>881</v>
      </c>
      <c r="I44" s="242" t="s">
        <v>881</v>
      </c>
      <c r="J44" s="242" t="s">
        <v>864</v>
      </c>
      <c r="K44" s="242" t="s">
        <v>864</v>
      </c>
    </row>
    <row r="45" spans="1:11" s="73" customFormat="1" ht="11.25">
      <c r="A45" s="84" t="s">
        <v>585</v>
      </c>
      <c r="B45" s="318">
        <v>316</v>
      </c>
      <c r="C45" s="408">
        <v>252</v>
      </c>
      <c r="D45" s="318">
        <v>241</v>
      </c>
      <c r="E45" s="408">
        <v>200</v>
      </c>
      <c r="F45" s="408">
        <v>75</v>
      </c>
      <c r="G45" s="408">
        <v>52</v>
      </c>
      <c r="H45" s="242" t="s">
        <v>864</v>
      </c>
      <c r="I45" s="242" t="s">
        <v>864</v>
      </c>
      <c r="J45" s="242" t="s">
        <v>864</v>
      </c>
      <c r="K45" s="242" t="s">
        <v>864</v>
      </c>
    </row>
    <row r="46" spans="1:11" s="73" customFormat="1" ht="11.25">
      <c r="A46" s="84" t="s">
        <v>586</v>
      </c>
      <c r="B46" s="318">
        <v>6</v>
      </c>
      <c r="C46" s="408">
        <v>6</v>
      </c>
      <c r="D46" s="339" t="s">
        <v>864</v>
      </c>
      <c r="E46" s="366" t="s">
        <v>864</v>
      </c>
      <c r="F46" s="408">
        <v>6</v>
      </c>
      <c r="G46" s="408">
        <v>6</v>
      </c>
      <c r="H46" s="242" t="s">
        <v>864</v>
      </c>
      <c r="I46" s="242" t="s">
        <v>864</v>
      </c>
      <c r="J46" s="242" t="s">
        <v>864</v>
      </c>
      <c r="K46" s="242" t="s">
        <v>864</v>
      </c>
    </row>
    <row r="47" spans="1:11" s="73" customFormat="1" ht="11.25">
      <c r="A47" s="84" t="s">
        <v>572</v>
      </c>
      <c r="B47" s="318">
        <v>224</v>
      </c>
      <c r="C47" s="408">
        <v>59</v>
      </c>
      <c r="D47" s="318">
        <v>172</v>
      </c>
      <c r="E47" s="408">
        <v>33</v>
      </c>
      <c r="F47" s="408">
        <v>52</v>
      </c>
      <c r="G47" s="408">
        <v>26</v>
      </c>
      <c r="H47" s="242" t="s">
        <v>864</v>
      </c>
      <c r="I47" s="242" t="s">
        <v>864</v>
      </c>
      <c r="J47" s="242" t="s">
        <v>864</v>
      </c>
      <c r="K47" s="242" t="s">
        <v>864</v>
      </c>
    </row>
    <row r="48" spans="1:11" s="73" customFormat="1" ht="11.25">
      <c r="A48" s="84"/>
      <c r="B48" s="318"/>
      <c r="C48" s="408"/>
      <c r="D48" s="318"/>
      <c r="E48" s="408"/>
      <c r="F48" s="408"/>
      <c r="G48" s="408"/>
      <c r="H48" s="618"/>
      <c r="I48" s="618"/>
      <c r="J48" s="618"/>
      <c r="K48" s="618"/>
    </row>
    <row r="49" spans="1:11" s="80" customFormat="1" ht="11.25">
      <c r="A49" s="81" t="s">
        <v>990</v>
      </c>
      <c r="B49" s="509">
        <v>8959</v>
      </c>
      <c r="C49" s="412">
        <v>3304</v>
      </c>
      <c r="D49" s="509">
        <v>7886</v>
      </c>
      <c r="E49" s="412">
        <v>2908</v>
      </c>
      <c r="F49" s="412">
        <v>1071</v>
      </c>
      <c r="G49" s="412">
        <v>394</v>
      </c>
      <c r="H49" s="619">
        <v>2</v>
      </c>
      <c r="I49" s="619">
        <v>2</v>
      </c>
      <c r="J49" s="446" t="s">
        <v>864</v>
      </c>
      <c r="K49" s="446" t="s">
        <v>864</v>
      </c>
    </row>
    <row r="50" spans="1:11" s="73" customFormat="1" ht="11.25">
      <c r="A50" s="84"/>
      <c r="B50" s="318"/>
      <c r="C50" s="408"/>
      <c r="D50" s="318"/>
      <c r="E50" s="408"/>
      <c r="F50" s="408"/>
      <c r="G50" s="408"/>
      <c r="H50" s="618"/>
      <c r="I50" s="618"/>
      <c r="J50" s="618"/>
      <c r="K50" s="618"/>
    </row>
    <row r="51" spans="1:11" s="80" customFormat="1" ht="11.25">
      <c r="A51" s="81" t="s">
        <v>587</v>
      </c>
      <c r="B51" s="509"/>
      <c r="C51" s="412"/>
      <c r="D51" s="509"/>
      <c r="E51" s="412"/>
      <c r="F51" s="412"/>
      <c r="G51" s="412"/>
      <c r="H51" s="619"/>
      <c r="I51" s="619"/>
      <c r="J51" s="619"/>
      <c r="K51" s="619"/>
    </row>
    <row r="52" spans="1:11" s="73" customFormat="1" ht="11.25">
      <c r="A52" s="84"/>
      <c r="B52" s="318"/>
      <c r="C52" s="408"/>
      <c r="D52" s="318"/>
      <c r="E52" s="408"/>
      <c r="F52" s="408"/>
      <c r="G52" s="408"/>
      <c r="H52" s="618"/>
      <c r="I52" s="618"/>
      <c r="J52" s="618"/>
      <c r="K52" s="618"/>
    </row>
    <row r="53" spans="1:11" s="73" customFormat="1" ht="11.25">
      <c r="A53" s="84" t="s">
        <v>588</v>
      </c>
      <c r="B53" s="235" t="s">
        <v>589</v>
      </c>
      <c r="C53" s="185" t="s">
        <v>575</v>
      </c>
      <c r="D53" s="235" t="s">
        <v>590</v>
      </c>
      <c r="E53" s="185" t="s">
        <v>884</v>
      </c>
      <c r="F53" s="185" t="s">
        <v>871</v>
      </c>
      <c r="G53" s="185" t="s">
        <v>880</v>
      </c>
      <c r="H53" s="242" t="s">
        <v>864</v>
      </c>
      <c r="I53" s="242" t="s">
        <v>864</v>
      </c>
      <c r="J53" s="242" t="s">
        <v>864</v>
      </c>
      <c r="K53" s="242" t="s">
        <v>864</v>
      </c>
    </row>
    <row r="54" spans="1:11" s="73" customFormat="1" ht="11.25">
      <c r="A54" s="84" t="s">
        <v>591</v>
      </c>
      <c r="B54" s="318">
        <v>84</v>
      </c>
      <c r="C54" s="408">
        <v>14</v>
      </c>
      <c r="D54" s="318">
        <v>84</v>
      </c>
      <c r="E54" s="408">
        <v>14</v>
      </c>
      <c r="F54" s="185" t="s">
        <v>864</v>
      </c>
      <c r="G54" s="185" t="s">
        <v>864</v>
      </c>
      <c r="H54" s="242" t="s">
        <v>864</v>
      </c>
      <c r="I54" s="242" t="s">
        <v>864</v>
      </c>
      <c r="J54" s="242" t="s">
        <v>864</v>
      </c>
      <c r="K54" s="242" t="s">
        <v>864</v>
      </c>
    </row>
    <row r="55" spans="1:11" s="73" customFormat="1" ht="11.25">
      <c r="A55" s="84" t="s">
        <v>592</v>
      </c>
      <c r="B55" s="318">
        <v>20</v>
      </c>
      <c r="C55" s="185" t="s">
        <v>881</v>
      </c>
      <c r="D55" s="318">
        <v>20</v>
      </c>
      <c r="E55" s="366" t="s">
        <v>881</v>
      </c>
      <c r="F55" s="185" t="s">
        <v>864</v>
      </c>
      <c r="G55" s="185" t="s">
        <v>864</v>
      </c>
      <c r="H55" s="242" t="s">
        <v>864</v>
      </c>
      <c r="I55" s="242" t="s">
        <v>864</v>
      </c>
      <c r="J55" s="242" t="s">
        <v>864</v>
      </c>
      <c r="K55" s="242" t="s">
        <v>864</v>
      </c>
    </row>
    <row r="56" spans="1:11" s="73" customFormat="1" ht="11.25">
      <c r="A56" s="84" t="s">
        <v>572</v>
      </c>
      <c r="B56" s="339" t="s">
        <v>864</v>
      </c>
      <c r="C56" s="185" t="s">
        <v>864</v>
      </c>
      <c r="D56" s="339" t="s">
        <v>864</v>
      </c>
      <c r="E56" s="366" t="s">
        <v>864</v>
      </c>
      <c r="F56" s="185" t="s">
        <v>864</v>
      </c>
      <c r="G56" s="185" t="s">
        <v>864</v>
      </c>
      <c r="H56" s="242" t="s">
        <v>864</v>
      </c>
      <c r="I56" s="242" t="s">
        <v>864</v>
      </c>
      <c r="J56" s="242" t="s">
        <v>864</v>
      </c>
      <c r="K56" s="242" t="s">
        <v>864</v>
      </c>
    </row>
    <row r="57" spans="1:11" s="73" customFormat="1" ht="11.25">
      <c r="A57" s="84"/>
      <c r="B57" s="318"/>
      <c r="C57" s="408"/>
      <c r="D57" s="318"/>
      <c r="E57" s="408"/>
      <c r="F57" s="185"/>
      <c r="G57" s="185"/>
      <c r="H57" s="242"/>
      <c r="I57" s="242"/>
      <c r="J57" s="242"/>
      <c r="K57" s="242"/>
    </row>
    <row r="58" spans="1:11" s="80" customFormat="1" ht="11.25">
      <c r="A58" s="81" t="s">
        <v>990</v>
      </c>
      <c r="B58" s="509">
        <v>173</v>
      </c>
      <c r="C58" s="412">
        <v>37</v>
      </c>
      <c r="D58" s="509">
        <v>169</v>
      </c>
      <c r="E58" s="412">
        <v>35</v>
      </c>
      <c r="F58" s="363" t="s">
        <v>871</v>
      </c>
      <c r="G58" s="363" t="s">
        <v>880</v>
      </c>
      <c r="H58" s="446" t="s">
        <v>864</v>
      </c>
      <c r="I58" s="446" t="s">
        <v>864</v>
      </c>
      <c r="J58" s="446" t="s">
        <v>864</v>
      </c>
      <c r="K58" s="446" t="s">
        <v>864</v>
      </c>
    </row>
    <row r="59" spans="1:11" s="73" customFormat="1" ht="11.25">
      <c r="A59" s="84"/>
      <c r="B59" s="318"/>
      <c r="C59" s="408"/>
      <c r="D59" s="318"/>
      <c r="E59" s="408"/>
      <c r="F59" s="408"/>
      <c r="G59" s="408"/>
      <c r="H59" s="618"/>
      <c r="I59" s="618"/>
      <c r="J59" s="618"/>
      <c r="K59" s="618"/>
    </row>
    <row r="60" spans="1:11" s="80" customFormat="1" ht="11.25">
      <c r="A60" s="81" t="s">
        <v>133</v>
      </c>
      <c r="B60" s="509">
        <v>24634</v>
      </c>
      <c r="C60" s="412">
        <v>10183</v>
      </c>
      <c r="D60" s="509">
        <v>21845</v>
      </c>
      <c r="E60" s="412">
        <v>9073</v>
      </c>
      <c r="F60" s="412">
        <v>2784</v>
      </c>
      <c r="G60" s="412">
        <v>1108</v>
      </c>
      <c r="H60" s="619">
        <v>5</v>
      </c>
      <c r="I60" s="619">
        <v>2</v>
      </c>
      <c r="J60" s="619">
        <v>52</v>
      </c>
      <c r="K60" s="619">
        <v>16</v>
      </c>
    </row>
    <row r="61" spans="1:11" s="80" customFormat="1" ht="11.25">
      <c r="A61" s="81" t="s">
        <v>160</v>
      </c>
      <c r="B61" s="509"/>
      <c r="C61" s="412"/>
      <c r="D61" s="509"/>
      <c r="E61" s="412"/>
      <c r="F61" s="412"/>
      <c r="G61" s="412"/>
      <c r="H61" s="446"/>
      <c r="I61" s="446"/>
      <c r="J61" s="619"/>
      <c r="K61" s="619"/>
    </row>
    <row r="62" spans="1:11" s="80" customFormat="1" ht="11.25">
      <c r="A62" s="81" t="s">
        <v>593</v>
      </c>
      <c r="B62" s="509">
        <v>1483</v>
      </c>
      <c r="C62" s="412">
        <v>839</v>
      </c>
      <c r="D62" s="509">
        <v>1316</v>
      </c>
      <c r="E62" s="412">
        <v>746</v>
      </c>
      <c r="F62" s="412">
        <v>167</v>
      </c>
      <c r="G62" s="412">
        <v>93</v>
      </c>
      <c r="H62" s="446" t="s">
        <v>864</v>
      </c>
      <c r="I62" s="446" t="s">
        <v>864</v>
      </c>
      <c r="J62" s="446" t="s">
        <v>864</v>
      </c>
      <c r="K62" s="446" t="s">
        <v>864</v>
      </c>
    </row>
    <row r="63" spans="1:11" s="80" customFormat="1" ht="11.25">
      <c r="A63" s="255"/>
      <c r="B63" s="509"/>
      <c r="C63" s="412"/>
      <c r="D63" s="509"/>
      <c r="E63" s="412"/>
      <c r="F63" s="412"/>
      <c r="G63" s="412"/>
      <c r="H63" s="446"/>
      <c r="I63" s="446"/>
      <c r="J63" s="446"/>
      <c r="K63" s="446"/>
    </row>
    <row r="64" spans="1:11" s="80" customFormat="1" ht="11.25">
      <c r="A64" s="255"/>
      <c r="B64" s="509"/>
      <c r="C64" s="412"/>
      <c r="D64" s="509"/>
      <c r="E64" s="412"/>
      <c r="F64" s="412"/>
      <c r="G64" s="412"/>
      <c r="H64" s="446"/>
      <c r="I64" s="446"/>
      <c r="J64" s="446"/>
      <c r="K64" s="446"/>
    </row>
    <row r="65" spans="1:11" s="80" customFormat="1" ht="11.25">
      <c r="A65" s="255"/>
      <c r="B65" s="509"/>
      <c r="C65" s="412"/>
      <c r="D65" s="509"/>
      <c r="E65" s="412"/>
      <c r="F65" s="412"/>
      <c r="G65" s="412"/>
      <c r="H65" s="446"/>
      <c r="I65" s="446"/>
      <c r="J65" s="446"/>
      <c r="K65" s="446"/>
    </row>
    <row r="66" spans="1:11" s="80" customFormat="1" ht="11.25">
      <c r="A66" s="255"/>
      <c r="B66" s="509"/>
      <c r="C66" s="412"/>
      <c r="D66" s="509"/>
      <c r="E66" s="412"/>
      <c r="F66" s="412"/>
      <c r="G66" s="412"/>
      <c r="H66" s="446"/>
      <c r="I66" s="446"/>
      <c r="J66" s="446"/>
      <c r="K66" s="446"/>
    </row>
    <row r="67" spans="1:11" s="80" customFormat="1" ht="11.25">
      <c r="A67" s="255"/>
      <c r="B67" s="509"/>
      <c r="C67" s="412"/>
      <c r="D67" s="509"/>
      <c r="E67" s="412"/>
      <c r="F67" s="412"/>
      <c r="G67" s="412"/>
      <c r="H67" s="446"/>
      <c r="I67" s="446"/>
      <c r="J67" s="446"/>
      <c r="K67" s="446"/>
    </row>
    <row r="68" spans="1:11" s="80" customFormat="1" ht="11.25">
      <c r="A68" s="255"/>
      <c r="B68" s="509"/>
      <c r="C68" s="412"/>
      <c r="D68" s="509"/>
      <c r="E68" s="412"/>
      <c r="F68" s="412"/>
      <c r="G68" s="412"/>
      <c r="H68" s="446"/>
      <c r="I68" s="446"/>
      <c r="J68" s="446"/>
      <c r="K68" s="446"/>
    </row>
    <row r="69" spans="1:11" s="80" customFormat="1" ht="11.25">
      <c r="A69" s="71" t="str">
        <f>"- 56 -"</f>
        <v>- 56 -</v>
      </c>
      <c r="B69" s="175"/>
      <c r="C69" s="175"/>
      <c r="D69" s="175"/>
      <c r="E69" s="175"/>
      <c r="F69" s="175"/>
      <c r="G69" s="175"/>
      <c r="H69" s="175"/>
      <c r="I69" s="175"/>
      <c r="J69" s="175"/>
      <c r="K69" s="175"/>
    </row>
    <row r="70" spans="1:11" s="73" customFormat="1" ht="12.75">
      <c r="A70"/>
      <c r="B70" s="71"/>
      <c r="C70" s="71"/>
      <c r="D70" s="71"/>
      <c r="E70" s="71"/>
      <c r="F70" s="71"/>
      <c r="G70" s="71"/>
      <c r="H70" s="71"/>
      <c r="I70" s="71"/>
      <c r="J70" s="71"/>
      <c r="K70" s="71"/>
    </row>
    <row r="71" s="73" customFormat="1" ht="11.25"/>
    <row r="72" spans="1:11" s="73" customFormat="1" ht="12.75">
      <c r="A72" s="383" t="s">
        <v>594</v>
      </c>
      <c r="B72" s="74"/>
      <c r="C72" s="74"/>
      <c r="D72" s="74"/>
      <c r="E72" s="74"/>
      <c r="F72" s="74"/>
      <c r="G72" s="74"/>
      <c r="H72" s="74"/>
      <c r="I72" s="74"/>
      <c r="J72" s="74"/>
      <c r="K72" s="74"/>
    </row>
    <row r="73" spans="1:11" s="73" customFormat="1" ht="12.75">
      <c r="A73" s="383" t="s">
        <v>561</v>
      </c>
      <c r="B73" s="74"/>
      <c r="C73" s="74"/>
      <c r="D73" s="74"/>
      <c r="E73" s="74"/>
      <c r="F73" s="74"/>
      <c r="G73" s="74"/>
      <c r="H73" s="74"/>
      <c r="I73" s="74"/>
      <c r="J73" s="74"/>
      <c r="K73" s="74"/>
    </row>
    <row r="74" spans="1:11" s="73" customFormat="1" ht="12" thickBot="1">
      <c r="A74" s="75"/>
      <c r="B74" s="75"/>
      <c r="C74" s="75"/>
      <c r="D74" s="75"/>
      <c r="E74" s="75"/>
      <c r="F74" s="75"/>
      <c r="G74" s="75"/>
      <c r="H74" s="75"/>
      <c r="I74" s="75"/>
      <c r="J74" s="75"/>
      <c r="K74" s="75"/>
    </row>
    <row r="75" spans="1:11" s="73" customFormat="1" ht="10.5" customHeight="1">
      <c r="A75" s="680" t="s">
        <v>562</v>
      </c>
      <c r="B75" s="693" t="s">
        <v>850</v>
      </c>
      <c r="C75" s="686"/>
      <c r="D75" s="686"/>
      <c r="E75" s="686"/>
      <c r="F75" s="686"/>
      <c r="G75" s="686"/>
      <c r="H75" s="686"/>
      <c r="I75" s="711"/>
      <c r="J75" s="669" t="s">
        <v>563</v>
      </c>
      <c r="K75" s="687"/>
    </row>
    <row r="76" spans="1:11" s="73" customFormat="1" ht="10.5" customHeight="1">
      <c r="A76" s="793"/>
      <c r="B76" s="712"/>
      <c r="C76" s="710"/>
      <c r="D76" s="710"/>
      <c r="E76" s="710"/>
      <c r="F76" s="710"/>
      <c r="G76" s="710"/>
      <c r="H76" s="710"/>
      <c r="I76" s="713"/>
      <c r="J76" s="677"/>
      <c r="K76" s="689"/>
    </row>
    <row r="77" spans="1:11" s="73" customFormat="1" ht="10.5" customHeight="1">
      <c r="A77" s="793"/>
      <c r="B77" s="795" t="s">
        <v>854</v>
      </c>
      <c r="C77" s="758"/>
      <c r="D77" s="700" t="s">
        <v>855</v>
      </c>
      <c r="E77" s="753"/>
      <c r="F77" s="753"/>
      <c r="G77" s="753"/>
      <c r="H77" s="753"/>
      <c r="I77" s="758"/>
      <c r="J77" s="677"/>
      <c r="K77" s="689"/>
    </row>
    <row r="78" spans="1:11" s="73" customFormat="1" ht="10.5" customHeight="1">
      <c r="A78" s="793"/>
      <c r="B78" s="841"/>
      <c r="C78" s="685"/>
      <c r="D78" s="709"/>
      <c r="E78" s="710"/>
      <c r="F78" s="710"/>
      <c r="G78" s="710"/>
      <c r="H78" s="710"/>
      <c r="I78" s="713"/>
      <c r="J78" s="677"/>
      <c r="K78" s="689"/>
    </row>
    <row r="79" spans="1:11" s="73" customFormat="1" ht="10.5" customHeight="1">
      <c r="A79" s="793"/>
      <c r="B79" s="841"/>
      <c r="C79" s="685"/>
      <c r="D79" s="842" t="s">
        <v>857</v>
      </c>
      <c r="E79" s="843"/>
      <c r="F79" s="615" t="s">
        <v>858</v>
      </c>
      <c r="G79" s="616"/>
      <c r="H79" s="89" t="s">
        <v>859</v>
      </c>
      <c r="I79" s="190"/>
      <c r="J79" s="677"/>
      <c r="K79" s="689"/>
    </row>
    <row r="80" spans="1:11" s="73" customFormat="1" ht="10.5" customHeight="1">
      <c r="A80" s="793"/>
      <c r="B80" s="712"/>
      <c r="C80" s="713"/>
      <c r="D80" s="844"/>
      <c r="E80" s="845"/>
      <c r="F80" s="265" t="s">
        <v>860</v>
      </c>
      <c r="G80" s="193"/>
      <c r="H80" s="71" t="s">
        <v>861</v>
      </c>
      <c r="I80" s="190"/>
      <c r="J80" s="684"/>
      <c r="K80" s="695"/>
    </row>
    <row r="81" spans="1:11" s="73" customFormat="1" ht="10.5" customHeight="1">
      <c r="A81" s="793"/>
      <c r="B81" s="118" t="s">
        <v>564</v>
      </c>
      <c r="C81" s="698" t="s">
        <v>980</v>
      </c>
      <c r="D81" s="146" t="s">
        <v>405</v>
      </c>
      <c r="E81" s="698" t="s">
        <v>980</v>
      </c>
      <c r="F81" s="146" t="s">
        <v>405</v>
      </c>
      <c r="G81" s="698" t="s">
        <v>980</v>
      </c>
      <c r="H81" s="146" t="s">
        <v>405</v>
      </c>
      <c r="I81" s="698" t="s">
        <v>980</v>
      </c>
      <c r="J81" s="146" t="s">
        <v>564</v>
      </c>
      <c r="K81" s="700" t="s">
        <v>980</v>
      </c>
    </row>
    <row r="82" spans="1:11" s="73" customFormat="1" ht="10.5" customHeight="1" thickBot="1">
      <c r="A82" s="794"/>
      <c r="B82" s="617" t="s">
        <v>565</v>
      </c>
      <c r="C82" s="671"/>
      <c r="D82" s="147" t="s">
        <v>407</v>
      </c>
      <c r="E82" s="671"/>
      <c r="F82" s="147" t="s">
        <v>407</v>
      </c>
      <c r="G82" s="671"/>
      <c r="H82" s="147" t="s">
        <v>407</v>
      </c>
      <c r="I82" s="671"/>
      <c r="J82" s="147" t="s">
        <v>565</v>
      </c>
      <c r="K82" s="790"/>
    </row>
    <row r="83" spans="1:11" s="73" customFormat="1" ht="11.25">
      <c r="A83" s="78"/>
      <c r="B83" s="78"/>
      <c r="C83" s="78"/>
      <c r="D83" s="78"/>
      <c r="E83" s="78"/>
      <c r="F83" s="78"/>
      <c r="G83" s="78"/>
      <c r="H83" s="78"/>
      <c r="I83" s="78"/>
      <c r="J83" s="78"/>
      <c r="K83" s="78"/>
    </row>
    <row r="84" spans="1:11" s="73" customFormat="1" ht="12.75">
      <c r="A84" s="175" t="s">
        <v>665</v>
      </c>
      <c r="B84" s="98"/>
      <c r="C84" s="71"/>
      <c r="D84" s="71"/>
      <c r="E84" s="71"/>
      <c r="F84" s="71"/>
      <c r="G84" s="71"/>
      <c r="H84" s="71"/>
      <c r="I84" s="71"/>
      <c r="J84" s="71"/>
      <c r="K84" s="71"/>
    </row>
    <row r="85" spans="1:11" s="73" customFormat="1" ht="12.75">
      <c r="A85" s="175"/>
      <c r="B85" s="98"/>
      <c r="C85" s="71"/>
      <c r="D85" s="71"/>
      <c r="E85" s="71"/>
      <c r="F85" s="71"/>
      <c r="G85" s="71"/>
      <c r="H85" s="71"/>
      <c r="I85" s="71"/>
      <c r="J85" s="71"/>
      <c r="K85" s="71"/>
    </row>
    <row r="86" spans="1:2" s="80" customFormat="1" ht="11.25">
      <c r="A86" s="255" t="s">
        <v>566</v>
      </c>
      <c r="B86" s="621"/>
    </row>
    <row r="87" spans="1:2" s="73" customFormat="1" ht="11.25">
      <c r="A87" s="86"/>
      <c r="B87" s="622"/>
    </row>
    <row r="88" spans="1:11" s="73" customFormat="1" ht="11.25">
      <c r="A88" s="86" t="s">
        <v>595</v>
      </c>
      <c r="B88" s="623">
        <v>147</v>
      </c>
      <c r="C88" s="319">
        <v>15</v>
      </c>
      <c r="D88" s="319">
        <v>97</v>
      </c>
      <c r="E88" s="319">
        <v>11</v>
      </c>
      <c r="F88" s="319">
        <v>48</v>
      </c>
      <c r="G88" s="319">
        <v>4</v>
      </c>
      <c r="H88" s="409">
        <v>2</v>
      </c>
      <c r="I88" s="624" t="s">
        <v>864</v>
      </c>
      <c r="J88" s="409">
        <v>21</v>
      </c>
      <c r="K88" s="366" t="s">
        <v>872</v>
      </c>
    </row>
    <row r="89" spans="1:11" s="73" customFormat="1" ht="11.25">
      <c r="A89" s="86" t="s">
        <v>596</v>
      </c>
      <c r="B89" s="623">
        <v>501</v>
      </c>
      <c r="C89" s="319">
        <v>150</v>
      </c>
      <c r="D89" s="319">
        <v>329</v>
      </c>
      <c r="E89" s="319">
        <v>93</v>
      </c>
      <c r="F89" s="319">
        <v>163</v>
      </c>
      <c r="G89" s="319">
        <v>57</v>
      </c>
      <c r="H89" s="409">
        <v>9</v>
      </c>
      <c r="I89" s="624" t="s">
        <v>864</v>
      </c>
      <c r="J89" s="409">
        <v>18</v>
      </c>
      <c r="K89" s="409">
        <v>8</v>
      </c>
    </row>
    <row r="90" spans="1:11" s="73" customFormat="1" ht="11.25">
      <c r="A90" s="86" t="s">
        <v>597</v>
      </c>
      <c r="B90" s="623">
        <v>1083</v>
      </c>
      <c r="C90" s="319">
        <v>294</v>
      </c>
      <c r="D90" s="319">
        <v>903</v>
      </c>
      <c r="E90" s="319">
        <v>226</v>
      </c>
      <c r="F90" s="319">
        <v>168</v>
      </c>
      <c r="G90" s="319">
        <v>66</v>
      </c>
      <c r="H90" s="409">
        <v>12</v>
      </c>
      <c r="I90" s="624" t="s">
        <v>880</v>
      </c>
      <c r="J90" s="409">
        <v>91</v>
      </c>
      <c r="K90" s="409">
        <v>46</v>
      </c>
    </row>
    <row r="91" spans="1:11" s="73" customFormat="1" ht="11.25">
      <c r="A91" s="86" t="s">
        <v>598</v>
      </c>
      <c r="B91" s="623">
        <v>3596</v>
      </c>
      <c r="C91" s="319">
        <v>1605</v>
      </c>
      <c r="D91" s="319">
        <v>3366</v>
      </c>
      <c r="E91" s="319">
        <v>1516</v>
      </c>
      <c r="F91" s="319">
        <v>215</v>
      </c>
      <c r="G91" s="319">
        <v>87</v>
      </c>
      <c r="H91" s="409">
        <v>15</v>
      </c>
      <c r="I91" s="625">
        <v>2</v>
      </c>
      <c r="J91" s="409">
        <v>63</v>
      </c>
      <c r="K91" s="409">
        <v>27</v>
      </c>
    </row>
    <row r="92" spans="1:11" s="73" customFormat="1" ht="11.25">
      <c r="A92" s="86" t="s">
        <v>599</v>
      </c>
      <c r="B92" s="623">
        <v>39</v>
      </c>
      <c r="C92" s="319">
        <v>16</v>
      </c>
      <c r="D92" s="319">
        <v>39</v>
      </c>
      <c r="E92" s="319">
        <v>16</v>
      </c>
      <c r="F92" s="339" t="s">
        <v>864</v>
      </c>
      <c r="G92" s="339" t="s">
        <v>864</v>
      </c>
      <c r="H92" s="366" t="s">
        <v>864</v>
      </c>
      <c r="I92" s="624" t="s">
        <v>864</v>
      </c>
      <c r="J92" s="366" t="s">
        <v>864</v>
      </c>
      <c r="K92" s="366" t="s">
        <v>864</v>
      </c>
    </row>
    <row r="93" spans="1:11" s="73" customFormat="1" ht="11.25">
      <c r="A93" s="86" t="s">
        <v>572</v>
      </c>
      <c r="B93" s="623">
        <v>74</v>
      </c>
      <c r="C93" s="319">
        <v>39</v>
      </c>
      <c r="D93" s="319">
        <v>68</v>
      </c>
      <c r="E93" s="319">
        <v>36</v>
      </c>
      <c r="F93" s="319">
        <v>6</v>
      </c>
      <c r="G93" s="319">
        <v>3</v>
      </c>
      <c r="H93" s="366" t="s">
        <v>864</v>
      </c>
      <c r="I93" s="624" t="s">
        <v>864</v>
      </c>
      <c r="J93" s="366" t="s">
        <v>864</v>
      </c>
      <c r="K93" s="366" t="s">
        <v>864</v>
      </c>
    </row>
    <row r="94" spans="1:11" s="73" customFormat="1" ht="11.25">
      <c r="A94" s="86"/>
      <c r="B94" s="623"/>
      <c r="C94" s="319"/>
      <c r="D94" s="319"/>
      <c r="E94" s="319"/>
      <c r="F94" s="319"/>
      <c r="G94" s="319"/>
      <c r="H94" s="409"/>
      <c r="I94" s="625"/>
      <c r="J94" s="409"/>
      <c r="K94" s="409"/>
    </row>
    <row r="95" spans="1:11" s="80" customFormat="1" ht="11.25">
      <c r="A95" s="255" t="s">
        <v>990</v>
      </c>
      <c r="B95" s="626">
        <v>5440</v>
      </c>
      <c r="C95" s="509">
        <v>2119</v>
      </c>
      <c r="D95" s="509">
        <v>4802</v>
      </c>
      <c r="E95" s="509">
        <v>1898</v>
      </c>
      <c r="F95" s="509">
        <v>600</v>
      </c>
      <c r="G95" s="509">
        <v>217</v>
      </c>
      <c r="H95" s="412">
        <v>38</v>
      </c>
      <c r="I95" s="627">
        <v>4</v>
      </c>
      <c r="J95" s="412">
        <v>193</v>
      </c>
      <c r="K95" s="412">
        <v>84</v>
      </c>
    </row>
    <row r="96" spans="1:11" s="73" customFormat="1" ht="11.25">
      <c r="A96" s="86"/>
      <c r="B96" s="623"/>
      <c r="C96" s="319"/>
      <c r="D96" s="319"/>
      <c r="E96" s="319"/>
      <c r="F96" s="319"/>
      <c r="G96" s="319"/>
      <c r="H96" s="409"/>
      <c r="I96" s="625"/>
      <c r="J96" s="409"/>
      <c r="K96" s="409"/>
    </row>
    <row r="97" spans="1:11" s="80" customFormat="1" ht="11.25">
      <c r="A97" s="255" t="s">
        <v>573</v>
      </c>
      <c r="B97" s="623"/>
      <c r="C97" s="319"/>
      <c r="D97" s="319"/>
      <c r="E97" s="319"/>
      <c r="F97" s="319"/>
      <c r="G97" s="319"/>
      <c r="H97" s="409"/>
      <c r="I97" s="625"/>
      <c r="J97" s="409"/>
      <c r="K97" s="409"/>
    </row>
    <row r="98" spans="1:11" s="73" customFormat="1" ht="11.25">
      <c r="A98" s="86"/>
      <c r="B98" s="623"/>
      <c r="C98" s="319"/>
      <c r="D98" s="319"/>
      <c r="E98" s="319"/>
      <c r="F98" s="319"/>
      <c r="G98" s="319"/>
      <c r="H98" s="409"/>
      <c r="I98" s="625"/>
      <c r="J98" s="409"/>
      <c r="K98" s="409"/>
    </row>
    <row r="99" spans="1:11" s="73" customFormat="1" ht="11.25">
      <c r="A99" s="86" t="s">
        <v>600</v>
      </c>
      <c r="B99" s="623">
        <v>165</v>
      </c>
      <c r="C99" s="319">
        <v>66</v>
      </c>
      <c r="D99" s="339" t="s">
        <v>864</v>
      </c>
      <c r="E99" s="339" t="s">
        <v>864</v>
      </c>
      <c r="F99" s="319">
        <v>154</v>
      </c>
      <c r="G99" s="319">
        <v>63</v>
      </c>
      <c r="H99" s="409">
        <v>11</v>
      </c>
      <c r="I99" s="624" t="s">
        <v>872</v>
      </c>
      <c r="J99" s="409">
        <v>57</v>
      </c>
      <c r="K99" s="409">
        <v>30</v>
      </c>
    </row>
    <row r="100" spans="1:11" s="73" customFormat="1" ht="11.25">
      <c r="A100" s="86" t="s">
        <v>601</v>
      </c>
      <c r="B100" s="623">
        <v>2625</v>
      </c>
      <c r="C100" s="319">
        <v>1302</v>
      </c>
      <c r="D100" s="319">
        <v>2063</v>
      </c>
      <c r="E100" s="319">
        <v>1071</v>
      </c>
      <c r="F100" s="319">
        <v>508</v>
      </c>
      <c r="G100" s="319">
        <v>220</v>
      </c>
      <c r="H100" s="409">
        <v>54</v>
      </c>
      <c r="I100" s="625">
        <v>11</v>
      </c>
      <c r="J100" s="409">
        <v>205</v>
      </c>
      <c r="K100" s="409">
        <v>130</v>
      </c>
    </row>
    <row r="101" spans="1:11" s="73" customFormat="1" ht="11.25">
      <c r="A101" s="86" t="s">
        <v>602</v>
      </c>
      <c r="B101" s="623">
        <v>2402</v>
      </c>
      <c r="C101" s="319">
        <v>1225</v>
      </c>
      <c r="D101" s="319">
        <v>1310</v>
      </c>
      <c r="E101" s="319">
        <v>677</v>
      </c>
      <c r="F101" s="319">
        <v>1017</v>
      </c>
      <c r="G101" s="319">
        <v>524</v>
      </c>
      <c r="H101" s="409">
        <v>75</v>
      </c>
      <c r="I101" s="625">
        <v>24</v>
      </c>
      <c r="J101" s="409">
        <v>257</v>
      </c>
      <c r="K101" s="409">
        <v>194</v>
      </c>
    </row>
    <row r="102" spans="1:11" s="73" customFormat="1" ht="11.25">
      <c r="A102" s="86" t="s">
        <v>603</v>
      </c>
      <c r="B102" s="623">
        <v>3246</v>
      </c>
      <c r="C102" s="319">
        <v>2034</v>
      </c>
      <c r="D102" s="319">
        <v>1338</v>
      </c>
      <c r="E102" s="319">
        <v>842</v>
      </c>
      <c r="F102" s="319">
        <v>1795</v>
      </c>
      <c r="G102" s="319">
        <v>1154</v>
      </c>
      <c r="H102" s="409">
        <v>113</v>
      </c>
      <c r="I102" s="625">
        <v>38</v>
      </c>
      <c r="J102" s="409">
        <v>390</v>
      </c>
      <c r="K102" s="409">
        <v>293</v>
      </c>
    </row>
    <row r="103" spans="1:11" s="73" customFormat="1" ht="11.25">
      <c r="A103" s="86" t="s">
        <v>604</v>
      </c>
      <c r="B103" s="623">
        <v>7</v>
      </c>
      <c r="C103" s="319">
        <v>1</v>
      </c>
      <c r="D103" s="319">
        <v>7</v>
      </c>
      <c r="E103" s="319">
        <v>1</v>
      </c>
      <c r="F103" s="339" t="s">
        <v>864</v>
      </c>
      <c r="G103" s="339" t="s">
        <v>864</v>
      </c>
      <c r="H103" s="366" t="s">
        <v>864</v>
      </c>
      <c r="I103" s="624" t="s">
        <v>864</v>
      </c>
      <c r="J103" s="366" t="s">
        <v>864</v>
      </c>
      <c r="K103" s="366" t="s">
        <v>864</v>
      </c>
    </row>
    <row r="104" spans="1:11" s="73" customFormat="1" ht="11.25">
      <c r="A104" s="86" t="s">
        <v>605</v>
      </c>
      <c r="B104" s="623">
        <v>2357</v>
      </c>
      <c r="C104" s="319">
        <v>1648</v>
      </c>
      <c r="D104" s="319">
        <v>975</v>
      </c>
      <c r="E104" s="319">
        <v>740</v>
      </c>
      <c r="F104" s="319">
        <v>1292</v>
      </c>
      <c r="G104" s="319">
        <v>882</v>
      </c>
      <c r="H104" s="409">
        <v>90</v>
      </c>
      <c r="I104" s="625">
        <v>26</v>
      </c>
      <c r="J104" s="366" t="s">
        <v>606</v>
      </c>
      <c r="K104" s="366" t="s">
        <v>607</v>
      </c>
    </row>
    <row r="105" spans="1:11" s="73" customFormat="1" ht="11.25">
      <c r="A105" s="86" t="s">
        <v>572</v>
      </c>
      <c r="B105" s="628" t="s">
        <v>531</v>
      </c>
      <c r="C105" s="339" t="s">
        <v>531</v>
      </c>
      <c r="D105" s="339" t="s">
        <v>864</v>
      </c>
      <c r="E105" s="339" t="s">
        <v>864</v>
      </c>
      <c r="F105" s="339" t="s">
        <v>531</v>
      </c>
      <c r="G105" s="339" t="s">
        <v>531</v>
      </c>
      <c r="H105" s="366" t="s">
        <v>864</v>
      </c>
      <c r="I105" s="624" t="s">
        <v>864</v>
      </c>
      <c r="J105" s="409">
        <v>42</v>
      </c>
      <c r="K105" s="409">
        <v>36</v>
      </c>
    </row>
    <row r="106" spans="1:11" s="73" customFormat="1" ht="11.25">
      <c r="A106" s="86"/>
      <c r="B106" s="623"/>
      <c r="C106" s="319"/>
      <c r="D106" s="319"/>
      <c r="E106" s="319"/>
      <c r="F106" s="319"/>
      <c r="G106" s="319"/>
      <c r="H106" s="409"/>
      <c r="I106" s="625"/>
      <c r="J106" s="409"/>
      <c r="K106" s="409"/>
    </row>
    <row r="107" spans="1:11" s="80" customFormat="1" ht="11.25">
      <c r="A107" s="255" t="s">
        <v>990</v>
      </c>
      <c r="B107" s="626">
        <v>10809</v>
      </c>
      <c r="C107" s="509">
        <v>6283</v>
      </c>
      <c r="D107" s="509">
        <v>5693</v>
      </c>
      <c r="E107" s="509">
        <v>3331</v>
      </c>
      <c r="F107" s="509">
        <v>4773</v>
      </c>
      <c r="G107" s="509">
        <v>2850</v>
      </c>
      <c r="H107" s="412">
        <v>343</v>
      </c>
      <c r="I107" s="627">
        <v>102</v>
      </c>
      <c r="J107" s="412">
        <v>1676</v>
      </c>
      <c r="K107" s="412">
        <v>1307</v>
      </c>
    </row>
    <row r="108" spans="1:11" s="73" customFormat="1" ht="11.25">
      <c r="A108" s="86"/>
      <c r="B108" s="623"/>
      <c r="C108" s="319"/>
      <c r="D108" s="319"/>
      <c r="E108" s="319"/>
      <c r="F108" s="319"/>
      <c r="G108" s="319"/>
      <c r="H108" s="409"/>
      <c r="I108" s="625"/>
      <c r="J108" s="409"/>
      <c r="K108" s="409"/>
    </row>
    <row r="109" spans="1:11" s="80" customFormat="1" ht="11.25">
      <c r="A109" s="255" t="s">
        <v>580</v>
      </c>
      <c r="B109" s="623"/>
      <c r="C109" s="319"/>
      <c r="D109" s="319"/>
      <c r="E109" s="319"/>
      <c r="F109" s="319"/>
      <c r="G109" s="319"/>
      <c r="H109" s="409"/>
      <c r="I109" s="625"/>
      <c r="J109" s="409"/>
      <c r="K109" s="409"/>
    </row>
    <row r="110" spans="1:11" s="73" customFormat="1" ht="11.25">
      <c r="A110" s="86"/>
      <c r="B110" s="623"/>
      <c r="C110" s="319"/>
      <c r="D110" s="319"/>
      <c r="E110" s="319"/>
      <c r="F110" s="319"/>
      <c r="G110" s="319"/>
      <c r="H110" s="409"/>
      <c r="I110" s="625"/>
      <c r="J110" s="409"/>
      <c r="K110" s="409"/>
    </row>
    <row r="111" spans="1:11" s="73" customFormat="1" ht="11.25">
      <c r="A111" s="86" t="s">
        <v>608</v>
      </c>
      <c r="B111" s="623">
        <v>1151</v>
      </c>
      <c r="C111" s="319">
        <v>840</v>
      </c>
      <c r="D111" s="339" t="s">
        <v>582</v>
      </c>
      <c r="E111" s="339" t="s">
        <v>609</v>
      </c>
      <c r="F111" s="319">
        <v>846</v>
      </c>
      <c r="G111" s="319">
        <v>636</v>
      </c>
      <c r="H111" s="409">
        <v>45</v>
      </c>
      <c r="I111" s="625">
        <v>24</v>
      </c>
      <c r="J111" s="409">
        <v>143</v>
      </c>
      <c r="K111" s="366" t="s">
        <v>610</v>
      </c>
    </row>
    <row r="112" spans="1:11" s="73" customFormat="1" ht="11.25">
      <c r="A112" s="86" t="s">
        <v>611</v>
      </c>
      <c r="B112" s="623">
        <v>3840</v>
      </c>
      <c r="C112" s="319">
        <v>3011</v>
      </c>
      <c r="D112" s="319">
        <v>1063</v>
      </c>
      <c r="E112" s="319">
        <v>858</v>
      </c>
      <c r="F112" s="319">
        <v>2660</v>
      </c>
      <c r="G112" s="319">
        <v>2100</v>
      </c>
      <c r="H112" s="409">
        <v>117</v>
      </c>
      <c r="I112" s="625">
        <v>53</v>
      </c>
      <c r="J112" s="409">
        <v>923</v>
      </c>
      <c r="K112" s="409">
        <v>849</v>
      </c>
    </row>
    <row r="113" spans="1:11" s="73" customFormat="1" ht="11.25">
      <c r="A113" s="86" t="s">
        <v>612</v>
      </c>
      <c r="B113" s="623">
        <v>6149</v>
      </c>
      <c r="C113" s="319">
        <v>5306</v>
      </c>
      <c r="D113" s="319">
        <v>2770</v>
      </c>
      <c r="E113" s="319">
        <v>2536</v>
      </c>
      <c r="F113" s="319">
        <v>3210</v>
      </c>
      <c r="G113" s="319">
        <v>2630</v>
      </c>
      <c r="H113" s="409">
        <v>169</v>
      </c>
      <c r="I113" s="625">
        <v>140</v>
      </c>
      <c r="J113" s="409">
        <v>291</v>
      </c>
      <c r="K113" s="409">
        <v>263</v>
      </c>
    </row>
    <row r="114" spans="1:11" s="73" customFormat="1" ht="11.25">
      <c r="A114" s="86" t="s">
        <v>613</v>
      </c>
      <c r="B114" s="623">
        <v>4495</v>
      </c>
      <c r="C114" s="319">
        <v>3627</v>
      </c>
      <c r="D114" s="319">
        <v>1896</v>
      </c>
      <c r="E114" s="319">
        <v>1762</v>
      </c>
      <c r="F114" s="319">
        <v>2451</v>
      </c>
      <c r="G114" s="319">
        <v>1745</v>
      </c>
      <c r="H114" s="409">
        <v>148</v>
      </c>
      <c r="I114" s="625">
        <v>120</v>
      </c>
      <c r="J114" s="409">
        <v>223</v>
      </c>
      <c r="K114" s="409">
        <v>192</v>
      </c>
    </row>
    <row r="115" spans="1:11" s="73" customFormat="1" ht="11.25">
      <c r="A115" s="86" t="s">
        <v>614</v>
      </c>
      <c r="B115" s="623">
        <v>589</v>
      </c>
      <c r="C115" s="319">
        <v>394</v>
      </c>
      <c r="D115" s="319">
        <v>118</v>
      </c>
      <c r="E115" s="319">
        <v>95</v>
      </c>
      <c r="F115" s="319">
        <v>433</v>
      </c>
      <c r="G115" s="319">
        <v>266</v>
      </c>
      <c r="H115" s="409">
        <v>38</v>
      </c>
      <c r="I115" s="625">
        <v>33</v>
      </c>
      <c r="J115" s="409">
        <v>33</v>
      </c>
      <c r="K115" s="409">
        <v>21</v>
      </c>
    </row>
    <row r="116" spans="1:11" s="73" customFormat="1" ht="11.25">
      <c r="A116" s="86" t="s">
        <v>572</v>
      </c>
      <c r="B116" s="623">
        <v>1193</v>
      </c>
      <c r="C116" s="319">
        <v>854</v>
      </c>
      <c r="D116" s="319">
        <v>585</v>
      </c>
      <c r="E116" s="319">
        <v>397</v>
      </c>
      <c r="F116" s="319">
        <v>597</v>
      </c>
      <c r="G116" s="319">
        <v>448</v>
      </c>
      <c r="H116" s="409">
        <v>11</v>
      </c>
      <c r="I116" s="625">
        <v>9</v>
      </c>
      <c r="J116" s="409">
        <v>125</v>
      </c>
      <c r="K116" s="409">
        <v>95</v>
      </c>
    </row>
    <row r="117" spans="1:11" s="73" customFormat="1" ht="11.25">
      <c r="A117" s="86"/>
      <c r="B117" s="623"/>
      <c r="C117" s="319"/>
      <c r="D117" s="319"/>
      <c r="E117" s="319"/>
      <c r="F117" s="319"/>
      <c r="G117" s="319"/>
      <c r="H117" s="409"/>
      <c r="I117" s="625"/>
      <c r="J117" s="409"/>
      <c r="K117" s="409"/>
    </row>
    <row r="118" spans="1:11" s="80" customFormat="1" ht="11.25">
      <c r="A118" s="255" t="s">
        <v>990</v>
      </c>
      <c r="B118" s="626">
        <v>17417</v>
      </c>
      <c r="C118" s="509">
        <v>14032</v>
      </c>
      <c r="D118" s="509">
        <v>6692</v>
      </c>
      <c r="E118" s="509">
        <v>5828</v>
      </c>
      <c r="F118" s="509">
        <v>10197</v>
      </c>
      <c r="G118" s="509">
        <v>7825</v>
      </c>
      <c r="H118" s="412">
        <v>528</v>
      </c>
      <c r="I118" s="627">
        <v>379</v>
      </c>
      <c r="J118" s="412">
        <v>1738</v>
      </c>
      <c r="K118" s="412">
        <v>1552</v>
      </c>
    </row>
    <row r="119" spans="1:11" s="73" customFormat="1" ht="11.25">
      <c r="A119" s="86"/>
      <c r="B119" s="623"/>
      <c r="C119" s="319"/>
      <c r="D119" s="319"/>
      <c r="E119" s="319"/>
      <c r="F119" s="319"/>
      <c r="G119" s="319"/>
      <c r="H119" s="409"/>
      <c r="I119" s="625"/>
      <c r="J119" s="409"/>
      <c r="K119" s="409"/>
    </row>
    <row r="120" spans="1:11" s="80" customFormat="1" ht="11.25">
      <c r="A120" s="255" t="s">
        <v>587</v>
      </c>
      <c r="B120" s="623"/>
      <c r="C120" s="319"/>
      <c r="D120" s="319"/>
      <c r="E120" s="319"/>
      <c r="F120" s="319"/>
      <c r="G120" s="319"/>
      <c r="H120" s="409"/>
      <c r="I120" s="625"/>
      <c r="J120" s="409"/>
      <c r="K120" s="409"/>
    </row>
    <row r="121" spans="1:11" s="73" customFormat="1" ht="11.25">
      <c r="A121" s="86"/>
      <c r="B121" s="623"/>
      <c r="C121" s="319"/>
      <c r="D121" s="319"/>
      <c r="E121" s="319"/>
      <c r="F121" s="319"/>
      <c r="G121" s="319"/>
      <c r="H121" s="409"/>
      <c r="I121" s="625"/>
      <c r="J121" s="409"/>
      <c r="K121" s="409"/>
    </row>
    <row r="122" spans="1:11" s="73" customFormat="1" ht="11.25">
      <c r="A122" s="86" t="s">
        <v>615</v>
      </c>
      <c r="B122" s="623">
        <v>57</v>
      </c>
      <c r="C122" s="319">
        <v>24</v>
      </c>
      <c r="D122" s="339" t="s">
        <v>864</v>
      </c>
      <c r="E122" s="339" t="s">
        <v>864</v>
      </c>
      <c r="F122" s="319">
        <v>55</v>
      </c>
      <c r="G122" s="319">
        <v>23</v>
      </c>
      <c r="H122" s="366" t="s">
        <v>880</v>
      </c>
      <c r="I122" s="624" t="s">
        <v>881</v>
      </c>
      <c r="J122" s="366" t="s">
        <v>864</v>
      </c>
      <c r="K122" s="366" t="s">
        <v>864</v>
      </c>
    </row>
    <row r="123" spans="1:11" s="73" customFormat="1" ht="11.25">
      <c r="A123" s="86" t="s">
        <v>616</v>
      </c>
      <c r="B123" s="623">
        <v>143</v>
      </c>
      <c r="C123" s="319">
        <v>102</v>
      </c>
      <c r="D123" s="319">
        <v>112</v>
      </c>
      <c r="E123" s="319">
        <v>83</v>
      </c>
      <c r="F123" s="319">
        <v>31</v>
      </c>
      <c r="G123" s="319">
        <v>19</v>
      </c>
      <c r="H123" s="366" t="s">
        <v>864</v>
      </c>
      <c r="I123" s="624" t="s">
        <v>864</v>
      </c>
      <c r="J123" s="366" t="s">
        <v>880</v>
      </c>
      <c r="K123" s="366" t="s">
        <v>881</v>
      </c>
    </row>
    <row r="124" spans="1:11" s="73" customFormat="1" ht="11.25">
      <c r="A124" s="86" t="s">
        <v>617</v>
      </c>
      <c r="B124" s="623">
        <v>53</v>
      </c>
      <c r="C124" s="319">
        <v>36</v>
      </c>
      <c r="D124" s="319">
        <v>17</v>
      </c>
      <c r="E124" s="319">
        <v>12</v>
      </c>
      <c r="F124" s="319">
        <v>32</v>
      </c>
      <c r="G124" s="319">
        <v>20</v>
      </c>
      <c r="H124" s="409">
        <v>4</v>
      </c>
      <c r="I124" s="624" t="s">
        <v>871</v>
      </c>
      <c r="J124" s="409">
        <v>3</v>
      </c>
      <c r="K124" s="409">
        <v>2</v>
      </c>
    </row>
    <row r="125" spans="1:11" s="73" customFormat="1" ht="11.25">
      <c r="A125" s="86" t="s">
        <v>618</v>
      </c>
      <c r="B125" s="623">
        <v>8</v>
      </c>
      <c r="C125" s="319">
        <v>5</v>
      </c>
      <c r="D125" s="339" t="s">
        <v>864</v>
      </c>
      <c r="E125" s="339" t="s">
        <v>864</v>
      </c>
      <c r="F125" s="319">
        <v>8</v>
      </c>
      <c r="G125" s="319">
        <v>5</v>
      </c>
      <c r="H125" s="366" t="s">
        <v>864</v>
      </c>
      <c r="I125" s="624" t="s">
        <v>864</v>
      </c>
      <c r="J125" s="366" t="s">
        <v>872</v>
      </c>
      <c r="K125" s="366" t="s">
        <v>880</v>
      </c>
    </row>
    <row r="126" spans="1:11" s="73" customFormat="1" ht="11.25">
      <c r="A126" s="86" t="s">
        <v>572</v>
      </c>
      <c r="B126" s="623">
        <v>9</v>
      </c>
      <c r="C126" s="319">
        <v>7</v>
      </c>
      <c r="D126" s="339" t="s">
        <v>864</v>
      </c>
      <c r="E126" s="339" t="s">
        <v>864</v>
      </c>
      <c r="F126" s="319">
        <v>8</v>
      </c>
      <c r="G126" s="319">
        <v>6</v>
      </c>
      <c r="H126" s="366" t="s">
        <v>881</v>
      </c>
      <c r="I126" s="624" t="s">
        <v>881</v>
      </c>
      <c r="J126" s="366" t="s">
        <v>872</v>
      </c>
      <c r="K126" s="366" t="s">
        <v>872</v>
      </c>
    </row>
    <row r="127" spans="1:11" s="73" customFormat="1" ht="11.25">
      <c r="A127" s="86"/>
      <c r="B127" s="623"/>
      <c r="C127" s="319"/>
      <c r="D127" s="319"/>
      <c r="E127" s="319"/>
      <c r="F127" s="319"/>
      <c r="G127" s="319"/>
      <c r="H127" s="409"/>
      <c r="I127" s="625"/>
      <c r="J127" s="409"/>
      <c r="K127" s="409"/>
    </row>
    <row r="128" spans="1:11" s="80" customFormat="1" ht="14.25" customHeight="1">
      <c r="A128" s="164" t="s">
        <v>666</v>
      </c>
      <c r="B128" s="623">
        <v>363</v>
      </c>
      <c r="C128" s="319">
        <v>170</v>
      </c>
      <c r="D128" s="319">
        <v>76</v>
      </c>
      <c r="E128" s="319">
        <v>31</v>
      </c>
      <c r="F128" s="319">
        <v>273</v>
      </c>
      <c r="G128" s="319">
        <v>136</v>
      </c>
      <c r="H128" s="409">
        <v>14</v>
      </c>
      <c r="I128" s="625">
        <v>3</v>
      </c>
      <c r="J128" s="409">
        <v>10</v>
      </c>
      <c r="K128" s="366" t="s">
        <v>872</v>
      </c>
    </row>
    <row r="129" spans="1:11" s="80" customFormat="1" ht="11.25">
      <c r="A129" s="255"/>
      <c r="B129" s="626"/>
      <c r="C129" s="509"/>
      <c r="D129" s="509"/>
      <c r="E129" s="509"/>
      <c r="F129" s="509"/>
      <c r="G129" s="509"/>
      <c r="H129" s="412"/>
      <c r="I129" s="627"/>
      <c r="J129" s="412"/>
      <c r="K129" s="363"/>
    </row>
    <row r="130" spans="1:11" s="80" customFormat="1" ht="11.25">
      <c r="A130" s="255" t="s">
        <v>990</v>
      </c>
      <c r="B130" s="626">
        <v>633</v>
      </c>
      <c r="C130" s="509">
        <v>344</v>
      </c>
      <c r="D130" s="509">
        <v>205</v>
      </c>
      <c r="E130" s="509">
        <v>126</v>
      </c>
      <c r="F130" s="509">
        <v>407</v>
      </c>
      <c r="G130" s="509">
        <v>209</v>
      </c>
      <c r="H130" s="412">
        <v>21</v>
      </c>
      <c r="I130" s="627">
        <v>9</v>
      </c>
      <c r="J130" s="412">
        <v>21</v>
      </c>
      <c r="K130" s="363" t="s">
        <v>486</v>
      </c>
    </row>
    <row r="131" spans="1:11" s="73" customFormat="1" ht="11.25">
      <c r="A131" s="86"/>
      <c r="B131" s="623"/>
      <c r="C131" s="319"/>
      <c r="D131" s="319"/>
      <c r="E131" s="319"/>
      <c r="F131" s="319"/>
      <c r="G131" s="319"/>
      <c r="H131" s="409"/>
      <c r="I131" s="625"/>
      <c r="J131" s="409"/>
      <c r="K131" s="409"/>
    </row>
    <row r="132" spans="1:11" s="80" customFormat="1" ht="11.25">
      <c r="A132" s="255" t="s">
        <v>619</v>
      </c>
      <c r="B132" s="626">
        <v>34299</v>
      </c>
      <c r="C132" s="509">
        <v>22778</v>
      </c>
      <c r="D132" s="509">
        <v>17392</v>
      </c>
      <c r="E132" s="509">
        <v>11183</v>
      </c>
      <c r="F132" s="509">
        <v>15977</v>
      </c>
      <c r="G132" s="509">
        <v>11101</v>
      </c>
      <c r="H132" s="412">
        <v>930</v>
      </c>
      <c r="I132" s="627">
        <v>494</v>
      </c>
      <c r="J132" s="412">
        <v>3628</v>
      </c>
      <c r="K132" s="412">
        <v>2954</v>
      </c>
    </row>
    <row r="133" spans="1:11" s="80" customFormat="1" ht="11.25">
      <c r="A133" s="255" t="s">
        <v>593</v>
      </c>
      <c r="B133" s="626">
        <v>1283</v>
      </c>
      <c r="C133" s="509">
        <v>907</v>
      </c>
      <c r="D133" s="509">
        <v>653</v>
      </c>
      <c r="E133" s="509">
        <v>433</v>
      </c>
      <c r="F133" s="509">
        <v>618</v>
      </c>
      <c r="G133" s="509">
        <v>464</v>
      </c>
      <c r="H133" s="412">
        <v>12</v>
      </c>
      <c r="I133" s="627">
        <v>10</v>
      </c>
      <c r="J133" s="412">
        <v>170</v>
      </c>
      <c r="K133" s="412">
        <v>134</v>
      </c>
    </row>
    <row r="134" spans="2:11" s="73" customFormat="1" ht="11.25">
      <c r="B134" s="533"/>
      <c r="C134" s="533"/>
      <c r="D134" s="533"/>
      <c r="E134" s="533"/>
      <c r="F134" s="533"/>
      <c r="G134" s="533"/>
      <c r="H134" s="533"/>
      <c r="I134" s="533"/>
      <c r="J134" s="533"/>
      <c r="K134" s="533"/>
    </row>
    <row r="135" spans="1:11" s="73" customFormat="1" ht="11.25">
      <c r="A135" s="73" t="s">
        <v>620</v>
      </c>
      <c r="B135" s="533"/>
      <c r="C135" s="533"/>
      <c r="D135" s="533"/>
      <c r="E135" s="533"/>
      <c r="F135" s="533"/>
      <c r="G135" s="533"/>
      <c r="H135" s="533"/>
      <c r="I135" s="533"/>
      <c r="J135" s="533"/>
      <c r="K135" s="533"/>
    </row>
    <row r="136" spans="1:11" s="73" customFormat="1" ht="11.25">
      <c r="A136" s="73" t="s">
        <v>621</v>
      </c>
      <c r="B136" s="533"/>
      <c r="C136" s="533"/>
      <c r="D136" s="533"/>
      <c r="E136" s="533"/>
      <c r="F136" s="533"/>
      <c r="G136" s="533"/>
      <c r="H136" s="533"/>
      <c r="I136" s="533"/>
      <c r="J136" s="533"/>
      <c r="K136" s="533"/>
    </row>
    <row r="137" spans="1:11" s="73" customFormat="1" ht="11.25">
      <c r="A137" s="71" t="str">
        <f>"- 57 -"</f>
        <v>- 57 -</v>
      </c>
      <c r="B137" s="629"/>
      <c r="C137" s="629"/>
      <c r="D137" s="629"/>
      <c r="E137" s="629"/>
      <c r="F137" s="629"/>
      <c r="G137" s="629"/>
      <c r="H137" s="629"/>
      <c r="I137" s="629"/>
      <c r="J137" s="629"/>
      <c r="K137" s="629"/>
    </row>
    <row r="138" s="73" customFormat="1" ht="11.25"/>
    <row r="139" s="73" customFormat="1" ht="11.25"/>
    <row r="140" spans="1:11" s="73" customFormat="1" ht="12.75">
      <c r="A140" s="383" t="s">
        <v>594</v>
      </c>
      <c r="B140" s="74"/>
      <c r="C140" s="74"/>
      <c r="D140" s="74"/>
      <c r="E140" s="74"/>
      <c r="F140" s="74"/>
      <c r="G140" s="74"/>
      <c r="H140" s="74"/>
      <c r="I140" s="74"/>
      <c r="J140" s="74"/>
      <c r="K140" s="74"/>
    </row>
    <row r="141" spans="1:11" s="73" customFormat="1" ht="12.75">
      <c r="A141" s="383" t="s">
        <v>561</v>
      </c>
      <c r="B141" s="74"/>
      <c r="C141" s="74"/>
      <c r="D141" s="74"/>
      <c r="E141" s="74"/>
      <c r="F141" s="74"/>
      <c r="G141" s="74"/>
      <c r="H141" s="74"/>
      <c r="I141" s="74"/>
      <c r="J141" s="74"/>
      <c r="K141" s="74"/>
    </row>
    <row r="142" spans="1:11" s="73" customFormat="1" ht="12" thickBot="1">
      <c r="A142" s="75"/>
      <c r="B142" s="75"/>
      <c r="C142" s="75"/>
      <c r="D142" s="75"/>
      <c r="E142" s="75"/>
      <c r="F142" s="75"/>
      <c r="G142" s="75"/>
      <c r="H142" s="75"/>
      <c r="I142" s="75"/>
      <c r="J142" s="75"/>
      <c r="K142" s="75"/>
    </row>
    <row r="143" spans="1:11" s="73" customFormat="1" ht="10.5" customHeight="1">
      <c r="A143" s="680" t="s">
        <v>562</v>
      </c>
      <c r="B143" s="693" t="s">
        <v>850</v>
      </c>
      <c r="C143" s="686"/>
      <c r="D143" s="686"/>
      <c r="E143" s="686"/>
      <c r="F143" s="686"/>
      <c r="G143" s="686"/>
      <c r="H143" s="686"/>
      <c r="I143" s="711"/>
      <c r="J143" s="669" t="s">
        <v>563</v>
      </c>
      <c r="K143" s="687"/>
    </row>
    <row r="144" spans="1:11" s="73" customFormat="1" ht="10.5" customHeight="1">
      <c r="A144" s="793"/>
      <c r="B144" s="712"/>
      <c r="C144" s="710"/>
      <c r="D144" s="710"/>
      <c r="E144" s="710"/>
      <c r="F144" s="710"/>
      <c r="G144" s="710"/>
      <c r="H144" s="710"/>
      <c r="I144" s="713"/>
      <c r="J144" s="677"/>
      <c r="K144" s="689"/>
    </row>
    <row r="145" spans="1:11" s="73" customFormat="1" ht="10.5" customHeight="1">
      <c r="A145" s="793"/>
      <c r="B145" s="795" t="s">
        <v>854</v>
      </c>
      <c r="C145" s="758"/>
      <c r="D145" s="700" t="s">
        <v>855</v>
      </c>
      <c r="E145" s="753"/>
      <c r="F145" s="753"/>
      <c r="G145" s="753"/>
      <c r="H145" s="753"/>
      <c r="I145" s="758"/>
      <c r="J145" s="677"/>
      <c r="K145" s="689"/>
    </row>
    <row r="146" spans="1:11" s="73" customFormat="1" ht="10.5" customHeight="1">
      <c r="A146" s="793"/>
      <c r="B146" s="841"/>
      <c r="C146" s="685"/>
      <c r="D146" s="709"/>
      <c r="E146" s="710"/>
      <c r="F146" s="710"/>
      <c r="G146" s="710"/>
      <c r="H146" s="710"/>
      <c r="I146" s="713"/>
      <c r="J146" s="677"/>
      <c r="K146" s="689"/>
    </row>
    <row r="147" spans="1:11" s="73" customFormat="1" ht="10.5" customHeight="1">
      <c r="A147" s="793"/>
      <c r="B147" s="841"/>
      <c r="C147" s="685"/>
      <c r="D147" s="842" t="s">
        <v>857</v>
      </c>
      <c r="E147" s="843"/>
      <c r="F147" s="615" t="s">
        <v>858</v>
      </c>
      <c r="G147" s="616"/>
      <c r="H147" s="89" t="s">
        <v>859</v>
      </c>
      <c r="I147" s="190"/>
      <c r="J147" s="677"/>
      <c r="K147" s="689"/>
    </row>
    <row r="148" spans="1:11" s="73" customFormat="1" ht="10.5" customHeight="1">
      <c r="A148" s="793"/>
      <c r="B148" s="712"/>
      <c r="C148" s="713"/>
      <c r="D148" s="844"/>
      <c r="E148" s="845"/>
      <c r="F148" s="265" t="s">
        <v>860</v>
      </c>
      <c r="G148" s="193"/>
      <c r="H148" s="71" t="s">
        <v>861</v>
      </c>
      <c r="I148" s="190"/>
      <c r="J148" s="684"/>
      <c r="K148" s="695"/>
    </row>
    <row r="149" spans="1:11" s="73" customFormat="1" ht="10.5" customHeight="1">
      <c r="A149" s="793"/>
      <c r="B149" s="118" t="s">
        <v>564</v>
      </c>
      <c r="C149" s="698" t="s">
        <v>980</v>
      </c>
      <c r="D149" s="146" t="s">
        <v>405</v>
      </c>
      <c r="E149" s="698" t="s">
        <v>980</v>
      </c>
      <c r="F149" s="146" t="s">
        <v>405</v>
      </c>
      <c r="G149" s="698" t="s">
        <v>980</v>
      </c>
      <c r="H149" s="146" t="s">
        <v>405</v>
      </c>
      <c r="I149" s="698" t="s">
        <v>980</v>
      </c>
      <c r="J149" s="146" t="s">
        <v>564</v>
      </c>
      <c r="K149" s="700" t="s">
        <v>980</v>
      </c>
    </row>
    <row r="150" spans="1:11" s="73" customFormat="1" ht="10.5" customHeight="1" thickBot="1">
      <c r="A150" s="794"/>
      <c r="B150" s="617" t="s">
        <v>565</v>
      </c>
      <c r="C150" s="671"/>
      <c r="D150" s="147" t="s">
        <v>407</v>
      </c>
      <c r="E150" s="671"/>
      <c r="F150" s="147" t="s">
        <v>407</v>
      </c>
      <c r="G150" s="671"/>
      <c r="H150" s="147" t="s">
        <v>407</v>
      </c>
      <c r="I150" s="671"/>
      <c r="J150" s="147" t="s">
        <v>565</v>
      </c>
      <c r="K150" s="790"/>
    </row>
    <row r="151" spans="1:11" s="73" customFormat="1" ht="11.25">
      <c r="A151" s="78"/>
      <c r="B151" s="78"/>
      <c r="C151" s="78"/>
      <c r="D151" s="78"/>
      <c r="E151" s="78"/>
      <c r="F151" s="78"/>
      <c r="G151" s="78"/>
      <c r="H151" s="78"/>
      <c r="I151" s="78"/>
      <c r="J151" s="78"/>
      <c r="K151" s="78"/>
    </row>
    <row r="152" spans="1:11" s="73" customFormat="1" ht="12.75">
      <c r="A152" s="630" t="s">
        <v>989</v>
      </c>
      <c r="B152" s="98"/>
      <c r="C152" s="71"/>
      <c r="D152" s="71"/>
      <c r="E152" s="71"/>
      <c r="F152" s="71"/>
      <c r="G152" s="71"/>
      <c r="H152" s="71"/>
      <c r="I152" s="71"/>
      <c r="J152" s="71"/>
      <c r="K152" s="71"/>
    </row>
    <row r="153" spans="1:11" s="73" customFormat="1" ht="11.25">
      <c r="A153" s="142"/>
      <c r="B153" s="128"/>
      <c r="C153" s="128"/>
      <c r="D153" s="128"/>
      <c r="E153" s="128"/>
      <c r="F153" s="128"/>
      <c r="G153" s="128"/>
      <c r="H153" s="128"/>
      <c r="I153" s="128"/>
      <c r="J153" s="128"/>
      <c r="K153" s="128"/>
    </row>
    <row r="154" s="80" customFormat="1" ht="11.25">
      <c r="A154" s="81" t="s">
        <v>622</v>
      </c>
    </row>
    <row r="155" s="73" customFormat="1" ht="11.25">
      <c r="A155" s="84"/>
    </row>
    <row r="156" spans="1:11" s="73" customFormat="1" ht="11.25">
      <c r="A156" s="84" t="s">
        <v>623</v>
      </c>
      <c r="B156" s="394">
        <v>333</v>
      </c>
      <c r="C156" s="394">
        <v>9</v>
      </c>
      <c r="D156" s="394">
        <v>250</v>
      </c>
      <c r="E156" s="394">
        <v>9</v>
      </c>
      <c r="F156" s="394">
        <v>38</v>
      </c>
      <c r="G156" s="384" t="s">
        <v>864</v>
      </c>
      <c r="H156" s="409">
        <v>45</v>
      </c>
      <c r="I156" s="624" t="s">
        <v>864</v>
      </c>
      <c r="J156" s="366" t="s">
        <v>871</v>
      </c>
      <c r="K156" s="366" t="s">
        <v>864</v>
      </c>
    </row>
    <row r="157" spans="1:11" s="73" customFormat="1" ht="11.25">
      <c r="A157" s="84" t="s">
        <v>624</v>
      </c>
      <c r="B157" s="394">
        <v>653</v>
      </c>
      <c r="C157" s="394">
        <v>18</v>
      </c>
      <c r="D157" s="394">
        <v>223</v>
      </c>
      <c r="E157" s="394">
        <v>12</v>
      </c>
      <c r="F157" s="394">
        <v>130</v>
      </c>
      <c r="G157" s="394">
        <v>6</v>
      </c>
      <c r="H157" s="409">
        <v>300</v>
      </c>
      <c r="I157" s="624" t="s">
        <v>864</v>
      </c>
      <c r="J157" s="366" t="s">
        <v>544</v>
      </c>
      <c r="K157" s="366" t="s">
        <v>880</v>
      </c>
    </row>
    <row r="158" spans="1:11" s="73" customFormat="1" ht="11.25">
      <c r="A158" s="84" t="s">
        <v>625</v>
      </c>
      <c r="B158" s="394">
        <v>686</v>
      </c>
      <c r="C158" s="394">
        <v>47</v>
      </c>
      <c r="D158" s="394">
        <v>126</v>
      </c>
      <c r="E158" s="394">
        <v>17</v>
      </c>
      <c r="F158" s="394">
        <v>324</v>
      </c>
      <c r="G158" s="394">
        <v>27</v>
      </c>
      <c r="H158" s="409">
        <v>236</v>
      </c>
      <c r="I158" s="631">
        <v>3</v>
      </c>
      <c r="J158" s="632">
        <v>68</v>
      </c>
      <c r="K158" s="366" t="s">
        <v>871</v>
      </c>
    </row>
    <row r="159" spans="1:11" s="73" customFormat="1" ht="11.25">
      <c r="A159" s="84" t="s">
        <v>626</v>
      </c>
      <c r="B159" s="394">
        <v>2417</v>
      </c>
      <c r="C159" s="394">
        <v>171</v>
      </c>
      <c r="D159" s="394">
        <v>1113</v>
      </c>
      <c r="E159" s="394">
        <v>37</v>
      </c>
      <c r="F159" s="394">
        <v>1116</v>
      </c>
      <c r="G159" s="394">
        <v>134</v>
      </c>
      <c r="H159" s="409">
        <v>188</v>
      </c>
      <c r="I159" s="624" t="s">
        <v>864</v>
      </c>
      <c r="J159" s="632">
        <v>30</v>
      </c>
      <c r="K159" s="366" t="s">
        <v>909</v>
      </c>
    </row>
    <row r="160" spans="1:11" s="73" customFormat="1" ht="11.25">
      <c r="A160" s="84" t="s">
        <v>627</v>
      </c>
      <c r="B160" s="394">
        <v>1986</v>
      </c>
      <c r="C160" s="394">
        <v>175</v>
      </c>
      <c r="D160" s="394">
        <v>474</v>
      </c>
      <c r="E160" s="394">
        <v>79</v>
      </c>
      <c r="F160" s="394">
        <v>1452</v>
      </c>
      <c r="G160" s="394">
        <v>92</v>
      </c>
      <c r="H160" s="409">
        <v>60</v>
      </c>
      <c r="I160" s="631">
        <v>4</v>
      </c>
      <c r="J160" s="632">
        <v>20</v>
      </c>
      <c r="K160" s="366" t="s">
        <v>117</v>
      </c>
    </row>
    <row r="161" spans="1:11" s="73" customFormat="1" ht="11.25">
      <c r="A161" s="84" t="s">
        <v>628</v>
      </c>
      <c r="B161" s="394">
        <v>1307</v>
      </c>
      <c r="C161" s="394">
        <v>310</v>
      </c>
      <c r="D161" s="394">
        <v>420</v>
      </c>
      <c r="E161" s="394">
        <v>179</v>
      </c>
      <c r="F161" s="394">
        <v>879</v>
      </c>
      <c r="G161" s="394">
        <v>131</v>
      </c>
      <c r="H161" s="409">
        <v>8</v>
      </c>
      <c r="I161" s="624" t="s">
        <v>864</v>
      </c>
      <c r="J161" s="366" t="s">
        <v>575</v>
      </c>
      <c r="K161" s="366" t="s">
        <v>469</v>
      </c>
    </row>
    <row r="162" spans="1:11" s="73" customFormat="1" ht="11.25">
      <c r="A162" s="84" t="s">
        <v>629</v>
      </c>
      <c r="B162" s="394">
        <v>247</v>
      </c>
      <c r="C162" s="394">
        <v>126</v>
      </c>
      <c r="D162" s="394">
        <v>74</v>
      </c>
      <c r="E162" s="394">
        <v>36</v>
      </c>
      <c r="F162" s="394">
        <v>171</v>
      </c>
      <c r="G162" s="394">
        <v>88</v>
      </c>
      <c r="H162" s="409">
        <v>2</v>
      </c>
      <c r="I162" s="631">
        <v>2</v>
      </c>
      <c r="J162" s="366" t="s">
        <v>531</v>
      </c>
      <c r="K162" s="366" t="s">
        <v>880</v>
      </c>
    </row>
    <row r="163" spans="1:11" s="73" customFormat="1" ht="11.25">
      <c r="A163" s="512">
        <v>2</v>
      </c>
      <c r="B163" s="394">
        <v>361</v>
      </c>
      <c r="C163" s="394">
        <v>92</v>
      </c>
      <c r="D163" s="394">
        <v>81</v>
      </c>
      <c r="E163" s="394">
        <v>28</v>
      </c>
      <c r="F163" s="394">
        <v>278</v>
      </c>
      <c r="G163" s="394">
        <v>64</v>
      </c>
      <c r="H163" s="409">
        <v>2</v>
      </c>
      <c r="I163" s="624" t="s">
        <v>864</v>
      </c>
      <c r="J163" s="366" t="s">
        <v>864</v>
      </c>
      <c r="K163" s="366" t="s">
        <v>864</v>
      </c>
    </row>
    <row r="164" spans="1:11" s="73" customFormat="1" ht="11.25">
      <c r="A164" s="84" t="s">
        <v>630</v>
      </c>
      <c r="B164" s="394">
        <v>229</v>
      </c>
      <c r="C164" s="394">
        <v>131</v>
      </c>
      <c r="D164" s="394">
        <v>26</v>
      </c>
      <c r="E164" s="384" t="s">
        <v>557</v>
      </c>
      <c r="F164" s="394">
        <v>200</v>
      </c>
      <c r="G164" s="394">
        <v>103</v>
      </c>
      <c r="H164" s="409">
        <v>3</v>
      </c>
      <c r="I164" s="631">
        <v>2</v>
      </c>
      <c r="J164" s="632">
        <v>8</v>
      </c>
      <c r="K164" s="632">
        <v>8</v>
      </c>
    </row>
    <row r="165" spans="1:11" s="73" customFormat="1" ht="11.25">
      <c r="A165" s="84" t="s">
        <v>572</v>
      </c>
      <c r="B165" s="394">
        <v>361</v>
      </c>
      <c r="C165" s="394">
        <v>49</v>
      </c>
      <c r="D165" s="394">
        <v>184</v>
      </c>
      <c r="E165" s="394">
        <v>15</v>
      </c>
      <c r="F165" s="394">
        <v>110</v>
      </c>
      <c r="G165" s="394">
        <v>32</v>
      </c>
      <c r="H165" s="409">
        <v>67</v>
      </c>
      <c r="I165" s="631">
        <v>2</v>
      </c>
      <c r="J165" s="366" t="s">
        <v>631</v>
      </c>
      <c r="K165" s="366" t="s">
        <v>880</v>
      </c>
    </row>
    <row r="166" spans="1:11" s="73" customFormat="1" ht="11.25">
      <c r="A166" s="84"/>
      <c r="B166" s="394"/>
      <c r="C166" s="394"/>
      <c r="D166" s="394"/>
      <c r="E166" s="394"/>
      <c r="F166" s="394"/>
      <c r="G166" s="394"/>
      <c r="H166" s="409"/>
      <c r="I166" s="631"/>
      <c r="J166" s="366"/>
      <c r="K166" s="366"/>
    </row>
    <row r="167" spans="1:11" s="73" customFormat="1" ht="11.25">
      <c r="A167" s="84" t="s">
        <v>667</v>
      </c>
      <c r="B167" s="394">
        <v>286</v>
      </c>
      <c r="C167" s="394">
        <v>105</v>
      </c>
      <c r="D167" s="394">
        <v>2</v>
      </c>
      <c r="E167" s="384" t="s">
        <v>864</v>
      </c>
      <c r="F167" s="394">
        <v>258</v>
      </c>
      <c r="G167" s="394">
        <v>102</v>
      </c>
      <c r="H167" s="409">
        <v>26</v>
      </c>
      <c r="I167" s="624" t="s">
        <v>872</v>
      </c>
      <c r="J167" s="366" t="s">
        <v>481</v>
      </c>
      <c r="K167" s="366" t="s">
        <v>871</v>
      </c>
    </row>
    <row r="168" spans="1:11" s="73" customFormat="1" ht="11.25">
      <c r="A168" s="84"/>
      <c r="B168" s="394"/>
      <c r="C168" s="394"/>
      <c r="D168" s="394"/>
      <c r="E168" s="394"/>
      <c r="F168" s="394"/>
      <c r="G168" s="394"/>
      <c r="H168" s="409"/>
      <c r="I168" s="631"/>
      <c r="J168" s="632"/>
      <c r="K168" s="632"/>
    </row>
    <row r="169" spans="1:11" s="80" customFormat="1" ht="11.25">
      <c r="A169" s="81" t="s">
        <v>632</v>
      </c>
      <c r="B169" s="395">
        <v>8866</v>
      </c>
      <c r="C169" s="395">
        <v>1233</v>
      </c>
      <c r="D169" s="395">
        <v>2973</v>
      </c>
      <c r="E169" s="395">
        <v>438</v>
      </c>
      <c r="F169" s="395">
        <v>4956</v>
      </c>
      <c r="G169" s="395">
        <v>779</v>
      </c>
      <c r="H169" s="412">
        <v>937</v>
      </c>
      <c r="I169" s="633">
        <v>16</v>
      </c>
      <c r="J169" s="372">
        <v>254</v>
      </c>
      <c r="K169" s="372">
        <v>51</v>
      </c>
    </row>
    <row r="170" spans="2:11" s="73" customFormat="1" ht="11.25">
      <c r="B170" s="394"/>
      <c r="C170" s="394"/>
      <c r="D170" s="394"/>
      <c r="E170" s="394"/>
      <c r="F170" s="394"/>
      <c r="G170" s="394"/>
      <c r="H170" s="409"/>
      <c r="I170" s="631"/>
      <c r="J170" s="632"/>
      <c r="K170" s="632"/>
    </row>
    <row r="171" spans="1:11" s="73" customFormat="1" ht="12.75">
      <c r="A171" s="634" t="s">
        <v>998</v>
      </c>
      <c r="B171" s="635"/>
      <c r="C171" s="636"/>
      <c r="D171" s="636"/>
      <c r="E171" s="636"/>
      <c r="F171" s="636"/>
      <c r="G171" s="636"/>
      <c r="H171" s="637"/>
      <c r="I171" s="638"/>
      <c r="J171" s="639"/>
      <c r="K171" s="639"/>
    </row>
    <row r="172" spans="2:11" s="73" customFormat="1" ht="11.25">
      <c r="B172" s="394"/>
      <c r="C172" s="394"/>
      <c r="D172" s="394"/>
      <c r="E172" s="394"/>
      <c r="F172" s="394"/>
      <c r="G172" s="394"/>
      <c r="H172" s="409"/>
      <c r="I172" s="631"/>
      <c r="J172" s="632"/>
      <c r="K172" s="632"/>
    </row>
    <row r="173" spans="1:11" s="80" customFormat="1" ht="11.25">
      <c r="A173" s="81" t="s">
        <v>998</v>
      </c>
      <c r="B173" s="395">
        <v>67799</v>
      </c>
      <c r="C173" s="395">
        <v>34194</v>
      </c>
      <c r="D173" s="395">
        <v>42210</v>
      </c>
      <c r="E173" s="395">
        <v>20694</v>
      </c>
      <c r="F173" s="395">
        <v>23717</v>
      </c>
      <c r="G173" s="395">
        <v>12988</v>
      </c>
      <c r="H173" s="412">
        <v>1872</v>
      </c>
      <c r="I173" s="633">
        <v>512</v>
      </c>
      <c r="J173" s="412">
        <v>3934</v>
      </c>
      <c r="K173" s="412">
        <v>3021</v>
      </c>
    </row>
    <row r="174" spans="1:11" s="80" customFormat="1" ht="11.25">
      <c r="A174" s="81" t="s">
        <v>593</v>
      </c>
      <c r="B174" s="395">
        <v>3127</v>
      </c>
      <c r="C174" s="395">
        <v>1795</v>
      </c>
      <c r="D174" s="395">
        <v>2153</v>
      </c>
      <c r="E174" s="395">
        <v>1194</v>
      </c>
      <c r="F174" s="395">
        <v>895</v>
      </c>
      <c r="G174" s="395">
        <v>589</v>
      </c>
      <c r="H174" s="412">
        <v>79</v>
      </c>
      <c r="I174" s="633">
        <v>12</v>
      </c>
      <c r="J174" s="372">
        <v>178</v>
      </c>
      <c r="K174" s="412">
        <v>136</v>
      </c>
    </row>
    <row r="175" spans="1:11" s="80" customFormat="1" ht="11.25">
      <c r="A175" s="255"/>
      <c r="B175" s="395"/>
      <c r="C175" s="395"/>
      <c r="D175" s="395"/>
      <c r="E175" s="395"/>
      <c r="F175" s="395"/>
      <c r="G175" s="395"/>
      <c r="H175" s="412"/>
      <c r="I175" s="633"/>
      <c r="J175" s="372"/>
      <c r="K175" s="412"/>
    </row>
    <row r="176" spans="2:11" s="80" customFormat="1" ht="11.25">
      <c r="B176" s="533"/>
      <c r="C176" s="533"/>
      <c r="D176" s="533"/>
      <c r="E176" s="533"/>
      <c r="F176" s="533"/>
      <c r="G176" s="533"/>
      <c r="H176" s="533"/>
      <c r="I176" s="533"/>
      <c r="J176" s="533"/>
      <c r="K176" s="533"/>
    </row>
    <row r="177" spans="1:11" s="73" customFormat="1" ht="11.25">
      <c r="A177" s="73" t="s">
        <v>633</v>
      </c>
      <c r="B177" s="533"/>
      <c r="C177" s="533"/>
      <c r="D177" s="533"/>
      <c r="E177" s="533"/>
      <c r="F177" s="533"/>
      <c r="G177" s="533"/>
      <c r="H177" s="533"/>
      <c r="I177" s="533"/>
      <c r="J177" s="533"/>
      <c r="K177" s="533"/>
    </row>
    <row r="178" spans="2:11" s="73" customFormat="1" ht="11.25">
      <c r="B178" s="533"/>
      <c r="C178" s="533"/>
      <c r="D178" s="533"/>
      <c r="E178" s="533"/>
      <c r="F178" s="533"/>
      <c r="G178" s="533"/>
      <c r="H178" s="533"/>
      <c r="I178" s="533"/>
      <c r="J178" s="533" t="s">
        <v>693</v>
      </c>
      <c r="K178" s="533"/>
    </row>
    <row r="179" spans="2:11" s="73" customFormat="1" ht="11.25">
      <c r="B179" s="533"/>
      <c r="C179" s="533"/>
      <c r="D179" s="533"/>
      <c r="E179" s="533"/>
      <c r="F179" s="533"/>
      <c r="G179" s="533"/>
      <c r="H179" s="533"/>
      <c r="I179" s="533"/>
      <c r="J179" s="533"/>
      <c r="K179" s="533"/>
    </row>
    <row r="180" spans="2:11" s="73" customFormat="1" ht="11.25">
      <c r="B180" s="533"/>
      <c r="C180" s="533"/>
      <c r="D180" s="533"/>
      <c r="E180" s="533"/>
      <c r="F180" s="533"/>
      <c r="G180" s="533"/>
      <c r="H180" s="533"/>
      <c r="I180" s="533"/>
      <c r="J180" s="533"/>
      <c r="K180" s="533"/>
    </row>
    <row r="181" spans="2:11" s="73" customFormat="1" ht="11.25">
      <c r="B181" s="533"/>
      <c r="C181" s="533"/>
      <c r="D181" s="533"/>
      <c r="E181" s="533"/>
      <c r="F181" s="533"/>
      <c r="G181" s="533"/>
      <c r="H181" s="533"/>
      <c r="I181" s="533"/>
      <c r="J181" s="533"/>
      <c r="K181" s="533"/>
    </row>
    <row r="182" spans="2:11" s="73" customFormat="1" ht="11.25">
      <c r="B182" s="533"/>
      <c r="C182" s="533"/>
      <c r="D182" s="533"/>
      <c r="E182" s="533"/>
      <c r="F182" s="533"/>
      <c r="G182" s="533"/>
      <c r="H182" s="533"/>
      <c r="I182" s="533"/>
      <c r="J182" s="533"/>
      <c r="K182" s="533"/>
    </row>
    <row r="183" spans="2:11" s="73" customFormat="1" ht="11.25">
      <c r="B183" s="533"/>
      <c r="C183" s="533"/>
      <c r="D183" s="533"/>
      <c r="E183" s="533"/>
      <c r="F183" s="533"/>
      <c r="G183" s="533"/>
      <c r="H183" s="533"/>
      <c r="I183" s="533"/>
      <c r="J183" s="533"/>
      <c r="K183" s="533"/>
    </row>
    <row r="184" spans="2:11" s="73" customFormat="1" ht="11.25">
      <c r="B184" s="533"/>
      <c r="C184" s="533"/>
      <c r="D184" s="533"/>
      <c r="E184" s="533"/>
      <c r="F184" s="533"/>
      <c r="G184" s="533"/>
      <c r="H184" s="533"/>
      <c r="I184" s="533"/>
      <c r="J184" s="533"/>
      <c r="K184" s="533"/>
    </row>
    <row r="185" spans="2:11" s="73" customFormat="1" ht="11.25">
      <c r="B185" s="533"/>
      <c r="C185" s="533"/>
      <c r="D185" s="533"/>
      <c r="E185" s="533"/>
      <c r="F185" s="533"/>
      <c r="G185" s="533"/>
      <c r="H185" s="533"/>
      <c r="I185" s="533"/>
      <c r="J185" s="533"/>
      <c r="K185" s="533"/>
    </row>
    <row r="186" spans="2:11" s="73" customFormat="1" ht="11.25">
      <c r="B186" s="533"/>
      <c r="C186" s="533"/>
      <c r="D186" s="533"/>
      <c r="E186" s="533"/>
      <c r="F186" s="533"/>
      <c r="G186" s="533"/>
      <c r="H186" s="533"/>
      <c r="I186" s="533"/>
      <c r="J186" s="533"/>
      <c r="K186" s="533"/>
    </row>
    <row r="187" spans="2:11" s="73" customFormat="1" ht="11.25">
      <c r="B187" s="533"/>
      <c r="C187" s="533"/>
      <c r="D187" s="533"/>
      <c r="E187" s="533"/>
      <c r="F187" s="533"/>
      <c r="G187" s="533"/>
      <c r="H187" s="533"/>
      <c r="I187" s="533"/>
      <c r="J187" s="533"/>
      <c r="K187" s="533"/>
    </row>
    <row r="188" spans="2:11" s="73" customFormat="1" ht="11.25">
      <c r="B188" s="533"/>
      <c r="C188" s="533"/>
      <c r="D188" s="533"/>
      <c r="E188" s="533"/>
      <c r="F188" s="533"/>
      <c r="G188" s="533"/>
      <c r="H188" s="533"/>
      <c r="I188" s="533"/>
      <c r="J188" s="533"/>
      <c r="K188" s="533"/>
    </row>
    <row r="189" spans="2:11" s="73" customFormat="1" ht="11.25">
      <c r="B189" s="533"/>
      <c r="C189" s="533"/>
      <c r="D189" s="533"/>
      <c r="E189" s="533"/>
      <c r="F189" s="533"/>
      <c r="G189" s="533"/>
      <c r="H189" s="533"/>
      <c r="I189" s="533"/>
      <c r="J189" s="533"/>
      <c r="K189" s="533"/>
    </row>
    <row r="190" spans="2:11" s="73" customFormat="1" ht="11.25">
      <c r="B190" s="533"/>
      <c r="C190" s="533"/>
      <c r="D190" s="533"/>
      <c r="E190" s="533"/>
      <c r="F190" s="533"/>
      <c r="G190" s="533"/>
      <c r="H190" s="533"/>
      <c r="I190" s="533"/>
      <c r="J190" s="533"/>
      <c r="K190" s="533"/>
    </row>
    <row r="191" spans="2:11" s="73" customFormat="1" ht="11.25">
      <c r="B191" s="533"/>
      <c r="C191" s="533"/>
      <c r="D191" s="533"/>
      <c r="E191" s="533"/>
      <c r="F191" s="533"/>
      <c r="G191" s="533"/>
      <c r="H191" s="533"/>
      <c r="I191" s="533"/>
      <c r="J191" s="533"/>
      <c r="K191" s="533"/>
    </row>
    <row r="192" spans="2:11" s="73" customFormat="1" ht="11.25">
      <c r="B192" s="533"/>
      <c r="C192" s="533"/>
      <c r="D192" s="533"/>
      <c r="E192" s="533"/>
      <c r="F192" s="533"/>
      <c r="G192" s="533"/>
      <c r="H192" s="533"/>
      <c r="I192" s="533"/>
      <c r="J192" s="533"/>
      <c r="K192" s="533"/>
    </row>
    <row r="193" spans="2:11" s="73" customFormat="1" ht="11.25">
      <c r="B193" s="164"/>
      <c r="C193" s="164"/>
      <c r="D193" s="164"/>
      <c r="E193" s="164"/>
      <c r="F193" s="164"/>
      <c r="G193" s="164"/>
      <c r="H193" s="164"/>
      <c r="I193" s="164"/>
      <c r="J193" s="164"/>
      <c r="K193" s="164"/>
    </row>
    <row r="194" s="73" customFormat="1" ht="11.25"/>
    <row r="195" s="73" customFormat="1" ht="11.25"/>
    <row r="196" s="73" customFormat="1" ht="11.25"/>
    <row r="197" s="73" customFormat="1" ht="11.25"/>
    <row r="198" s="73" customFormat="1" ht="11.25"/>
    <row r="199" s="73" customFormat="1" ht="11.25"/>
    <row r="200" s="73" customFormat="1" ht="11.25"/>
    <row r="201" s="73" customFormat="1" ht="11.25"/>
    <row r="202" s="73" customFormat="1" ht="11.25"/>
    <row r="203" s="73" customFormat="1" ht="11.25"/>
    <row r="204" s="73" customFormat="1" ht="11.25"/>
    <row r="205" s="73" customFormat="1" ht="11.25"/>
    <row r="206" s="73" customFormat="1" ht="11.25"/>
    <row r="207" s="73" customFormat="1" ht="11.25"/>
    <row r="208" s="73" customFormat="1" ht="11.25"/>
    <row r="209" s="73" customFormat="1" ht="11.25"/>
    <row r="210" s="73" customFormat="1" ht="11.25"/>
    <row r="211" s="73" customFormat="1" ht="11.25"/>
    <row r="212" s="73" customFormat="1" ht="11.25"/>
    <row r="213" s="73" customFormat="1" ht="11.25"/>
    <row r="214" s="73" customFormat="1" ht="11.25"/>
    <row r="215" s="73" customFormat="1" ht="11.25"/>
    <row r="216" s="73" customFormat="1" ht="11.25"/>
    <row r="217" s="73" customFormat="1" ht="11.25"/>
    <row r="218" s="73" customFormat="1" ht="11.25"/>
    <row r="219" s="73" customFormat="1" ht="11.25"/>
    <row r="220" s="73" customFormat="1" ht="11.25"/>
    <row r="221" s="73" customFormat="1" ht="11.25"/>
    <row r="222" s="73" customFormat="1" ht="11.25"/>
    <row r="223" s="73" customFormat="1" ht="11.25"/>
    <row r="224" s="73" customFormat="1" ht="11.25"/>
    <row r="225" s="73" customFormat="1" ht="11.25"/>
    <row r="226" s="73" customFormat="1" ht="11.25"/>
    <row r="227" s="73" customFormat="1" ht="11.25"/>
    <row r="228" s="73" customFormat="1" ht="11.25"/>
    <row r="229" s="73" customFormat="1" ht="11.25"/>
    <row r="230" s="73" customFormat="1" ht="11.25"/>
    <row r="231" s="73" customFormat="1" ht="11.25"/>
    <row r="232" s="73" customFormat="1" ht="11.25"/>
    <row r="233" s="73" customFormat="1" ht="11.25"/>
    <row r="234" s="73" customFormat="1" ht="11.25"/>
    <row r="235" s="73" customFormat="1" ht="11.25"/>
    <row r="236" s="73" customFormat="1" ht="11.25"/>
    <row r="237" s="73" customFormat="1" ht="11.25"/>
    <row r="238" s="73" customFormat="1" ht="11.25"/>
    <row r="239" s="73" customFormat="1" ht="11.25"/>
    <row r="240" s="73" customFormat="1" ht="11.25"/>
    <row r="241" s="73" customFormat="1" ht="11.25"/>
    <row r="242" s="73" customFormat="1" ht="11.25"/>
    <row r="243" s="73" customFormat="1" ht="11.25"/>
    <row r="244" s="73" customFormat="1" ht="11.25"/>
    <row r="245" s="73" customFormat="1" ht="11.25"/>
    <row r="246" s="73" customFormat="1" ht="11.25"/>
    <row r="247" s="73" customFormat="1" ht="11.25"/>
    <row r="248" s="73" customFormat="1" ht="11.25"/>
    <row r="249" s="73" customFormat="1" ht="11.25"/>
    <row r="250" s="73" customFormat="1" ht="11.25"/>
    <row r="251" s="73" customFormat="1" ht="11.25"/>
    <row r="252" s="73" customFormat="1" ht="11.25"/>
    <row r="253" s="73" customFormat="1" ht="11.25"/>
    <row r="254" s="73" customFormat="1" ht="11.25"/>
    <row r="255" s="73" customFormat="1" ht="11.25"/>
    <row r="256" s="73" customFormat="1" ht="11.25"/>
    <row r="257" s="73" customFormat="1" ht="11.25"/>
    <row r="258" s="73" customFormat="1" ht="11.25"/>
    <row r="259" s="73" customFormat="1" ht="11.25"/>
    <row r="260" s="73" customFormat="1" ht="11.25"/>
    <row r="261" s="73" customFormat="1" ht="11.25"/>
    <row r="262" s="73" customFormat="1" ht="11.25"/>
    <row r="263" s="73" customFormat="1" ht="11.25"/>
    <row r="264" s="73" customFormat="1" ht="11.25"/>
    <row r="265" s="73" customFormat="1" ht="11.25"/>
    <row r="266" s="73" customFormat="1" ht="11.25"/>
    <row r="267" s="73" customFormat="1" ht="11.25"/>
    <row r="268" s="73" customFormat="1" ht="11.25"/>
    <row r="269" s="73" customFormat="1" ht="11.25"/>
    <row r="270" s="73" customFormat="1" ht="11.25"/>
    <row r="271" s="73" customFormat="1" ht="11.25"/>
    <row r="272" s="73" customFormat="1" ht="11.25"/>
    <row r="273" s="73" customFormat="1" ht="11.25"/>
    <row r="274" s="73" customFormat="1" ht="11.25"/>
    <row r="275" s="73" customFormat="1" ht="11.25"/>
    <row r="276" s="73" customFormat="1" ht="11.25"/>
    <row r="277" s="73" customFormat="1" ht="11.25"/>
    <row r="278" s="73" customFormat="1" ht="11.25"/>
    <row r="279" s="73" customFormat="1" ht="11.25"/>
    <row r="280" s="73" customFormat="1" ht="11.25"/>
  </sheetData>
  <mergeCells count="33">
    <mergeCell ref="J7:K12"/>
    <mergeCell ref="J75:K80"/>
    <mergeCell ref="J143:K148"/>
    <mergeCell ref="A7:A14"/>
    <mergeCell ref="B7:I8"/>
    <mergeCell ref="D9:I10"/>
    <mergeCell ref="B9:C12"/>
    <mergeCell ref="D11:E12"/>
    <mergeCell ref="C13:C14"/>
    <mergeCell ref="E13:E14"/>
    <mergeCell ref="G13:G14"/>
    <mergeCell ref="I13:I14"/>
    <mergeCell ref="K13:K14"/>
    <mergeCell ref="I149:I150"/>
    <mergeCell ref="K149:K150"/>
    <mergeCell ref="K81:K82"/>
    <mergeCell ref="A75:A82"/>
    <mergeCell ref="B75:I76"/>
    <mergeCell ref="B77:C80"/>
    <mergeCell ref="D77:I78"/>
    <mergeCell ref="D79:E80"/>
    <mergeCell ref="C81:C82"/>
    <mergeCell ref="E81:E82"/>
    <mergeCell ref="G81:G82"/>
    <mergeCell ref="I81:I82"/>
    <mergeCell ref="A143:A150"/>
    <mergeCell ref="B143:I144"/>
    <mergeCell ref="B145:C148"/>
    <mergeCell ref="D145:I146"/>
    <mergeCell ref="D147:E148"/>
    <mergeCell ref="C149:C150"/>
    <mergeCell ref="E149:E150"/>
    <mergeCell ref="G149:G150"/>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I48"/>
  <sheetViews>
    <sheetView workbookViewId="0" topLeftCell="A1">
      <selection activeCell="J69" sqref="J69"/>
    </sheetView>
  </sheetViews>
  <sheetFormatPr defaultColWidth="11.421875" defaultRowHeight="12.75"/>
  <cols>
    <col min="1" max="2" width="2.00390625" style="0" customWidth="1"/>
    <col min="3" max="3" width="34.7109375" style="0" customWidth="1"/>
    <col min="4" max="7" width="8.7109375" style="0" customWidth="1"/>
    <col min="8" max="9" width="7.7109375" style="0" customWidth="1"/>
  </cols>
  <sheetData>
    <row r="1" spans="1:9" s="73" customFormat="1" ht="9.75" customHeight="1">
      <c r="A1" s="847" t="s">
        <v>634</v>
      </c>
      <c r="B1" s="757"/>
      <c r="C1" s="757"/>
      <c r="D1" s="757"/>
      <c r="E1" s="757"/>
      <c r="F1" s="757"/>
      <c r="G1" s="757"/>
      <c r="H1" s="179"/>
      <c r="I1" s="179"/>
    </row>
    <row r="2" spans="1:9" s="73" customFormat="1" ht="9.75" customHeight="1">
      <c r="A2" s="179"/>
      <c r="B2" s="179"/>
      <c r="C2" s="179"/>
      <c r="D2" s="179"/>
      <c r="E2" s="179"/>
      <c r="F2" s="179"/>
      <c r="G2" s="179"/>
      <c r="H2" s="179"/>
      <c r="I2" s="179"/>
    </row>
    <row r="3" s="73" customFormat="1" ht="9" customHeight="1"/>
    <row r="4" spans="1:9" s="73" customFormat="1" ht="12.75">
      <c r="A4" s="846" t="s">
        <v>635</v>
      </c>
      <c r="B4" s="846"/>
      <c r="C4" s="846"/>
      <c r="D4" s="846"/>
      <c r="E4" s="846"/>
      <c r="F4" s="846"/>
      <c r="G4" s="846"/>
      <c r="H4" s="212"/>
      <c r="I4" s="486"/>
    </row>
    <row r="5" spans="1:9" s="73" customFormat="1" ht="12.75">
      <c r="A5" s="846" t="s">
        <v>108</v>
      </c>
      <c r="B5" s="846"/>
      <c r="C5" s="846"/>
      <c r="D5" s="846"/>
      <c r="E5" s="846"/>
      <c r="F5" s="846"/>
      <c r="G5" s="846"/>
      <c r="H5" s="212"/>
      <c r="I5" s="486"/>
    </row>
    <row r="6" spans="8:9" s="153" customFormat="1" ht="8.25" customHeight="1">
      <c r="H6" s="212"/>
      <c r="I6" s="212"/>
    </row>
    <row r="7" spans="1:9" s="73" customFormat="1" ht="9" customHeight="1" thickBot="1">
      <c r="A7" s="75"/>
      <c r="B7" s="75"/>
      <c r="C7" s="75"/>
      <c r="D7" s="75"/>
      <c r="E7" s="75"/>
      <c r="F7" s="75"/>
      <c r="G7" s="75"/>
      <c r="H7" s="86"/>
      <c r="I7" s="86"/>
    </row>
    <row r="8" spans="1:9" s="156" customFormat="1" ht="10.5" customHeight="1">
      <c r="A8" s="154"/>
      <c r="B8" s="154"/>
      <c r="C8" s="154"/>
      <c r="D8" s="260"/>
      <c r="E8" s="115" t="s">
        <v>111</v>
      </c>
      <c r="F8" s="640"/>
      <c r="G8" s="76"/>
      <c r="H8" s="641"/>
      <c r="I8" s="641"/>
    </row>
    <row r="9" spans="1:9" s="156" customFormat="1" ht="12.75" customHeight="1">
      <c r="A9" s="159"/>
      <c r="B9" s="159"/>
      <c r="C9" s="158" t="s">
        <v>953</v>
      </c>
      <c r="D9" s="115" t="s">
        <v>998</v>
      </c>
      <c r="E9" s="115" t="s">
        <v>636</v>
      </c>
      <c r="F9" s="115" t="s">
        <v>988</v>
      </c>
      <c r="G9" s="243" t="s">
        <v>989</v>
      </c>
      <c r="H9" s="162"/>
      <c r="I9" s="162"/>
    </row>
    <row r="10" spans="1:9" s="156" customFormat="1" ht="12.75" customHeight="1" thickBot="1">
      <c r="A10" s="154"/>
      <c r="B10" s="154"/>
      <c r="C10" s="158"/>
      <c r="D10" s="122"/>
      <c r="E10" s="122" t="s">
        <v>115</v>
      </c>
      <c r="F10" s="122"/>
      <c r="G10" s="245"/>
      <c r="H10" s="162"/>
      <c r="I10" s="162"/>
    </row>
    <row r="11" spans="1:9" s="73" customFormat="1" ht="10.5" customHeight="1">
      <c r="A11" s="78"/>
      <c r="B11" s="78"/>
      <c r="C11" s="79"/>
      <c r="D11" s="78"/>
      <c r="E11" s="78"/>
      <c r="F11" s="78"/>
      <c r="G11" s="78"/>
      <c r="H11" s="86"/>
      <c r="I11" s="86"/>
    </row>
    <row r="12" spans="1:9" s="80" customFormat="1" ht="12" customHeight="1">
      <c r="A12" s="80" t="s">
        <v>955</v>
      </c>
      <c r="C12" s="81"/>
      <c r="D12" s="136">
        <v>103338</v>
      </c>
      <c r="E12" s="136">
        <v>37098</v>
      </c>
      <c r="F12" s="136">
        <v>53997</v>
      </c>
      <c r="G12" s="136">
        <v>12243</v>
      </c>
      <c r="H12" s="136"/>
      <c r="I12" s="136"/>
    </row>
    <row r="13" spans="3:9" s="164" customFormat="1" ht="12" customHeight="1">
      <c r="C13" s="177"/>
      <c r="D13" s="165"/>
      <c r="E13" s="165"/>
      <c r="F13" s="165"/>
      <c r="G13" s="165"/>
      <c r="H13" s="165"/>
      <c r="I13" s="165"/>
    </row>
    <row r="14" spans="2:9" s="164" customFormat="1" ht="12" customHeight="1">
      <c r="B14" s="164" t="s">
        <v>668</v>
      </c>
      <c r="C14" s="177"/>
      <c r="D14" s="165">
        <v>8059</v>
      </c>
      <c r="E14" s="165">
        <v>5793</v>
      </c>
      <c r="F14" s="165">
        <v>1539</v>
      </c>
      <c r="G14" s="165">
        <v>727</v>
      </c>
      <c r="H14" s="165"/>
      <c r="I14" s="165"/>
    </row>
    <row r="15" spans="3:9" s="164" customFormat="1" ht="12" customHeight="1">
      <c r="C15" s="177"/>
      <c r="D15" s="165"/>
      <c r="E15" s="165"/>
      <c r="F15" s="165"/>
      <c r="G15" s="165"/>
      <c r="H15" s="165"/>
      <c r="I15" s="165"/>
    </row>
    <row r="16" spans="2:9" s="164" customFormat="1" ht="12" customHeight="1">
      <c r="B16" s="164" t="s">
        <v>1010</v>
      </c>
      <c r="C16" s="177"/>
      <c r="D16" s="165">
        <v>85197</v>
      </c>
      <c r="E16" s="165">
        <v>31174</v>
      </c>
      <c r="F16" s="165">
        <v>45097</v>
      </c>
      <c r="G16" s="165">
        <v>8926</v>
      </c>
      <c r="H16" s="165"/>
      <c r="I16" s="165"/>
    </row>
    <row r="17" spans="3:9" s="128" customFormat="1" ht="12" customHeight="1">
      <c r="C17" s="177" t="s">
        <v>857</v>
      </c>
      <c r="D17" s="165">
        <v>55576</v>
      </c>
      <c r="E17" s="165">
        <v>28252</v>
      </c>
      <c r="F17" s="165">
        <v>24528</v>
      </c>
      <c r="G17" s="165">
        <v>2796</v>
      </c>
      <c r="H17" s="163"/>
      <c r="I17" s="163"/>
    </row>
    <row r="18" spans="1:9" s="73" customFormat="1" ht="12" customHeight="1">
      <c r="A18"/>
      <c r="B18"/>
      <c r="C18" s="84" t="s">
        <v>959</v>
      </c>
      <c r="D18" s="165">
        <v>29621</v>
      </c>
      <c r="E18" s="165">
        <v>2922</v>
      </c>
      <c r="F18" s="165">
        <v>20569</v>
      </c>
      <c r="G18" s="165">
        <v>6130</v>
      </c>
      <c r="H18" s="165"/>
      <c r="I18" s="165"/>
    </row>
    <row r="19" spans="3:9" s="143" customFormat="1" ht="12" customHeight="1">
      <c r="C19" s="167"/>
      <c r="D19" s="165"/>
      <c r="E19" s="165"/>
      <c r="F19" s="165"/>
      <c r="G19" s="165"/>
      <c r="H19" s="165"/>
      <c r="I19" s="165"/>
    </row>
    <row r="20" spans="2:9" s="73" customFormat="1" ht="12" customHeight="1">
      <c r="B20" s="73" t="s">
        <v>669</v>
      </c>
      <c r="C20" s="84"/>
      <c r="D20" s="165">
        <v>2548</v>
      </c>
      <c r="E20" s="165">
        <v>18</v>
      </c>
      <c r="F20" s="165">
        <v>1352</v>
      </c>
      <c r="G20" s="165">
        <v>1178</v>
      </c>
      <c r="H20" s="165"/>
      <c r="I20" s="165"/>
    </row>
    <row r="21" spans="3:9" s="73" customFormat="1" ht="12" customHeight="1">
      <c r="C21" s="177" t="s">
        <v>857</v>
      </c>
      <c r="D21" s="165">
        <v>262</v>
      </c>
      <c r="E21" s="165">
        <v>11</v>
      </c>
      <c r="F21" s="165">
        <v>185</v>
      </c>
      <c r="G21" s="165">
        <v>66</v>
      </c>
      <c r="H21" s="165"/>
      <c r="I21" s="165"/>
    </row>
    <row r="22" spans="3:9" s="73" customFormat="1" ht="12" customHeight="1">
      <c r="C22" s="84" t="s">
        <v>959</v>
      </c>
      <c r="D22" s="165">
        <v>2286</v>
      </c>
      <c r="E22" s="165">
        <v>7</v>
      </c>
      <c r="F22" s="165">
        <v>1167</v>
      </c>
      <c r="G22" s="165">
        <v>1112</v>
      </c>
      <c r="H22" s="165"/>
      <c r="I22" s="165"/>
    </row>
    <row r="23" spans="3:9" s="73" customFormat="1" ht="12" customHeight="1">
      <c r="C23" s="84"/>
      <c r="D23" s="165"/>
      <c r="E23" s="165"/>
      <c r="F23" s="165"/>
      <c r="G23" s="165"/>
      <c r="H23" s="165"/>
      <c r="I23" s="165"/>
    </row>
    <row r="24" spans="2:9" s="73" customFormat="1" ht="12" customHeight="1">
      <c r="B24" s="73" t="s">
        <v>670</v>
      </c>
      <c r="C24" s="84"/>
      <c r="D24" s="133">
        <v>5496</v>
      </c>
      <c r="E24" s="133">
        <v>107</v>
      </c>
      <c r="F24" s="133">
        <v>4953</v>
      </c>
      <c r="G24" s="133">
        <v>436</v>
      </c>
      <c r="H24" s="133"/>
      <c r="I24" s="133"/>
    </row>
    <row r="25" spans="3:9" s="73" customFormat="1" ht="12" customHeight="1">
      <c r="C25" s="177" t="s">
        <v>857</v>
      </c>
      <c r="D25" s="133">
        <v>4078</v>
      </c>
      <c r="E25" s="133">
        <v>107</v>
      </c>
      <c r="F25" s="133">
        <v>3616</v>
      </c>
      <c r="G25" s="133">
        <v>355</v>
      </c>
      <c r="H25" s="133"/>
      <c r="I25" s="133"/>
    </row>
    <row r="26" spans="3:9" s="73" customFormat="1" ht="12" customHeight="1">
      <c r="C26" s="84" t="s">
        <v>959</v>
      </c>
      <c r="D26" s="133">
        <v>1418</v>
      </c>
      <c r="E26" s="235" t="s">
        <v>864</v>
      </c>
      <c r="F26" s="133">
        <v>1337</v>
      </c>
      <c r="G26" s="133">
        <v>81</v>
      </c>
      <c r="H26" s="133"/>
      <c r="I26" s="133"/>
    </row>
    <row r="27" spans="3:9" s="73" customFormat="1" ht="12" customHeight="1">
      <c r="C27" s="84"/>
      <c r="D27" s="133"/>
      <c r="E27" s="133"/>
      <c r="F27" s="133"/>
      <c r="G27" s="133"/>
      <c r="H27" s="133"/>
      <c r="I27" s="133"/>
    </row>
    <row r="28" spans="2:9" s="73" customFormat="1" ht="12" customHeight="1">
      <c r="B28" s="73" t="s">
        <v>961</v>
      </c>
      <c r="C28" s="84"/>
      <c r="D28" s="133">
        <v>2038</v>
      </c>
      <c r="E28" s="133">
        <v>6</v>
      </c>
      <c r="F28" s="133">
        <v>1057</v>
      </c>
      <c r="G28" s="133">
        <v>975</v>
      </c>
      <c r="H28" s="133"/>
      <c r="I28" s="133"/>
    </row>
    <row r="29" spans="3:9" s="73" customFormat="1" ht="12" customHeight="1">
      <c r="C29" s="84"/>
      <c r="D29" s="165"/>
      <c r="E29" s="642"/>
      <c r="F29" s="165"/>
      <c r="G29" s="165"/>
      <c r="H29" s="165"/>
      <c r="I29" s="165"/>
    </row>
    <row r="30" spans="3:9" s="73" customFormat="1" ht="12" customHeight="1">
      <c r="C30" s="84"/>
      <c r="D30" s="133"/>
      <c r="E30" s="133"/>
      <c r="F30" s="133"/>
      <c r="G30" s="133"/>
      <c r="H30" s="133"/>
      <c r="I30" s="133"/>
    </row>
    <row r="31" spans="1:9" s="80" customFormat="1" ht="12" customHeight="1">
      <c r="A31" s="80" t="s">
        <v>963</v>
      </c>
      <c r="C31" s="81"/>
      <c r="D31" s="136">
        <v>11008</v>
      </c>
      <c r="E31" s="136">
        <v>1093</v>
      </c>
      <c r="F31" s="136">
        <v>9522</v>
      </c>
      <c r="G31" s="136">
        <v>393</v>
      </c>
      <c r="H31" s="136"/>
      <c r="I31" s="136"/>
    </row>
    <row r="32" spans="3:9" s="73" customFormat="1" ht="12" customHeight="1">
      <c r="C32" s="84"/>
      <c r="G32" s="133"/>
      <c r="H32" s="133"/>
      <c r="I32" s="133"/>
    </row>
    <row r="33" spans="1:9" s="73" customFormat="1" ht="12" customHeight="1">
      <c r="A33" s="1"/>
      <c r="B33" s="84" t="s">
        <v>956</v>
      </c>
      <c r="C33" s="84"/>
      <c r="D33" s="165">
        <v>6520</v>
      </c>
      <c r="E33" s="133">
        <v>1036</v>
      </c>
      <c r="F33" s="165">
        <v>5355</v>
      </c>
      <c r="G33" s="165">
        <v>129</v>
      </c>
      <c r="H33" s="165"/>
      <c r="I33" s="165"/>
    </row>
    <row r="34" spans="1:9" s="73" customFormat="1" ht="12" customHeight="1">
      <c r="A34" s="1"/>
      <c r="B34" s="1"/>
      <c r="C34" s="84"/>
      <c r="D34" s="165"/>
      <c r="E34" s="235"/>
      <c r="F34" s="165"/>
      <c r="G34" s="165"/>
      <c r="H34" s="165"/>
      <c r="I34" s="165"/>
    </row>
    <row r="35" spans="1:9" s="73" customFormat="1" ht="12" customHeight="1">
      <c r="A35" s="1"/>
      <c r="B35" s="84" t="s">
        <v>857</v>
      </c>
      <c r="C35" s="84"/>
      <c r="D35" s="165">
        <v>4488</v>
      </c>
      <c r="E35" s="165">
        <v>57</v>
      </c>
      <c r="F35" s="165">
        <v>4167</v>
      </c>
      <c r="G35" s="165">
        <v>264</v>
      </c>
      <c r="H35" s="165"/>
      <c r="I35" s="165"/>
    </row>
    <row r="36" spans="3:9" s="73" customFormat="1" ht="12" customHeight="1">
      <c r="C36" s="84" t="s">
        <v>637</v>
      </c>
      <c r="D36" s="165">
        <v>3766</v>
      </c>
      <c r="E36" s="165">
        <v>47</v>
      </c>
      <c r="F36" s="165">
        <v>3708</v>
      </c>
      <c r="G36" s="165">
        <v>10</v>
      </c>
      <c r="H36" s="165"/>
      <c r="I36" s="165"/>
    </row>
    <row r="37" spans="3:9" s="73" customFormat="1" ht="12" customHeight="1">
      <c r="C37" s="84" t="s">
        <v>638</v>
      </c>
      <c r="H37" s="165"/>
      <c r="I37" s="165"/>
    </row>
    <row r="38" spans="3:9" s="73" customFormat="1" ht="12" customHeight="1">
      <c r="C38" s="84" t="s">
        <v>639</v>
      </c>
      <c r="D38" s="165">
        <v>722</v>
      </c>
      <c r="E38" s="165">
        <v>10</v>
      </c>
      <c r="F38" s="165">
        <v>459</v>
      </c>
      <c r="G38" s="165">
        <v>254</v>
      </c>
      <c r="H38" s="165"/>
      <c r="I38" s="165"/>
    </row>
    <row r="39" spans="3:9" s="73" customFormat="1" ht="12" customHeight="1">
      <c r="C39" s="643"/>
      <c r="D39" s="133"/>
      <c r="E39" s="133"/>
      <c r="F39" s="133"/>
      <c r="G39" s="133"/>
      <c r="H39" s="165"/>
      <c r="I39" s="165"/>
    </row>
    <row r="40" spans="4:9" s="73" customFormat="1" ht="9.75" customHeight="1">
      <c r="D40" s="168"/>
      <c r="E40" s="168"/>
      <c r="F40" s="168"/>
      <c r="G40" s="168"/>
      <c r="H40" s="163"/>
      <c r="I40" s="163"/>
    </row>
    <row r="41" spans="4:9" s="143" customFormat="1" ht="12.75">
      <c r="D41" s="168"/>
      <c r="E41" s="168"/>
      <c r="F41" s="168"/>
      <c r="G41" s="168"/>
      <c r="H41" s="168"/>
      <c r="I41" s="168"/>
    </row>
    <row r="42" spans="1:9" s="143" customFormat="1" ht="12.75">
      <c r="A42" s="86" t="s">
        <v>640</v>
      </c>
      <c r="B42" s="86"/>
      <c r="D42" s="168"/>
      <c r="E42" s="168"/>
      <c r="F42" s="168"/>
      <c r="G42" s="168"/>
      <c r="H42" s="168"/>
      <c r="I42" s="168"/>
    </row>
    <row r="43" spans="1:9" s="143" customFormat="1" ht="12.75">
      <c r="A43" s="86" t="s">
        <v>641</v>
      </c>
      <c r="B43" s="86"/>
      <c r="D43" s="168"/>
      <c r="E43" s="168"/>
      <c r="F43" s="168"/>
      <c r="G43" s="168"/>
      <c r="H43" s="168"/>
      <c r="I43" s="168"/>
    </row>
    <row r="44" spans="4:9" s="143" customFormat="1" ht="12.75">
      <c r="D44" s="168"/>
      <c r="E44" s="168"/>
      <c r="F44" s="168"/>
      <c r="G44" s="168"/>
      <c r="H44" s="168"/>
      <c r="I44" s="168"/>
    </row>
    <row r="45" spans="4:9" s="143" customFormat="1" ht="12.75">
      <c r="D45" s="168"/>
      <c r="E45" s="168"/>
      <c r="F45" s="168"/>
      <c r="G45" s="168"/>
      <c r="H45" s="168"/>
      <c r="I45" s="168"/>
    </row>
    <row r="46" spans="4:9" s="143" customFormat="1" ht="12.75">
      <c r="D46" s="168"/>
      <c r="E46" s="168"/>
      <c r="F46" s="168"/>
      <c r="G46" s="168"/>
      <c r="H46" s="168"/>
      <c r="I46" s="168"/>
    </row>
    <row r="47" spans="4:9" s="143" customFormat="1" ht="12.75">
      <c r="D47" s="168"/>
      <c r="E47" s="168"/>
      <c r="F47" s="168"/>
      <c r="G47" s="168"/>
      <c r="H47" s="168"/>
      <c r="I47" s="168"/>
    </row>
    <row r="48" spans="4:9" s="143" customFormat="1" ht="12.75">
      <c r="D48" s="168"/>
      <c r="E48" s="168"/>
      <c r="F48" s="168"/>
      <c r="G48" s="168"/>
      <c r="H48" s="168"/>
      <c r="I48" s="168"/>
    </row>
    <row r="49" s="143" customFormat="1" ht="12.75"/>
    <row r="50" s="143" customFormat="1" ht="12.75"/>
    <row r="51" s="143" customFormat="1" ht="12.75"/>
    <row r="52" s="143" customFormat="1" ht="12.75"/>
    <row r="53" s="143" customFormat="1" ht="12.75"/>
    <row r="54" s="143" customFormat="1" ht="12.75"/>
    <row r="55" s="143" customFormat="1" ht="12.75"/>
    <row r="56" s="143" customFormat="1" ht="12.75"/>
    <row r="57" s="143" customFormat="1" ht="12.75"/>
    <row r="58" s="143" customFormat="1" ht="12.75"/>
    <row r="59" s="143" customFormat="1" ht="12.75"/>
    <row r="60" s="143" customFormat="1" ht="12.75"/>
    <row r="61" s="143" customFormat="1" ht="12.75"/>
    <row r="62" s="143" customFormat="1" ht="12.75"/>
    <row r="63" s="143" customFormat="1" ht="12.75"/>
    <row r="64" s="143" customFormat="1" ht="12.75"/>
    <row r="65" s="143" customFormat="1" ht="12.75"/>
    <row r="66" s="143" customFormat="1" ht="12.75"/>
    <row r="67" s="143" customFormat="1" ht="12.75"/>
    <row r="68" s="143" customFormat="1" ht="12.75"/>
    <row r="69" s="143" customFormat="1" ht="12.75"/>
    <row r="70" s="143" customFormat="1" ht="12.75"/>
    <row r="71" s="143" customFormat="1" ht="12.75"/>
    <row r="72" s="143" customFormat="1" ht="12.75"/>
    <row r="73" s="143" customFormat="1" ht="12.75"/>
    <row r="74" s="143" customFormat="1" ht="12.75"/>
    <row r="75" s="143" customFormat="1" ht="12.75"/>
    <row r="76" s="143" customFormat="1" ht="12.75"/>
    <row r="77" s="143" customFormat="1" ht="12.75"/>
    <row r="78" s="143" customFormat="1" ht="12.75"/>
    <row r="79" s="143" customFormat="1" ht="12.75"/>
    <row r="80" s="143" customFormat="1" ht="12.75"/>
    <row r="81" s="143" customFormat="1" ht="12.75"/>
    <row r="82" s="143" customFormat="1" ht="12.75"/>
    <row r="83" s="143" customFormat="1" ht="12.75"/>
    <row r="84" s="143" customFormat="1" ht="12.75"/>
    <row r="85" s="143" customFormat="1" ht="12.75"/>
    <row r="86" s="143" customFormat="1" ht="12.75"/>
    <row r="87" s="143" customFormat="1" ht="12.75"/>
    <row r="88" s="143" customFormat="1" ht="12.75"/>
    <row r="89" s="143" customFormat="1" ht="12.75"/>
    <row r="90" s="143" customFormat="1" ht="12.75"/>
    <row r="91" s="143" customFormat="1" ht="12.75"/>
    <row r="92" s="143" customFormat="1" ht="12.75"/>
    <row r="93" s="143" customFormat="1" ht="12.75"/>
    <row r="94" s="143" customFormat="1" ht="12.75"/>
    <row r="95" s="143" customFormat="1" ht="12.75"/>
    <row r="96" s="143" customFormat="1" ht="12.75"/>
    <row r="97" s="143" customFormat="1" ht="12.75"/>
    <row r="98" s="143" customFormat="1" ht="12.75"/>
    <row r="99" s="143" customFormat="1" ht="12.75"/>
    <row r="100" s="143" customFormat="1" ht="12.75"/>
    <row r="101" s="143" customFormat="1" ht="12.75"/>
    <row r="102" s="143" customFormat="1" ht="12.75"/>
    <row r="103" s="143" customFormat="1" ht="12.75"/>
    <row r="104" s="143" customFormat="1" ht="12.75"/>
    <row r="105" s="143" customFormat="1" ht="12.75"/>
    <row r="106" s="143" customFormat="1" ht="12.75"/>
    <row r="107" s="143" customFormat="1" ht="12.75"/>
    <row r="108" s="143" customFormat="1" ht="12.75"/>
    <row r="109" s="143" customFormat="1" ht="12.75"/>
    <row r="110" s="143" customFormat="1" ht="12.75"/>
    <row r="111" s="143" customFormat="1" ht="12.75"/>
    <row r="112" s="143" customFormat="1" ht="12.75"/>
    <row r="113" s="143" customFormat="1" ht="12.75"/>
    <row r="114" s="143" customFormat="1" ht="12.75"/>
    <row r="115" s="143" customFormat="1" ht="12.75"/>
    <row r="116" s="143" customFormat="1" ht="12.75"/>
    <row r="117" s="143" customFormat="1" ht="12.75"/>
    <row r="118" s="143" customFormat="1" ht="12.75"/>
    <row r="119" s="143" customFormat="1" ht="12.75"/>
    <row r="120" s="143" customFormat="1" ht="12.75"/>
    <row r="121" s="143" customFormat="1" ht="12.75"/>
    <row r="122" s="143" customFormat="1" ht="12.75"/>
    <row r="123" s="143" customFormat="1" ht="12.75"/>
    <row r="124" s="143" customFormat="1" ht="12.75"/>
    <row r="125" s="143" customFormat="1" ht="12.75"/>
    <row r="126" s="143" customFormat="1" ht="12.75"/>
    <row r="127" s="143" customFormat="1" ht="12.75"/>
    <row r="128" s="143" customFormat="1" ht="12.75"/>
    <row r="129" s="143" customFormat="1" ht="12.75"/>
    <row r="130" s="143" customFormat="1" ht="12.75"/>
    <row r="131" s="143" customFormat="1" ht="12.75"/>
    <row r="132" s="143" customFormat="1" ht="12.75"/>
    <row r="133" s="143" customFormat="1" ht="12.75"/>
    <row r="134" s="143" customFormat="1" ht="12.75"/>
    <row r="135" s="143" customFormat="1" ht="12.75"/>
    <row r="136" s="143" customFormat="1" ht="12.75"/>
    <row r="137" s="143" customFormat="1" ht="12.75"/>
    <row r="138" s="143" customFormat="1" ht="12.75"/>
    <row r="139" s="143" customFormat="1" ht="12.75"/>
    <row r="140" s="143" customFormat="1" ht="12.75"/>
    <row r="141" s="143" customFormat="1" ht="12.75"/>
    <row r="142" s="143" customFormat="1" ht="12.75"/>
    <row r="143" s="143" customFormat="1" ht="12.75"/>
    <row r="144" s="143" customFormat="1" ht="12.75"/>
    <row r="145" s="143" customFormat="1" ht="12.75"/>
    <row r="146" s="143" customFormat="1" ht="12.75"/>
    <row r="147" s="143" customFormat="1" ht="12.75"/>
    <row r="148" s="143" customFormat="1" ht="12.75"/>
    <row r="149" s="143" customFormat="1" ht="12.75"/>
  </sheetData>
  <mergeCells count="3">
    <mergeCell ref="A4:G4"/>
    <mergeCell ref="A5:G5"/>
    <mergeCell ref="A1:G1"/>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M77"/>
  <sheetViews>
    <sheetView workbookViewId="0" topLeftCell="A1">
      <selection activeCell="J69" sqref="J69"/>
    </sheetView>
  </sheetViews>
  <sheetFormatPr defaultColWidth="11.421875" defaultRowHeight="12.75"/>
  <cols>
    <col min="1" max="1" width="6.28125" style="0" customWidth="1"/>
    <col min="2" max="2" width="3.00390625" style="0" customWidth="1"/>
    <col min="3" max="3" width="33.421875" style="0" customWidth="1"/>
    <col min="4" max="4" width="3.00390625" style="0" customWidth="1"/>
    <col min="5" max="8" width="8.7109375" style="0" customWidth="1"/>
    <col min="9" max="11" width="7.7109375" style="0" customWidth="1"/>
  </cols>
  <sheetData>
    <row r="1" spans="1:10" ht="12.75">
      <c r="A1" s="847" t="s">
        <v>642</v>
      </c>
      <c r="B1" s="757"/>
      <c r="C1" s="757"/>
      <c r="D1" s="757"/>
      <c r="E1" s="757"/>
      <c r="F1" s="757"/>
      <c r="G1" s="757"/>
      <c r="H1" s="757"/>
      <c r="I1" s="179"/>
      <c r="J1" s="179"/>
    </row>
    <row r="2" spans="1:10" ht="7.5" customHeight="1">
      <c r="A2" s="73"/>
      <c r="B2" s="73"/>
      <c r="C2" s="73"/>
      <c r="D2" s="73"/>
      <c r="E2" s="73"/>
      <c r="F2" s="73"/>
      <c r="G2" s="73"/>
      <c r="H2" s="73"/>
      <c r="I2" s="73"/>
      <c r="J2" s="73"/>
    </row>
    <row r="3" spans="1:10" ht="7.5" customHeight="1">
      <c r="A3" s="73"/>
      <c r="B3" s="73"/>
      <c r="C3" s="73"/>
      <c r="D3" s="73"/>
      <c r="E3" s="73"/>
      <c r="F3" s="73"/>
      <c r="G3" s="73"/>
      <c r="H3" s="73"/>
      <c r="I3" s="73"/>
      <c r="J3" s="73"/>
    </row>
    <row r="4" spans="1:10" ht="12.75">
      <c r="A4" s="846" t="s">
        <v>643</v>
      </c>
      <c r="B4" s="846"/>
      <c r="C4" s="846"/>
      <c r="D4" s="846"/>
      <c r="E4" s="846"/>
      <c r="F4" s="846"/>
      <c r="G4" s="846"/>
      <c r="H4" s="846"/>
      <c r="I4" s="486"/>
      <c r="J4" s="486"/>
    </row>
    <row r="5" spans="1:10" ht="12.75">
      <c r="A5" s="846" t="s">
        <v>644</v>
      </c>
      <c r="B5" s="846"/>
      <c r="C5" s="846"/>
      <c r="D5" s="846"/>
      <c r="E5" s="846"/>
      <c r="F5" s="846"/>
      <c r="G5" s="846"/>
      <c r="H5" s="846"/>
      <c r="I5" s="486"/>
      <c r="J5" s="486"/>
    </row>
    <row r="6" spans="1:10" ht="7.5" customHeight="1">
      <c r="A6" s="73"/>
      <c r="B6" s="73"/>
      <c r="C6" s="73"/>
      <c r="D6" s="73"/>
      <c r="E6" s="73"/>
      <c r="F6" s="73"/>
      <c r="G6" s="73"/>
      <c r="H6" s="73"/>
      <c r="I6" s="73"/>
      <c r="J6" s="73"/>
    </row>
    <row r="7" spans="1:11" ht="7.5" customHeight="1" thickBot="1">
      <c r="A7" s="75"/>
      <c r="B7" s="75"/>
      <c r="C7" s="75"/>
      <c r="D7" s="75"/>
      <c r="E7" s="75"/>
      <c r="F7" s="75"/>
      <c r="G7" s="75"/>
      <c r="H7" s="75"/>
      <c r="I7" s="86"/>
      <c r="J7" s="86"/>
      <c r="K7" s="152"/>
    </row>
    <row r="8" spans="1:8" ht="12.75">
      <c r="A8" s="188"/>
      <c r="B8" s="89" t="s">
        <v>1001</v>
      </c>
      <c r="C8" s="89"/>
      <c r="D8" s="114"/>
      <c r="E8" s="644"/>
      <c r="F8" s="644" t="s">
        <v>982</v>
      </c>
      <c r="G8" s="644"/>
      <c r="H8" s="486"/>
    </row>
    <row r="9" spans="1:8" ht="12" customHeight="1">
      <c r="A9" s="217" t="s">
        <v>1000</v>
      </c>
      <c r="B9" s="117" t="s">
        <v>1002</v>
      </c>
      <c r="C9" s="71"/>
      <c r="D9" s="116"/>
      <c r="E9" s="217" t="s">
        <v>998</v>
      </c>
      <c r="F9" s="217" t="s">
        <v>645</v>
      </c>
      <c r="G9" s="194" t="s">
        <v>988</v>
      </c>
      <c r="H9" s="263" t="s">
        <v>989</v>
      </c>
    </row>
    <row r="10" spans="1:10" ht="11.25" customHeight="1" thickBot="1">
      <c r="A10" s="233"/>
      <c r="B10" s="89" t="s">
        <v>1006</v>
      </c>
      <c r="C10" s="89"/>
      <c r="D10" s="123"/>
      <c r="E10" s="124"/>
      <c r="F10" s="124" t="s">
        <v>987</v>
      </c>
      <c r="G10" s="147"/>
      <c r="H10" s="645"/>
      <c r="I10" s="152"/>
      <c r="J10" s="152"/>
    </row>
    <row r="11" spans="1:10" ht="7.5" customHeight="1">
      <c r="A11" s="126"/>
      <c r="B11" s="78"/>
      <c r="C11" s="78"/>
      <c r="D11" s="84"/>
      <c r="E11" s="78"/>
      <c r="F11" s="78"/>
      <c r="G11" s="78"/>
      <c r="H11" s="78"/>
      <c r="I11" s="86"/>
      <c r="J11" s="86"/>
    </row>
    <row r="12" spans="1:10" ht="10.5" customHeight="1">
      <c r="A12" s="127" t="s">
        <v>1009</v>
      </c>
      <c r="B12" s="128" t="s">
        <v>1010</v>
      </c>
      <c r="C12" s="128"/>
      <c r="D12" s="129" t="s">
        <v>863</v>
      </c>
      <c r="E12" s="136">
        <v>55576</v>
      </c>
      <c r="F12" s="136">
        <v>28251</v>
      </c>
      <c r="G12" s="136">
        <v>24528</v>
      </c>
      <c r="H12" s="136">
        <v>2796</v>
      </c>
      <c r="I12" s="136"/>
      <c r="J12" s="136"/>
    </row>
    <row r="13" spans="1:10" ht="10.5" customHeight="1">
      <c r="A13" s="127"/>
      <c r="B13" s="128"/>
      <c r="C13" s="128"/>
      <c r="D13" s="129" t="s">
        <v>865</v>
      </c>
      <c r="E13" s="136">
        <v>32006</v>
      </c>
      <c r="F13" s="136">
        <v>14586</v>
      </c>
      <c r="G13" s="136">
        <v>17058</v>
      </c>
      <c r="H13" s="136">
        <v>363</v>
      </c>
      <c r="I13" s="136"/>
      <c r="J13" s="136"/>
    </row>
    <row r="14" spans="1:10" ht="7.5" customHeight="1">
      <c r="A14" s="131"/>
      <c r="B14" s="73"/>
      <c r="C14" s="73"/>
      <c r="D14" s="84"/>
      <c r="E14" s="136"/>
      <c r="F14" s="136"/>
      <c r="G14" s="136"/>
      <c r="H14" s="136"/>
      <c r="I14" s="136"/>
      <c r="J14" s="136"/>
    </row>
    <row r="15" spans="1:10" ht="10.5" customHeight="1">
      <c r="A15" s="127">
        <v>0</v>
      </c>
      <c r="B15" s="128" t="s">
        <v>1011</v>
      </c>
      <c r="C15" s="128"/>
      <c r="D15" s="129" t="s">
        <v>863</v>
      </c>
      <c r="E15" s="136">
        <v>20292</v>
      </c>
      <c r="F15" s="136">
        <v>15164</v>
      </c>
      <c r="G15" s="136">
        <v>4563</v>
      </c>
      <c r="H15" s="136">
        <v>565</v>
      </c>
      <c r="I15" s="136"/>
      <c r="J15" s="136"/>
    </row>
    <row r="16" spans="1:13" ht="10.5" customHeight="1">
      <c r="A16" s="127"/>
      <c r="B16" s="128"/>
      <c r="C16" s="128"/>
      <c r="D16" s="129" t="s">
        <v>865</v>
      </c>
      <c r="E16" s="136">
        <v>9825</v>
      </c>
      <c r="F16" s="136">
        <v>6107</v>
      </c>
      <c r="G16" s="136">
        <v>3589</v>
      </c>
      <c r="H16" s="136">
        <v>129</v>
      </c>
      <c r="I16" s="136"/>
      <c r="J16" s="136"/>
      <c r="K16" s="87"/>
      <c r="L16" s="87"/>
      <c r="M16" s="132"/>
    </row>
    <row r="17" spans="1:10" ht="9" customHeight="1">
      <c r="A17" s="131"/>
      <c r="B17" s="73" t="s">
        <v>1012</v>
      </c>
      <c r="C17" s="73"/>
      <c r="D17" s="84"/>
      <c r="E17" s="145"/>
      <c r="F17" s="145"/>
      <c r="G17" s="145"/>
      <c r="H17" s="73"/>
      <c r="I17" s="73"/>
      <c r="J17" s="73"/>
    </row>
    <row r="18" spans="1:13" ht="9.75" customHeight="1">
      <c r="A18" s="131" t="str">
        <f>"01, 06"</f>
        <v>01, 06</v>
      </c>
      <c r="B18" s="73" t="s">
        <v>1013</v>
      </c>
      <c r="C18" s="73"/>
      <c r="D18" s="84" t="s">
        <v>863</v>
      </c>
      <c r="E18" s="133">
        <v>7750</v>
      </c>
      <c r="F18" s="133">
        <v>4686</v>
      </c>
      <c r="G18" s="133">
        <v>2865</v>
      </c>
      <c r="H18" s="133">
        <v>198</v>
      </c>
      <c r="I18" s="133"/>
      <c r="J18" s="133"/>
      <c r="K18" s="87"/>
      <c r="L18" s="87"/>
      <c r="M18" s="132"/>
    </row>
    <row r="19" spans="1:13" ht="9.75" customHeight="1">
      <c r="A19" s="131"/>
      <c r="B19" s="73" t="s">
        <v>1014</v>
      </c>
      <c r="D19" s="84" t="s">
        <v>865</v>
      </c>
      <c r="E19" s="133">
        <v>5204</v>
      </c>
      <c r="F19" s="133">
        <v>2978</v>
      </c>
      <c r="G19" s="133">
        <v>2193</v>
      </c>
      <c r="H19" s="133">
        <v>33</v>
      </c>
      <c r="I19" s="133"/>
      <c r="J19" s="133"/>
      <c r="K19" s="134"/>
      <c r="L19" s="134"/>
      <c r="M19" s="132"/>
    </row>
    <row r="20" spans="1:13" ht="7.5" customHeight="1">
      <c r="A20" s="131"/>
      <c r="B20" s="73"/>
      <c r="C20" s="73"/>
      <c r="D20" s="84"/>
      <c r="E20" s="133"/>
      <c r="F20" s="133"/>
      <c r="G20" s="133"/>
      <c r="H20" s="133"/>
      <c r="I20" s="133"/>
      <c r="J20" s="133"/>
      <c r="K20" s="87"/>
      <c r="L20" s="87"/>
      <c r="M20" s="132"/>
    </row>
    <row r="21" spans="1:10" ht="10.5" customHeight="1">
      <c r="A21" s="131" t="str">
        <f>"04"</f>
        <v>04</v>
      </c>
      <c r="B21" s="73" t="s">
        <v>646</v>
      </c>
      <c r="D21" s="84" t="s">
        <v>863</v>
      </c>
      <c r="E21" s="133">
        <v>7986</v>
      </c>
      <c r="F21" s="133">
        <v>6889</v>
      </c>
      <c r="G21" s="133">
        <v>770</v>
      </c>
      <c r="H21" s="133">
        <v>327</v>
      </c>
      <c r="I21" s="133"/>
      <c r="J21" s="133"/>
    </row>
    <row r="22" spans="1:10" ht="10.5" customHeight="1">
      <c r="A22" s="131"/>
      <c r="B22" s="73"/>
      <c r="C22" s="73"/>
      <c r="D22" s="84" t="s">
        <v>865</v>
      </c>
      <c r="E22" s="133">
        <v>1905</v>
      </c>
      <c r="F22" s="133">
        <v>1273</v>
      </c>
      <c r="G22" s="133">
        <v>552</v>
      </c>
      <c r="H22" s="133">
        <v>80</v>
      </c>
      <c r="I22" s="133"/>
      <c r="J22" s="133"/>
    </row>
    <row r="23" spans="1:10" ht="7.5" customHeight="1">
      <c r="A23" s="131"/>
      <c r="B23" s="73"/>
      <c r="C23" s="73"/>
      <c r="D23" s="84"/>
      <c r="E23" s="133"/>
      <c r="F23" s="133"/>
      <c r="G23" s="133"/>
      <c r="H23" s="133"/>
      <c r="I23" s="133"/>
      <c r="J23" s="133"/>
    </row>
    <row r="24" spans="1:10" ht="10.5" customHeight="1">
      <c r="A24" s="131" t="str">
        <f>"05"</f>
        <v>05</v>
      </c>
      <c r="B24" s="73" t="s">
        <v>1016</v>
      </c>
      <c r="D24" s="84" t="s">
        <v>863</v>
      </c>
      <c r="E24" s="133">
        <v>4556</v>
      </c>
      <c r="F24" s="133">
        <v>3589</v>
      </c>
      <c r="G24" s="133">
        <v>927</v>
      </c>
      <c r="H24" s="133">
        <v>40</v>
      </c>
      <c r="I24" s="133"/>
      <c r="J24" s="133"/>
    </row>
    <row r="25" spans="1:10" ht="10.5" customHeight="1">
      <c r="A25" s="131"/>
      <c r="B25" s="73"/>
      <c r="C25" s="73"/>
      <c r="D25" s="84" t="s">
        <v>865</v>
      </c>
      <c r="E25" s="133">
        <v>2716</v>
      </c>
      <c r="F25" s="133">
        <v>1856</v>
      </c>
      <c r="G25" s="133">
        <v>843</v>
      </c>
      <c r="H25" s="133">
        <v>17</v>
      </c>
      <c r="I25" s="133"/>
      <c r="J25" s="133"/>
    </row>
    <row r="26" spans="1:10" ht="6.75" customHeight="1">
      <c r="A26" s="131"/>
      <c r="B26" s="73"/>
      <c r="C26" s="73"/>
      <c r="D26" s="84"/>
      <c r="E26" s="145"/>
      <c r="F26" s="145"/>
      <c r="G26" s="145"/>
      <c r="H26" s="73"/>
      <c r="I26" s="73"/>
      <c r="J26" s="73"/>
    </row>
    <row r="27" spans="1:13" ht="10.5" customHeight="1">
      <c r="A27" s="127">
        <v>1</v>
      </c>
      <c r="B27" s="128" t="s">
        <v>0</v>
      </c>
      <c r="C27" s="128"/>
      <c r="D27" s="129" t="s">
        <v>863</v>
      </c>
      <c r="E27" s="136">
        <v>28737</v>
      </c>
      <c r="F27" s="136">
        <v>11330</v>
      </c>
      <c r="G27" s="136">
        <v>16799</v>
      </c>
      <c r="H27" s="136">
        <v>608</v>
      </c>
      <c r="I27" s="136"/>
      <c r="J27" s="136"/>
      <c r="K27" s="87"/>
      <c r="L27" s="87"/>
      <c r="M27" s="132"/>
    </row>
    <row r="28" spans="1:10" ht="10.5" customHeight="1">
      <c r="A28" s="127"/>
      <c r="B28" s="128" t="s">
        <v>1</v>
      </c>
      <c r="C28" s="128"/>
      <c r="D28" s="129" t="s">
        <v>865</v>
      </c>
      <c r="E28" s="136">
        <v>19389</v>
      </c>
      <c r="F28" s="136">
        <v>7846</v>
      </c>
      <c r="G28" s="136">
        <v>11394</v>
      </c>
      <c r="H28" s="136">
        <v>149</v>
      </c>
      <c r="I28" s="136"/>
      <c r="J28" s="136"/>
    </row>
    <row r="29" spans="1:13" ht="9" customHeight="1">
      <c r="A29" s="131"/>
      <c r="B29" s="73" t="s">
        <v>2</v>
      </c>
      <c r="C29" s="73"/>
      <c r="D29" s="84"/>
      <c r="E29" s="145"/>
      <c r="F29" s="145"/>
      <c r="G29" s="145"/>
      <c r="H29" s="73"/>
      <c r="I29" s="73"/>
      <c r="J29" s="73"/>
      <c r="K29" s="137"/>
      <c r="L29" s="137"/>
      <c r="M29" s="137"/>
    </row>
    <row r="30" spans="1:10" ht="12.75" customHeight="1">
      <c r="A30" s="131" t="s">
        <v>3</v>
      </c>
      <c r="B30" s="72" t="s">
        <v>657</v>
      </c>
      <c r="C30" s="72"/>
      <c r="D30" s="84" t="s">
        <v>863</v>
      </c>
      <c r="E30" s="133">
        <v>21930</v>
      </c>
      <c r="F30" s="133">
        <v>9564</v>
      </c>
      <c r="G30" s="133">
        <v>12303</v>
      </c>
      <c r="H30" s="133">
        <v>63</v>
      </c>
      <c r="I30" s="133"/>
      <c r="J30" s="133"/>
    </row>
    <row r="31" spans="1:13" ht="10.5" customHeight="1">
      <c r="A31" s="131"/>
      <c r="B31" s="73"/>
      <c r="C31" s="73"/>
      <c r="D31" s="84" t="s">
        <v>865</v>
      </c>
      <c r="E31" s="133">
        <v>16359</v>
      </c>
      <c r="F31" s="133">
        <v>7266</v>
      </c>
      <c r="G31" s="133">
        <v>9064</v>
      </c>
      <c r="H31" s="133">
        <v>29</v>
      </c>
      <c r="I31" s="133"/>
      <c r="J31" s="133"/>
      <c r="K31" s="137"/>
      <c r="L31" s="137"/>
      <c r="M31" s="137"/>
    </row>
    <row r="32" spans="1:10" ht="6.75" customHeight="1">
      <c r="A32" s="131"/>
      <c r="B32" s="73"/>
      <c r="C32" s="73"/>
      <c r="D32" s="84"/>
      <c r="E32" s="145"/>
      <c r="F32" s="133"/>
      <c r="G32" s="133"/>
      <c r="H32" s="133"/>
      <c r="I32" s="133"/>
      <c r="J32" s="133"/>
    </row>
    <row r="33" spans="1:13" ht="9.75" customHeight="1">
      <c r="A33" s="131">
        <v>13</v>
      </c>
      <c r="B33" s="73" t="s">
        <v>4</v>
      </c>
      <c r="D33" s="84" t="s">
        <v>863</v>
      </c>
      <c r="E33" s="133">
        <v>5765</v>
      </c>
      <c r="F33" s="133">
        <v>1236</v>
      </c>
      <c r="G33" s="133">
        <v>4093</v>
      </c>
      <c r="H33" s="133">
        <v>435</v>
      </c>
      <c r="I33" s="133"/>
      <c r="J33" s="133"/>
      <c r="K33" s="137"/>
      <c r="L33" s="137"/>
      <c r="M33" s="137"/>
    </row>
    <row r="34" spans="1:10" ht="9.75" customHeight="1">
      <c r="A34" s="131"/>
      <c r="B34" s="73"/>
      <c r="C34" s="73"/>
      <c r="D34" s="84" t="s">
        <v>865</v>
      </c>
      <c r="E34" s="133">
        <v>2410</v>
      </c>
      <c r="F34" s="133">
        <v>236</v>
      </c>
      <c r="G34" s="133">
        <v>2102</v>
      </c>
      <c r="H34" s="133">
        <v>72</v>
      </c>
      <c r="I34" s="133"/>
      <c r="J34" s="133"/>
    </row>
    <row r="35" spans="1:13" ht="7.5" customHeight="1">
      <c r="A35" s="131"/>
      <c r="B35" s="73"/>
      <c r="C35" s="73"/>
      <c r="D35" s="84"/>
      <c r="E35" s="145"/>
      <c r="F35" s="133"/>
      <c r="G35" s="133"/>
      <c r="H35" s="133"/>
      <c r="I35" s="133"/>
      <c r="J35" s="133"/>
      <c r="K35" s="87"/>
      <c r="L35" s="87"/>
      <c r="M35" s="132"/>
    </row>
    <row r="36" spans="1:13" ht="10.5" customHeight="1">
      <c r="A36" s="131" t="s">
        <v>5</v>
      </c>
      <c r="B36" s="73" t="s">
        <v>6</v>
      </c>
      <c r="D36" s="84" t="s">
        <v>863</v>
      </c>
      <c r="E36" s="133">
        <v>428</v>
      </c>
      <c r="F36" s="133">
        <v>364</v>
      </c>
      <c r="G36" s="133">
        <v>58</v>
      </c>
      <c r="H36" s="133">
        <v>6</v>
      </c>
      <c r="I36" s="133"/>
      <c r="J36" s="133"/>
      <c r="K36" s="87"/>
      <c r="L36" s="87"/>
      <c r="M36" s="132"/>
    </row>
    <row r="37" spans="1:13" ht="10.5" customHeight="1">
      <c r="A37" s="131"/>
      <c r="B37" s="73" t="s">
        <v>7</v>
      </c>
      <c r="D37" s="84" t="s">
        <v>865</v>
      </c>
      <c r="E37" s="133">
        <v>318</v>
      </c>
      <c r="F37" s="133">
        <v>279</v>
      </c>
      <c r="G37" s="133">
        <v>37</v>
      </c>
      <c r="H37" s="133">
        <v>2</v>
      </c>
      <c r="I37" s="133"/>
      <c r="J37" s="133"/>
      <c r="K37" s="138"/>
      <c r="L37" s="139"/>
      <c r="M37" s="140"/>
    </row>
    <row r="38" spans="1:13" ht="7.5" customHeight="1">
      <c r="A38" s="131"/>
      <c r="B38" s="73"/>
      <c r="C38" s="73"/>
      <c r="D38" s="84"/>
      <c r="E38" s="133"/>
      <c r="F38" s="133"/>
      <c r="G38" s="133"/>
      <c r="H38" s="133"/>
      <c r="I38" s="133"/>
      <c r="J38" s="133"/>
      <c r="K38" s="138"/>
      <c r="L38" s="139"/>
      <c r="M38" s="140"/>
    </row>
    <row r="39" spans="1:13" ht="10.5" customHeight="1">
      <c r="A39" s="131" t="s">
        <v>8</v>
      </c>
      <c r="B39" s="73" t="s">
        <v>9</v>
      </c>
      <c r="D39" s="84" t="s">
        <v>863</v>
      </c>
      <c r="E39" s="133">
        <v>466</v>
      </c>
      <c r="F39" s="133">
        <v>152</v>
      </c>
      <c r="G39" s="133">
        <v>246</v>
      </c>
      <c r="H39" s="133">
        <v>68</v>
      </c>
      <c r="I39" s="133"/>
      <c r="J39" s="133"/>
      <c r="K39" s="87"/>
      <c r="L39" s="87"/>
      <c r="M39" s="132"/>
    </row>
    <row r="40" spans="1:13" ht="11.25" customHeight="1">
      <c r="A40" s="131"/>
      <c r="B40" s="73" t="s">
        <v>10</v>
      </c>
      <c r="D40" s="84" t="s">
        <v>865</v>
      </c>
      <c r="E40" s="133">
        <v>230</v>
      </c>
      <c r="F40" s="133">
        <v>61</v>
      </c>
      <c r="G40" s="133">
        <v>134</v>
      </c>
      <c r="H40" s="133">
        <v>35</v>
      </c>
      <c r="I40" s="133"/>
      <c r="J40" s="133"/>
      <c r="K40" s="87"/>
      <c r="L40" s="87"/>
      <c r="M40" s="132"/>
    </row>
    <row r="41" spans="1:10" ht="7.5" customHeight="1">
      <c r="A41" s="131"/>
      <c r="B41" s="73"/>
      <c r="D41" s="84"/>
      <c r="E41" s="133"/>
      <c r="F41" s="133"/>
      <c r="G41" s="133"/>
      <c r="H41" s="133"/>
      <c r="I41" s="133"/>
      <c r="J41" s="133"/>
    </row>
    <row r="42" spans="1:10" ht="12.75" customHeight="1">
      <c r="A42" s="131" t="s">
        <v>11</v>
      </c>
      <c r="B42" s="73" t="s">
        <v>647</v>
      </c>
      <c r="D42" s="84" t="s">
        <v>863</v>
      </c>
      <c r="E42" s="133">
        <v>148</v>
      </c>
      <c r="F42" s="133">
        <v>14</v>
      </c>
      <c r="G42" s="133">
        <v>98</v>
      </c>
      <c r="H42" s="133">
        <v>37</v>
      </c>
      <c r="I42" s="133"/>
      <c r="J42" s="133"/>
    </row>
    <row r="43" spans="1:10" ht="9.75" customHeight="1">
      <c r="A43" s="131"/>
      <c r="B43" s="73" t="s">
        <v>648</v>
      </c>
      <c r="C43" s="73"/>
      <c r="D43" s="84" t="s">
        <v>865</v>
      </c>
      <c r="E43" s="133">
        <v>71</v>
      </c>
      <c r="F43" s="133">
        <v>4</v>
      </c>
      <c r="G43" s="133">
        <v>56</v>
      </c>
      <c r="H43" s="133">
        <v>11</v>
      </c>
      <c r="I43" s="133"/>
      <c r="J43" s="133"/>
    </row>
    <row r="44" spans="1:10" ht="6.75" customHeight="1">
      <c r="A44" s="131"/>
      <c r="B44" s="73"/>
      <c r="C44" s="73"/>
      <c r="D44" s="84"/>
      <c r="E44" s="145"/>
      <c r="F44" s="145"/>
      <c r="G44" s="145"/>
      <c r="H44" s="73"/>
      <c r="I44" s="73"/>
      <c r="J44" s="73"/>
    </row>
    <row r="45" spans="1:13" ht="10.5" customHeight="1">
      <c r="A45" s="127">
        <v>2</v>
      </c>
      <c r="B45" s="128" t="s">
        <v>13</v>
      </c>
      <c r="C45" s="128"/>
      <c r="D45" s="129" t="s">
        <v>863</v>
      </c>
      <c r="E45" s="136">
        <v>847</v>
      </c>
      <c r="F45" s="136">
        <v>230</v>
      </c>
      <c r="G45" s="136">
        <v>599</v>
      </c>
      <c r="H45" s="136">
        <v>18</v>
      </c>
      <c r="I45" s="136"/>
      <c r="J45" s="136"/>
      <c r="K45" s="87"/>
      <c r="L45" s="87"/>
      <c r="M45" s="132"/>
    </row>
    <row r="46" spans="1:13" ht="10.5" customHeight="1">
      <c r="A46" s="127"/>
      <c r="B46" s="128" t="s">
        <v>14</v>
      </c>
      <c r="C46" s="128"/>
      <c r="D46" s="129" t="s">
        <v>865</v>
      </c>
      <c r="E46" s="136">
        <v>627</v>
      </c>
      <c r="F46" s="136">
        <v>119</v>
      </c>
      <c r="G46" s="136">
        <v>504</v>
      </c>
      <c r="H46" s="136">
        <v>4</v>
      </c>
      <c r="I46" s="136"/>
      <c r="J46" s="136"/>
      <c r="K46" s="134"/>
      <c r="L46" s="134"/>
      <c r="M46" s="132"/>
    </row>
    <row r="47" spans="1:10" ht="7.5" customHeight="1">
      <c r="A47" s="131"/>
      <c r="B47" s="73"/>
      <c r="C47" s="73"/>
      <c r="D47" s="84"/>
      <c r="E47" s="136"/>
      <c r="F47" s="136"/>
      <c r="G47" s="136"/>
      <c r="H47" s="136"/>
      <c r="I47" s="136"/>
      <c r="J47" s="136"/>
    </row>
    <row r="48" spans="1:13" ht="10.5" customHeight="1">
      <c r="A48" s="127">
        <v>3</v>
      </c>
      <c r="B48" s="128" t="s">
        <v>15</v>
      </c>
      <c r="C48" s="128"/>
      <c r="D48" s="129" t="s">
        <v>863</v>
      </c>
      <c r="E48" s="136">
        <v>1145</v>
      </c>
      <c r="F48" s="136">
        <v>278</v>
      </c>
      <c r="G48" s="136">
        <v>747</v>
      </c>
      <c r="H48" s="136">
        <v>119</v>
      </c>
      <c r="I48" s="136"/>
      <c r="J48" s="136"/>
      <c r="K48" s="87"/>
      <c r="L48" s="87"/>
      <c r="M48" s="132"/>
    </row>
    <row r="49" spans="1:10" ht="10.5" customHeight="1">
      <c r="A49" s="127"/>
      <c r="B49" s="128"/>
      <c r="C49" s="128"/>
      <c r="D49" s="129" t="s">
        <v>865</v>
      </c>
      <c r="E49" s="136">
        <v>662</v>
      </c>
      <c r="F49" s="136">
        <v>132</v>
      </c>
      <c r="G49" s="136">
        <v>512</v>
      </c>
      <c r="H49" s="136">
        <v>17</v>
      </c>
      <c r="I49" s="136"/>
      <c r="J49" s="136"/>
    </row>
    <row r="50" spans="1:10" ht="7.5" customHeight="1">
      <c r="A50" s="131"/>
      <c r="B50" s="73"/>
      <c r="C50" s="73"/>
      <c r="D50" s="84"/>
      <c r="E50" s="136"/>
      <c r="F50" s="136"/>
      <c r="G50" s="136"/>
      <c r="H50" s="136"/>
      <c r="I50" s="136"/>
      <c r="J50" s="136"/>
    </row>
    <row r="51" spans="1:13" ht="10.5" customHeight="1">
      <c r="A51" s="127">
        <v>4</v>
      </c>
      <c r="B51" s="128" t="s">
        <v>649</v>
      </c>
      <c r="C51" s="128"/>
      <c r="D51" s="129" t="s">
        <v>863</v>
      </c>
      <c r="E51" s="136">
        <v>1024</v>
      </c>
      <c r="F51" s="136">
        <v>345</v>
      </c>
      <c r="G51" s="136">
        <v>540</v>
      </c>
      <c r="H51" s="136">
        <v>139</v>
      </c>
      <c r="I51" s="136"/>
      <c r="J51" s="136"/>
      <c r="K51" s="87"/>
      <c r="L51" s="87"/>
      <c r="M51" s="132"/>
    </row>
    <row r="52" spans="1:13" ht="10.5" customHeight="1">
      <c r="A52" s="127"/>
      <c r="B52" s="128" t="s">
        <v>17</v>
      </c>
      <c r="C52" s="128"/>
      <c r="D52" s="129" t="s">
        <v>865</v>
      </c>
      <c r="E52" s="136">
        <v>462</v>
      </c>
      <c r="F52" s="136">
        <v>102</v>
      </c>
      <c r="G52" s="136">
        <v>345</v>
      </c>
      <c r="H52" s="136">
        <v>15</v>
      </c>
      <c r="I52" s="136"/>
      <c r="J52" s="136"/>
      <c r="K52" s="137"/>
      <c r="L52" s="137"/>
      <c r="M52" s="137"/>
    </row>
    <row r="53" spans="1:10" ht="7.5" customHeight="1">
      <c r="A53" s="131"/>
      <c r="B53" s="73"/>
      <c r="C53" s="73"/>
      <c r="D53" s="84"/>
      <c r="E53" s="136"/>
      <c r="F53" s="136"/>
      <c r="G53" s="136"/>
      <c r="H53" s="136"/>
      <c r="I53" s="136"/>
      <c r="J53" s="136"/>
    </row>
    <row r="54" spans="1:10" ht="10.5" customHeight="1">
      <c r="A54" s="127">
        <v>5</v>
      </c>
      <c r="B54" s="128" t="s">
        <v>18</v>
      </c>
      <c r="C54" s="128"/>
      <c r="D54" s="129" t="s">
        <v>863</v>
      </c>
      <c r="E54" s="136">
        <v>704</v>
      </c>
      <c r="F54" s="136">
        <v>323</v>
      </c>
      <c r="G54" s="136">
        <v>333</v>
      </c>
      <c r="H54" s="136">
        <v>48</v>
      </c>
      <c r="I54" s="136"/>
      <c r="J54" s="136"/>
    </row>
    <row r="55" spans="1:10" ht="10.5" customHeight="1">
      <c r="A55" s="127"/>
      <c r="B55" s="128"/>
      <c r="C55" s="128"/>
      <c r="D55" s="129" t="s">
        <v>865</v>
      </c>
      <c r="E55" s="136">
        <v>389</v>
      </c>
      <c r="F55" s="136">
        <v>171</v>
      </c>
      <c r="G55" s="136">
        <v>201</v>
      </c>
      <c r="H55" s="136">
        <v>18</v>
      </c>
      <c r="I55" s="136"/>
      <c r="J55" s="136"/>
    </row>
    <row r="56" spans="1:10" ht="7.5" customHeight="1">
      <c r="A56" s="131"/>
      <c r="B56" s="73"/>
      <c r="C56" s="73"/>
      <c r="D56" s="84"/>
      <c r="E56" s="136"/>
      <c r="F56" s="136"/>
      <c r="G56" s="136"/>
      <c r="H56" s="136"/>
      <c r="I56" s="136"/>
      <c r="J56" s="136"/>
    </row>
    <row r="57" spans="1:10" ht="10.5" customHeight="1">
      <c r="A57" s="127">
        <v>6</v>
      </c>
      <c r="B57" s="128" t="s">
        <v>19</v>
      </c>
      <c r="C57" s="128"/>
      <c r="D57" s="129" t="s">
        <v>863</v>
      </c>
      <c r="E57" s="136">
        <v>136</v>
      </c>
      <c r="F57" s="136">
        <v>57</v>
      </c>
      <c r="G57" s="136">
        <v>73</v>
      </c>
      <c r="H57" s="136">
        <v>6</v>
      </c>
      <c r="I57" s="136"/>
      <c r="J57" s="136"/>
    </row>
    <row r="58" spans="1:10" ht="10.5" customHeight="1">
      <c r="A58" s="127"/>
      <c r="B58" s="128" t="s">
        <v>20</v>
      </c>
      <c r="C58" s="128"/>
      <c r="D58" s="129" t="s">
        <v>865</v>
      </c>
      <c r="E58" s="136">
        <v>51</v>
      </c>
      <c r="F58" s="136">
        <v>16</v>
      </c>
      <c r="G58" s="136">
        <v>33</v>
      </c>
      <c r="H58" s="136">
        <v>2</v>
      </c>
      <c r="I58" s="136"/>
      <c r="J58" s="136"/>
    </row>
    <row r="59" spans="1:10" ht="6.75" customHeight="1">
      <c r="A59" s="131"/>
      <c r="B59" s="73"/>
      <c r="C59" s="73"/>
      <c r="D59" s="84"/>
      <c r="E59" s="136"/>
      <c r="F59" s="136"/>
      <c r="G59" s="136"/>
      <c r="H59" s="136"/>
      <c r="I59" s="136"/>
      <c r="J59" s="136"/>
    </row>
    <row r="60" spans="1:10" ht="10.5" customHeight="1">
      <c r="A60" s="127">
        <v>7</v>
      </c>
      <c r="B60" s="128" t="s">
        <v>21</v>
      </c>
      <c r="C60" s="128"/>
      <c r="D60" s="129" t="s">
        <v>863</v>
      </c>
      <c r="E60" s="136">
        <v>874</v>
      </c>
      <c r="F60" s="136">
        <v>40</v>
      </c>
      <c r="G60" s="136">
        <v>562</v>
      </c>
      <c r="H60" s="136">
        <v>272</v>
      </c>
      <c r="I60" s="136"/>
      <c r="J60" s="136"/>
    </row>
    <row r="61" spans="1:10" ht="9.75" customHeight="1">
      <c r="A61" s="127"/>
      <c r="B61" s="128"/>
      <c r="C61" s="128"/>
      <c r="D61" s="129" t="s">
        <v>865</v>
      </c>
      <c r="E61" s="136">
        <v>331</v>
      </c>
      <c r="F61" s="136">
        <v>19</v>
      </c>
      <c r="G61" s="136">
        <v>309</v>
      </c>
      <c r="H61" s="136">
        <v>4</v>
      </c>
      <c r="I61" s="136"/>
      <c r="J61" s="136"/>
    </row>
    <row r="62" spans="1:10" ht="7.5" customHeight="1">
      <c r="A62" s="131"/>
      <c r="B62" s="73"/>
      <c r="C62" s="73"/>
      <c r="D62" s="84"/>
      <c r="E62" s="136"/>
      <c r="F62" s="136"/>
      <c r="G62" s="136"/>
      <c r="H62" s="136"/>
      <c r="I62" s="136"/>
      <c r="J62" s="136"/>
    </row>
    <row r="63" spans="1:10" ht="10.5" customHeight="1">
      <c r="A63" s="127">
        <v>8</v>
      </c>
      <c r="B63" s="128" t="s">
        <v>22</v>
      </c>
      <c r="C63" s="128"/>
      <c r="D63" s="129" t="s">
        <v>863</v>
      </c>
      <c r="E63" s="136">
        <v>1817</v>
      </c>
      <c r="F63" s="136">
        <v>484</v>
      </c>
      <c r="G63" s="136">
        <v>312</v>
      </c>
      <c r="H63" s="136">
        <v>1021</v>
      </c>
      <c r="I63" s="136"/>
      <c r="J63" s="136"/>
    </row>
    <row r="64" spans="1:10" ht="10.5" customHeight="1">
      <c r="A64" s="127"/>
      <c r="B64" s="128" t="s">
        <v>23</v>
      </c>
      <c r="C64" s="128"/>
      <c r="D64" s="129" t="s">
        <v>865</v>
      </c>
      <c r="E64" s="136">
        <v>271</v>
      </c>
      <c r="F64" s="136">
        <v>74</v>
      </c>
      <c r="G64" s="136">
        <v>171</v>
      </c>
      <c r="H64" s="136">
        <v>25</v>
      </c>
      <c r="I64" s="136"/>
      <c r="J64" s="136"/>
    </row>
    <row r="65" spans="1:10" ht="6.75" customHeight="1">
      <c r="A65" s="131"/>
      <c r="B65" s="73"/>
      <c r="C65" s="73"/>
      <c r="D65" s="84"/>
      <c r="E65" s="136"/>
      <c r="F65" s="136"/>
      <c r="G65" s="136"/>
      <c r="H65" s="136"/>
      <c r="I65" s="136"/>
      <c r="J65" s="136"/>
    </row>
    <row r="66" spans="1:10" ht="12.75" customHeight="1">
      <c r="A66" s="127" t="s">
        <v>1009</v>
      </c>
      <c r="B66" s="128" t="s">
        <v>658</v>
      </c>
      <c r="C66" s="128"/>
      <c r="D66" s="129" t="s">
        <v>863</v>
      </c>
      <c r="E66" s="136">
        <v>4340</v>
      </c>
      <c r="F66" s="136">
        <v>118</v>
      </c>
      <c r="G66" s="136">
        <v>3801</v>
      </c>
      <c r="H66" s="136">
        <v>421</v>
      </c>
      <c r="I66" s="136"/>
      <c r="J66" s="136"/>
    </row>
    <row r="67" spans="1:10" ht="9.75" customHeight="1">
      <c r="A67" s="127"/>
      <c r="B67" s="128"/>
      <c r="C67" s="128"/>
      <c r="D67" s="129" t="s">
        <v>865</v>
      </c>
      <c r="E67" s="136">
        <v>3050</v>
      </c>
      <c r="F67" s="136">
        <v>30</v>
      </c>
      <c r="G67" s="136">
        <v>2801</v>
      </c>
      <c r="H67" s="136">
        <v>219</v>
      </c>
      <c r="I67" s="136"/>
      <c r="J67" s="136"/>
    </row>
    <row r="68" spans="1:10" ht="9" customHeight="1">
      <c r="A68" s="131"/>
      <c r="B68" s="73" t="s">
        <v>24</v>
      </c>
      <c r="C68" s="73"/>
      <c r="D68" s="84"/>
      <c r="E68" s="145"/>
      <c r="F68" s="145"/>
      <c r="G68" s="145"/>
      <c r="H68" s="73"/>
      <c r="I68" s="73"/>
      <c r="J68" s="73"/>
    </row>
    <row r="69" spans="1:10" ht="9.75" customHeight="1">
      <c r="A69" s="131">
        <v>132</v>
      </c>
      <c r="B69" s="73" t="s">
        <v>25</v>
      </c>
      <c r="C69" s="73"/>
      <c r="D69" s="84" t="s">
        <v>863</v>
      </c>
      <c r="E69" s="133">
        <v>4078</v>
      </c>
      <c r="F69" s="133">
        <v>107</v>
      </c>
      <c r="G69" s="133">
        <v>3616</v>
      </c>
      <c r="H69" s="133">
        <v>355</v>
      </c>
      <c r="I69" s="133"/>
      <c r="J69" s="133"/>
    </row>
    <row r="70" spans="1:10" ht="9.75" customHeight="1">
      <c r="A70" s="131"/>
      <c r="B70" s="73"/>
      <c r="C70" s="73"/>
      <c r="D70" s="84" t="s">
        <v>865</v>
      </c>
      <c r="E70" s="133">
        <v>2939</v>
      </c>
      <c r="F70" s="133">
        <v>25</v>
      </c>
      <c r="G70" s="133">
        <v>2718</v>
      </c>
      <c r="H70" s="133">
        <v>195</v>
      </c>
      <c r="I70" s="133"/>
      <c r="J70" s="133"/>
    </row>
    <row r="71" spans="1:10" ht="6.75" customHeight="1">
      <c r="A71" s="131"/>
      <c r="B71" s="73"/>
      <c r="C71" s="73"/>
      <c r="D71" s="84"/>
      <c r="E71" s="133"/>
      <c r="F71" s="133"/>
      <c r="G71" s="133"/>
      <c r="H71" s="133"/>
      <c r="I71" s="133"/>
      <c r="J71" s="133"/>
    </row>
    <row r="72" spans="1:10" ht="10.5" customHeight="1">
      <c r="A72" s="127"/>
      <c r="B72" s="128" t="s">
        <v>998</v>
      </c>
      <c r="C72" s="128"/>
      <c r="D72" s="129" t="s">
        <v>863</v>
      </c>
      <c r="E72" s="136">
        <v>59915</v>
      </c>
      <c r="F72" s="136">
        <v>28369</v>
      </c>
      <c r="G72" s="136">
        <v>28329</v>
      </c>
      <c r="H72" s="136">
        <v>3217</v>
      </c>
      <c r="I72" s="136"/>
      <c r="J72" s="136"/>
    </row>
    <row r="73" spans="1:10" ht="9.75" customHeight="1">
      <c r="A73" s="141"/>
      <c r="B73" s="128"/>
      <c r="C73" s="128"/>
      <c r="D73" s="129" t="s">
        <v>865</v>
      </c>
      <c r="E73" s="136">
        <v>35056</v>
      </c>
      <c r="F73" s="136">
        <v>14616</v>
      </c>
      <c r="G73" s="136">
        <v>19859</v>
      </c>
      <c r="H73" s="338" t="s">
        <v>650</v>
      </c>
      <c r="I73" s="136"/>
      <c r="J73" s="136"/>
    </row>
    <row r="74" spans="1:10" ht="9.75" customHeight="1">
      <c r="A74" s="142"/>
      <c r="B74" s="128"/>
      <c r="C74" s="128"/>
      <c r="D74" s="142"/>
      <c r="E74" s="136"/>
      <c r="F74" s="136"/>
      <c r="G74" s="136"/>
      <c r="H74" s="338"/>
      <c r="I74" s="136"/>
      <c r="J74" s="136"/>
    </row>
    <row r="75" spans="1:10" ht="7.5" customHeight="1">
      <c r="A75" s="143"/>
      <c r="B75" s="143"/>
      <c r="C75" s="143"/>
      <c r="D75" s="143"/>
      <c r="E75" s="144"/>
      <c r="F75" s="144"/>
      <c r="G75" s="144"/>
      <c r="H75" s="144"/>
      <c r="I75" s="144"/>
      <c r="J75" s="144"/>
    </row>
    <row r="76" spans="1:10" ht="12.75" customHeight="1">
      <c r="A76" s="73" t="s">
        <v>651</v>
      </c>
      <c r="B76" s="73"/>
      <c r="C76" s="73"/>
      <c r="D76" s="73"/>
      <c r="E76" s="145"/>
      <c r="F76" s="145"/>
      <c r="G76" s="145"/>
      <c r="H76" s="145"/>
      <c r="I76" s="145"/>
      <c r="J76" s="145"/>
    </row>
    <row r="77" ht="12.75">
      <c r="A77" s="73"/>
    </row>
  </sheetData>
  <mergeCells count="3">
    <mergeCell ref="A4:H4"/>
    <mergeCell ref="A5:H5"/>
    <mergeCell ref="A1:H1"/>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94"/>
  <sheetViews>
    <sheetView workbookViewId="0" topLeftCell="A1">
      <selection activeCell="J69" sqref="J69"/>
    </sheetView>
  </sheetViews>
  <sheetFormatPr defaultColWidth="11.421875" defaultRowHeight="12.75"/>
  <cols>
    <col min="1" max="16384" width="90.00390625" style="3" customWidth="1"/>
  </cols>
  <sheetData>
    <row r="1" ht="12.75">
      <c r="A1" s="12" t="s">
        <v>779</v>
      </c>
    </row>
    <row r="2" ht="12.75">
      <c r="A2" s="13"/>
    </row>
    <row r="3" ht="12.75">
      <c r="A3" s="14" t="s">
        <v>696</v>
      </c>
    </row>
    <row r="4" ht="12.75">
      <c r="A4" s="13"/>
    </row>
    <row r="5" ht="12.75">
      <c r="A5" s="13"/>
    </row>
    <row r="6" ht="24">
      <c r="A6" s="13" t="s">
        <v>780</v>
      </c>
    </row>
    <row r="7" ht="12.75">
      <c r="A7" s="13"/>
    </row>
    <row r="8" ht="12.75">
      <c r="A8" s="13" t="s">
        <v>781</v>
      </c>
    </row>
    <row r="9" ht="12.75">
      <c r="A9" s="13"/>
    </row>
    <row r="10" ht="12.75">
      <c r="A10" s="13" t="s">
        <v>782</v>
      </c>
    </row>
    <row r="11" ht="12.75">
      <c r="A11" s="13" t="s">
        <v>783</v>
      </c>
    </row>
    <row r="12" ht="12.75">
      <c r="A12" s="13" t="s">
        <v>784</v>
      </c>
    </row>
    <row r="13" ht="12.75">
      <c r="A13" s="13" t="s">
        <v>785</v>
      </c>
    </row>
    <row r="14" ht="12.75">
      <c r="A14" s="13" t="s">
        <v>786</v>
      </c>
    </row>
    <row r="15" ht="12.75">
      <c r="A15" s="13" t="s">
        <v>787</v>
      </c>
    </row>
    <row r="16" ht="12.75">
      <c r="A16" s="13" t="s">
        <v>788</v>
      </c>
    </row>
    <row r="17" ht="12.75">
      <c r="A17" s="13" t="s">
        <v>789</v>
      </c>
    </row>
    <row r="18" ht="12.75">
      <c r="A18" s="13" t="s">
        <v>790</v>
      </c>
    </row>
    <row r="19" ht="12.75">
      <c r="A19" s="13" t="s">
        <v>791</v>
      </c>
    </row>
    <row r="20" ht="12.75">
      <c r="A20" s="13" t="s">
        <v>792</v>
      </c>
    </row>
    <row r="21" ht="12.75">
      <c r="A21" s="13"/>
    </row>
    <row r="22" ht="36">
      <c r="A22" s="13" t="s">
        <v>793</v>
      </c>
    </row>
    <row r="23" ht="12.75">
      <c r="A23" s="13"/>
    </row>
    <row r="24" ht="12.75">
      <c r="A24" s="13"/>
    </row>
    <row r="25" ht="12.75">
      <c r="A25" s="13" t="s">
        <v>794</v>
      </c>
    </row>
    <row r="26" ht="12.75">
      <c r="A26" s="13"/>
    </row>
    <row r="27" ht="12.75">
      <c r="A27" s="13" t="s">
        <v>795</v>
      </c>
    </row>
    <row r="28" ht="12.75">
      <c r="A28" s="13"/>
    </row>
    <row r="29" ht="12.75">
      <c r="A29" s="13" t="s">
        <v>796</v>
      </c>
    </row>
    <row r="30" ht="12.75">
      <c r="A30" s="13"/>
    </row>
    <row r="31" ht="12.75">
      <c r="A31" s="13" t="s">
        <v>797</v>
      </c>
    </row>
    <row r="32" ht="12.75">
      <c r="A32" s="13"/>
    </row>
    <row r="33" ht="12.75">
      <c r="A33" s="13" t="s">
        <v>798</v>
      </c>
    </row>
    <row r="34" ht="12.75">
      <c r="A34" s="13"/>
    </row>
    <row r="35" ht="12.75">
      <c r="A35" s="13" t="s">
        <v>799</v>
      </c>
    </row>
    <row r="36" ht="12.75">
      <c r="A36" s="13"/>
    </row>
    <row r="37" ht="12.75">
      <c r="A37" s="13" t="s">
        <v>800</v>
      </c>
    </row>
    <row r="38" ht="12.75">
      <c r="A38" s="13"/>
    </row>
    <row r="39" ht="12.75">
      <c r="A39" s="13" t="s">
        <v>801</v>
      </c>
    </row>
    <row r="40" ht="12.75">
      <c r="A40" s="13"/>
    </row>
    <row r="41" ht="12.75">
      <c r="A41" s="13"/>
    </row>
    <row r="42" ht="12.75">
      <c r="A42" s="13"/>
    </row>
    <row r="43" ht="12.75">
      <c r="A43" s="13"/>
    </row>
    <row r="44" ht="12.75">
      <c r="A44" s="15" t="s">
        <v>802</v>
      </c>
    </row>
    <row r="45" ht="12.75">
      <c r="A45" s="13"/>
    </row>
    <row r="46" ht="12.75">
      <c r="A46" s="13"/>
    </row>
    <row r="47" ht="36" customHeight="1">
      <c r="A47" s="13" t="s">
        <v>945</v>
      </c>
    </row>
    <row r="48" ht="12.75">
      <c r="A48" s="13"/>
    </row>
    <row r="49" ht="12.75">
      <c r="A49" s="12" t="s">
        <v>803</v>
      </c>
    </row>
    <row r="50" ht="12.75">
      <c r="A50" s="12"/>
    </row>
    <row r="51" ht="12.75">
      <c r="A51" s="15" t="s">
        <v>804</v>
      </c>
    </row>
    <row r="52" ht="12.75">
      <c r="A52" s="13"/>
    </row>
    <row r="53" ht="12.75">
      <c r="A53" s="15" t="s">
        <v>805</v>
      </c>
    </row>
    <row r="54" ht="12.75">
      <c r="A54" s="13"/>
    </row>
    <row r="55" ht="12.75">
      <c r="A55" s="15" t="s">
        <v>806</v>
      </c>
    </row>
    <row r="56" ht="12.75">
      <c r="A56" s="13"/>
    </row>
    <row r="57" ht="12.75">
      <c r="A57" s="13"/>
    </row>
    <row r="58" ht="60" customHeight="1">
      <c r="A58" s="13" t="s">
        <v>946</v>
      </c>
    </row>
    <row r="59" ht="12.75">
      <c r="A59" s="13" t="s">
        <v>807</v>
      </c>
    </row>
    <row r="60" ht="12.75">
      <c r="A60" s="13"/>
    </row>
    <row r="61" ht="24">
      <c r="A61" s="13" t="s">
        <v>932</v>
      </c>
    </row>
    <row r="62" ht="12.75">
      <c r="A62" s="13"/>
    </row>
    <row r="63" ht="12.75">
      <c r="A63" s="13" t="s">
        <v>808</v>
      </c>
    </row>
    <row r="64" ht="12.75">
      <c r="A64" s="13" t="s">
        <v>809</v>
      </c>
    </row>
    <row r="65" ht="12.75">
      <c r="A65" s="13" t="s">
        <v>810</v>
      </c>
    </row>
    <row r="66" ht="12.75">
      <c r="A66" s="13"/>
    </row>
    <row r="67" ht="12.75">
      <c r="A67" s="13"/>
    </row>
    <row r="68" ht="12.75">
      <c r="A68" s="15" t="s">
        <v>811</v>
      </c>
    </row>
    <row r="69" ht="12.75">
      <c r="A69" s="13"/>
    </row>
    <row r="70" ht="12.75">
      <c r="A70" s="13"/>
    </row>
    <row r="71" ht="24" customHeight="1">
      <c r="A71" s="15" t="s">
        <v>933</v>
      </c>
    </row>
    <row r="72" ht="12.75">
      <c r="A72" s="13"/>
    </row>
    <row r="73" ht="24">
      <c r="A73" s="15" t="s">
        <v>934</v>
      </c>
    </row>
    <row r="74" ht="12.75">
      <c r="A74" s="13"/>
    </row>
    <row r="75" ht="12.75">
      <c r="A75" s="13" t="s">
        <v>812</v>
      </c>
    </row>
    <row r="76" ht="12.75">
      <c r="A76" s="13" t="s">
        <v>813</v>
      </c>
    </row>
    <row r="77" ht="12.75">
      <c r="A77" s="13"/>
    </row>
    <row r="78" ht="12.75">
      <c r="A78" s="13" t="s">
        <v>814</v>
      </c>
    </row>
    <row r="79" ht="12.75">
      <c r="A79" s="13"/>
    </row>
    <row r="80" ht="36">
      <c r="A80" s="15" t="s">
        <v>947</v>
      </c>
    </row>
    <row r="81" ht="12.75">
      <c r="A81" s="13"/>
    </row>
    <row r="82" ht="36">
      <c r="A82" s="13" t="s">
        <v>948</v>
      </c>
    </row>
    <row r="83" ht="12.75">
      <c r="A83" s="13"/>
    </row>
    <row r="84" ht="12.75">
      <c r="A84" s="13"/>
    </row>
    <row r="85" ht="12.75">
      <c r="A85" s="15" t="s">
        <v>815</v>
      </c>
    </row>
    <row r="86" ht="12.75">
      <c r="A86" s="15"/>
    </row>
    <row r="87" ht="12.75">
      <c r="A87" s="16" t="s">
        <v>816</v>
      </c>
    </row>
    <row r="88" ht="12.75">
      <c r="A88" s="16"/>
    </row>
    <row r="89" ht="15" customHeight="1">
      <c r="A89" s="16" t="s">
        <v>935</v>
      </c>
    </row>
    <row r="90" ht="12.75">
      <c r="A90" s="13" t="s">
        <v>817</v>
      </c>
    </row>
    <row r="91" ht="12.75">
      <c r="A91" s="13"/>
    </row>
    <row r="92" ht="12.75" customHeight="1">
      <c r="A92" s="13" t="s">
        <v>818</v>
      </c>
    </row>
    <row r="93" ht="12.75">
      <c r="A93" s="13" t="s">
        <v>819</v>
      </c>
    </row>
    <row r="94" ht="12.75">
      <c r="A94" s="13"/>
    </row>
    <row r="95" ht="12.75">
      <c r="A95" s="13" t="s">
        <v>820</v>
      </c>
    </row>
    <row r="96" ht="12" customHeight="1">
      <c r="A96" s="13" t="s">
        <v>821</v>
      </c>
    </row>
    <row r="97" ht="12.75">
      <c r="A97" s="13" t="s">
        <v>822</v>
      </c>
    </row>
    <row r="98" ht="12.75">
      <c r="A98" s="13"/>
    </row>
    <row r="99" ht="12.75">
      <c r="A99" s="13" t="s">
        <v>823</v>
      </c>
    </row>
    <row r="100" ht="12.75">
      <c r="A100" s="12" t="s">
        <v>824</v>
      </c>
    </row>
    <row r="101" ht="12.75">
      <c r="A101" s="13"/>
    </row>
    <row r="102" ht="12.75">
      <c r="A102" s="15" t="s">
        <v>825</v>
      </c>
    </row>
    <row r="103" ht="12.75">
      <c r="A103" s="13"/>
    </row>
    <row r="104" ht="12.75">
      <c r="A104" s="13"/>
    </row>
    <row r="105" ht="48">
      <c r="A105" s="15" t="s">
        <v>949</v>
      </c>
    </row>
    <row r="106" ht="12.75">
      <c r="A106" s="13"/>
    </row>
    <row r="107" ht="12.75">
      <c r="A107" s="13"/>
    </row>
    <row r="108" ht="36">
      <c r="A108" s="15" t="s">
        <v>936</v>
      </c>
    </row>
    <row r="109" ht="12.75">
      <c r="A109" s="13"/>
    </row>
    <row r="110" ht="12.75">
      <c r="A110" s="13"/>
    </row>
    <row r="111" ht="13.5" customHeight="1">
      <c r="A111" s="15" t="s">
        <v>937</v>
      </c>
    </row>
    <row r="112" ht="12.75">
      <c r="A112" s="13"/>
    </row>
    <row r="113" ht="12.75">
      <c r="A113" s="13"/>
    </row>
    <row r="114" ht="48" customHeight="1">
      <c r="A114" s="13" t="s">
        <v>950</v>
      </c>
    </row>
    <row r="115" ht="12.75">
      <c r="A115" s="13"/>
    </row>
    <row r="116" ht="12.75">
      <c r="A116" s="13"/>
    </row>
    <row r="117" ht="24">
      <c r="A117" s="15" t="s">
        <v>938</v>
      </c>
    </row>
    <row r="118" ht="12.75">
      <c r="A118" s="13"/>
    </row>
    <row r="119" ht="12.75">
      <c r="A119" s="13"/>
    </row>
    <row r="120" ht="36">
      <c r="A120" s="15" t="s">
        <v>951</v>
      </c>
    </row>
    <row r="121" ht="12.75">
      <c r="A121" s="13"/>
    </row>
    <row r="122" ht="12.75">
      <c r="A122" s="13"/>
    </row>
    <row r="123" ht="24" customHeight="1">
      <c r="A123" s="15" t="s">
        <v>939</v>
      </c>
    </row>
    <row r="124" ht="12.75">
      <c r="A124" s="13"/>
    </row>
    <row r="125" ht="12.75">
      <c r="A125" s="13"/>
    </row>
    <row r="126" ht="12.75">
      <c r="A126" s="13"/>
    </row>
    <row r="127" ht="12.75">
      <c r="A127" s="15" t="s">
        <v>826</v>
      </c>
    </row>
    <row r="128" ht="12.75">
      <c r="A128" s="13"/>
    </row>
    <row r="129" ht="12.75">
      <c r="A129" s="13"/>
    </row>
    <row r="130" ht="12" customHeight="1">
      <c r="A130" s="13" t="s">
        <v>940</v>
      </c>
    </row>
    <row r="131" ht="12.75">
      <c r="A131" s="13"/>
    </row>
    <row r="132" ht="12.75">
      <c r="A132" s="13" t="s">
        <v>827</v>
      </c>
    </row>
    <row r="133" ht="12.75">
      <c r="A133" s="13" t="s">
        <v>828</v>
      </c>
    </row>
    <row r="134" ht="12.75">
      <c r="A134" s="13" t="s">
        <v>829</v>
      </c>
    </row>
    <row r="135" ht="12.75">
      <c r="A135" s="13" t="s">
        <v>830</v>
      </c>
    </row>
    <row r="136" ht="12.75">
      <c r="A136" s="13"/>
    </row>
    <row r="137" ht="24">
      <c r="A137" s="13" t="s">
        <v>831</v>
      </c>
    </row>
    <row r="138" ht="24">
      <c r="A138" s="13" t="s">
        <v>832</v>
      </c>
    </row>
    <row r="139" ht="12.75">
      <c r="A139" s="13"/>
    </row>
    <row r="140" ht="12.75">
      <c r="A140" s="13"/>
    </row>
    <row r="141" ht="12.75">
      <c r="A141" s="13"/>
    </row>
    <row r="142" ht="12.75">
      <c r="A142" s="12" t="s">
        <v>833</v>
      </c>
    </row>
    <row r="143" ht="12.75">
      <c r="A143" s="13"/>
    </row>
    <row r="144" ht="15" customHeight="1">
      <c r="A144" s="15" t="s">
        <v>941</v>
      </c>
    </row>
    <row r="145" ht="12.75">
      <c r="A145" s="13"/>
    </row>
    <row r="146" ht="12.75">
      <c r="A146" s="13"/>
    </row>
    <row r="147" ht="36">
      <c r="A147" s="15" t="s">
        <v>942</v>
      </c>
    </row>
    <row r="148" ht="12.75">
      <c r="A148" s="13"/>
    </row>
    <row r="149" ht="12.75">
      <c r="A149" s="13"/>
    </row>
    <row r="150" ht="12.75">
      <c r="A150" s="13"/>
    </row>
    <row r="151" ht="12.75">
      <c r="A151" s="13"/>
    </row>
    <row r="152" ht="12.75">
      <c r="A152" s="13"/>
    </row>
    <row r="153" ht="12.75">
      <c r="A153" s="13"/>
    </row>
    <row r="154" ht="12.75">
      <c r="A154" s="13"/>
    </row>
    <row r="155" ht="12.75">
      <c r="A155" s="13"/>
    </row>
    <row r="156" ht="12.75">
      <c r="A156" s="13"/>
    </row>
    <row r="157" ht="12.75">
      <c r="A157" s="13"/>
    </row>
    <row r="158" ht="12.75">
      <c r="A158" s="13"/>
    </row>
    <row r="159" ht="12.75">
      <c r="A159" s="13"/>
    </row>
    <row r="160" ht="12.75">
      <c r="A160" s="15" t="s">
        <v>834</v>
      </c>
    </row>
    <row r="161" ht="12.75">
      <c r="A161" s="13"/>
    </row>
    <row r="162" ht="12.75">
      <c r="A162" s="13"/>
    </row>
    <row r="163" ht="12.75">
      <c r="A163" s="13" t="s">
        <v>835</v>
      </c>
    </row>
    <row r="164" ht="12.75">
      <c r="A164" s="13"/>
    </row>
    <row r="165" ht="12.75">
      <c r="A165" s="13" t="s">
        <v>836</v>
      </c>
    </row>
    <row r="166" ht="12.75">
      <c r="A166" s="13"/>
    </row>
    <row r="167" ht="12.75">
      <c r="A167" s="13" t="s">
        <v>837</v>
      </c>
    </row>
    <row r="168" ht="12.75">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5" t="s">
        <v>838</v>
      </c>
    </row>
    <row r="178" ht="12.75">
      <c r="A178" s="13"/>
    </row>
    <row r="179" ht="12.75">
      <c r="A179" s="13" t="s">
        <v>839</v>
      </c>
    </row>
    <row r="180" ht="12.75">
      <c r="A180" s="13"/>
    </row>
    <row r="181" ht="12.75">
      <c r="A181" s="13" t="s">
        <v>840</v>
      </c>
    </row>
    <row r="182" ht="12.75">
      <c r="A182" s="13"/>
    </row>
    <row r="183" ht="12.75">
      <c r="A183" s="13" t="s">
        <v>841</v>
      </c>
    </row>
    <row r="184" ht="12.75">
      <c r="A184" s="13"/>
    </row>
    <row r="185" ht="12.75">
      <c r="A185" s="13" t="s">
        <v>842</v>
      </c>
    </row>
    <row r="186" ht="12.75">
      <c r="A186" s="13"/>
    </row>
    <row r="187" ht="12.75">
      <c r="A187" s="13" t="s">
        <v>843</v>
      </c>
    </row>
    <row r="188" ht="12.75">
      <c r="A188" s="13"/>
    </row>
    <row r="189" ht="12.75">
      <c r="A189" s="13" t="s">
        <v>844</v>
      </c>
    </row>
    <row r="190" ht="12.75">
      <c r="A190" s="13"/>
    </row>
    <row r="191" ht="12.75">
      <c r="A191" s="13" t="s">
        <v>845</v>
      </c>
    </row>
    <row r="192" ht="12.75">
      <c r="A192" s="13"/>
    </row>
    <row r="193" ht="12.75">
      <c r="A193" s="13" t="s">
        <v>846</v>
      </c>
    </row>
    <row r="194" ht="12.75">
      <c r="A194" s="13"/>
    </row>
  </sheetData>
  <printOptions/>
  <pageMargins left="0.7874015748031497" right="0.7874015748031497" top="0.3937007874015748" bottom="0.7874015748031497" header="0.31496062992125984" footer="0.5118110236220472"/>
  <pageSetup horizontalDpi="600" verticalDpi="600" orientation="portrait" paperSize="9" r:id="rId1"/>
  <rowBreaks count="2" manualBreakCount="2">
    <brk id="48" max="255" man="1"/>
    <brk id="141" max="255" man="1"/>
  </rowBreaks>
</worksheet>
</file>

<file path=xl/worksheets/sheet30.xml><?xml version="1.0" encoding="utf-8"?>
<worksheet xmlns="http://schemas.openxmlformats.org/spreadsheetml/2006/main" xmlns:r="http://schemas.openxmlformats.org/officeDocument/2006/relationships">
  <dimension ref="A1:J86"/>
  <sheetViews>
    <sheetView workbookViewId="0" topLeftCell="A1">
      <selection activeCell="J69" sqref="J69"/>
    </sheetView>
  </sheetViews>
  <sheetFormatPr defaultColWidth="11.421875" defaultRowHeight="12.75"/>
  <cols>
    <col min="1" max="1" width="5.140625" style="0" customWidth="1"/>
    <col min="2" max="2" width="2.00390625" style="0" customWidth="1"/>
    <col min="3" max="3" width="34.7109375" style="0" customWidth="1"/>
    <col min="4" max="4" width="3.00390625" style="0" customWidth="1"/>
    <col min="5" max="8" width="8.7109375" style="0" customWidth="1"/>
    <col min="9" max="10" width="7.7109375" style="0" customWidth="1"/>
  </cols>
  <sheetData>
    <row r="1" spans="1:10" ht="12.75">
      <c r="A1" s="847" t="s">
        <v>652</v>
      </c>
      <c r="B1" s="757"/>
      <c r="C1" s="757"/>
      <c r="D1" s="757"/>
      <c r="E1" s="757"/>
      <c r="F1" s="757"/>
      <c r="G1" s="757"/>
      <c r="H1" s="757"/>
      <c r="I1" s="179"/>
      <c r="J1" s="179"/>
    </row>
    <row r="2" s="73" customFormat="1" ht="10.5" customHeight="1"/>
    <row r="3" spans="1:10" s="73" customFormat="1" ht="12.75">
      <c r="A3" s="846" t="s">
        <v>653</v>
      </c>
      <c r="B3" s="846"/>
      <c r="C3" s="846"/>
      <c r="D3" s="846"/>
      <c r="E3" s="846"/>
      <c r="F3" s="846"/>
      <c r="G3" s="846"/>
      <c r="H3" s="846"/>
      <c r="I3" s="486"/>
      <c r="J3" s="486"/>
    </row>
    <row r="4" spans="1:10" s="153" customFormat="1" ht="12.75" customHeight="1">
      <c r="A4" s="846" t="s">
        <v>778</v>
      </c>
      <c r="B4" s="846"/>
      <c r="C4" s="846"/>
      <c r="D4" s="846"/>
      <c r="E4" s="846"/>
      <c r="F4" s="846"/>
      <c r="G4" s="846"/>
      <c r="H4" s="846"/>
      <c r="I4" s="212"/>
      <c r="J4" s="212"/>
    </row>
    <row r="5" spans="1:10" s="153" customFormat="1" ht="9.75" customHeight="1">
      <c r="A5" s="88"/>
      <c r="B5" s="88"/>
      <c r="C5" s="88"/>
      <c r="D5" s="88"/>
      <c r="E5" s="88"/>
      <c r="F5" s="88"/>
      <c r="G5" s="88"/>
      <c r="H5" s="88"/>
      <c r="I5" s="88"/>
      <c r="J5" s="88"/>
    </row>
    <row r="6" spans="1:10" s="73" customFormat="1" ht="9.75" customHeight="1" thickBot="1">
      <c r="A6" s="75"/>
      <c r="B6" s="75"/>
      <c r="C6" s="75"/>
      <c r="D6" s="75"/>
      <c r="E6" s="75"/>
      <c r="F6" s="75"/>
      <c r="G6" s="75"/>
      <c r="H6" s="75"/>
      <c r="I6" s="86"/>
      <c r="J6" s="86"/>
    </row>
    <row r="7" spans="1:10" s="156" customFormat="1" ht="10.5" customHeight="1">
      <c r="A7" s="672" t="s">
        <v>30</v>
      </c>
      <c r="B7" s="154" t="s">
        <v>1001</v>
      </c>
      <c r="C7" s="154"/>
      <c r="D7" s="155"/>
      <c r="E7" s="260"/>
      <c r="F7" s="640"/>
      <c r="G7" s="640"/>
      <c r="H7" s="76"/>
      <c r="I7" s="641"/>
      <c r="J7" s="641"/>
    </row>
    <row r="8" spans="1:10" s="156" customFormat="1" ht="12.75" customHeight="1">
      <c r="A8" s="673"/>
      <c r="B8" s="117" t="s">
        <v>1002</v>
      </c>
      <c r="C8" s="71"/>
      <c r="D8" s="158"/>
      <c r="E8" s="115" t="s">
        <v>998</v>
      </c>
      <c r="F8" s="115" t="s">
        <v>982</v>
      </c>
      <c r="G8" s="115" t="s">
        <v>988</v>
      </c>
      <c r="H8" s="243" t="s">
        <v>989</v>
      </c>
      <c r="I8" s="162"/>
      <c r="J8" s="162"/>
    </row>
    <row r="9" spans="1:10" s="156" customFormat="1" ht="12.75" customHeight="1" thickBot="1">
      <c r="A9" s="674"/>
      <c r="B9" s="646" t="s">
        <v>1006</v>
      </c>
      <c r="C9" s="154"/>
      <c r="D9" s="158"/>
      <c r="E9" s="122"/>
      <c r="F9" s="122"/>
      <c r="G9" s="122"/>
      <c r="H9" s="245"/>
      <c r="I9" s="162"/>
      <c r="J9" s="162"/>
    </row>
    <row r="10" spans="1:10" s="73" customFormat="1" ht="10.5" customHeight="1">
      <c r="A10" s="126"/>
      <c r="B10" s="78"/>
      <c r="C10" s="78"/>
      <c r="D10" s="79"/>
      <c r="E10" s="78"/>
      <c r="F10" s="78"/>
      <c r="G10" s="78"/>
      <c r="H10" s="78"/>
      <c r="I10" s="86"/>
      <c r="J10" s="86"/>
    </row>
    <row r="11" spans="1:10" s="128" customFormat="1" ht="9.75" customHeight="1">
      <c r="A11" s="127" t="s">
        <v>1009</v>
      </c>
      <c r="B11" s="128" t="s">
        <v>1010</v>
      </c>
      <c r="D11" s="129" t="s">
        <v>863</v>
      </c>
      <c r="E11" s="163">
        <v>29621</v>
      </c>
      <c r="F11" s="163">
        <v>2922</v>
      </c>
      <c r="G11" s="163">
        <v>20569</v>
      </c>
      <c r="H11" s="163">
        <v>6130</v>
      </c>
      <c r="I11" s="163"/>
      <c r="J11" s="163"/>
    </row>
    <row r="12" spans="1:10" s="128" customFormat="1" ht="9.75" customHeight="1">
      <c r="A12" s="127"/>
      <c r="D12" s="129" t="s">
        <v>865</v>
      </c>
      <c r="E12" s="163">
        <v>18553</v>
      </c>
      <c r="F12" s="163">
        <v>1226</v>
      </c>
      <c r="G12" s="163">
        <v>15604</v>
      </c>
      <c r="H12" s="163">
        <v>1723</v>
      </c>
      <c r="I12" s="163"/>
      <c r="J12" s="163"/>
    </row>
    <row r="13" spans="1:10" s="73" customFormat="1" ht="7.5" customHeight="1">
      <c r="A13" s="131"/>
      <c r="D13" s="84"/>
      <c r="E13" s="163"/>
      <c r="F13" s="163"/>
      <c r="G13" s="163"/>
      <c r="H13" s="163"/>
      <c r="I13" s="163"/>
      <c r="J13" s="163"/>
    </row>
    <row r="14" spans="1:10" s="128" customFormat="1" ht="9.75" customHeight="1">
      <c r="A14" s="127">
        <v>0</v>
      </c>
      <c r="B14" s="128" t="s">
        <v>31</v>
      </c>
      <c r="D14" s="129" t="s">
        <v>863</v>
      </c>
      <c r="E14" s="163">
        <v>7507</v>
      </c>
      <c r="F14" s="163">
        <v>1256</v>
      </c>
      <c r="G14" s="163">
        <v>5692</v>
      </c>
      <c r="H14" s="163">
        <v>560</v>
      </c>
      <c r="I14" s="163"/>
      <c r="J14" s="163"/>
    </row>
    <row r="15" spans="1:10" s="128" customFormat="1" ht="9.75" customHeight="1">
      <c r="A15" s="127"/>
      <c r="D15" s="129" t="s">
        <v>865</v>
      </c>
      <c r="E15" s="163">
        <v>5345</v>
      </c>
      <c r="F15" s="163">
        <v>589</v>
      </c>
      <c r="G15" s="163">
        <v>4561</v>
      </c>
      <c r="H15" s="163">
        <v>195</v>
      </c>
      <c r="I15" s="163"/>
      <c r="J15" s="163"/>
    </row>
    <row r="16" spans="1:10" s="128" customFormat="1" ht="9.75" customHeight="1">
      <c r="A16" s="127"/>
      <c r="C16" s="164" t="s">
        <v>964</v>
      </c>
      <c r="D16" s="129"/>
      <c r="H16" s="163"/>
      <c r="I16" s="163"/>
      <c r="J16" s="163"/>
    </row>
    <row r="17" spans="1:10" s="73" customFormat="1" ht="9.75" customHeight="1">
      <c r="A17" s="131" t="str">
        <f>"00, 01"</f>
        <v>00, 01</v>
      </c>
      <c r="C17" s="73" t="s">
        <v>32</v>
      </c>
      <c r="D17" s="84" t="s">
        <v>863</v>
      </c>
      <c r="E17" s="165">
        <v>861</v>
      </c>
      <c r="F17" s="165">
        <v>420</v>
      </c>
      <c r="G17" s="165">
        <v>397</v>
      </c>
      <c r="H17" s="165">
        <v>44</v>
      </c>
      <c r="I17" s="165"/>
      <c r="J17" s="165"/>
    </row>
    <row r="18" spans="1:10" s="73" customFormat="1" ht="9.75" customHeight="1">
      <c r="A18" s="131"/>
      <c r="D18" s="84" t="s">
        <v>865</v>
      </c>
      <c r="E18" s="165">
        <v>435</v>
      </c>
      <c r="F18" s="165">
        <v>102</v>
      </c>
      <c r="G18" s="165">
        <v>325</v>
      </c>
      <c r="H18" s="165">
        <v>8</v>
      </c>
      <c r="I18" s="165"/>
      <c r="J18" s="165"/>
    </row>
    <row r="19" spans="1:10" s="73" customFormat="1" ht="9.75" customHeight="1">
      <c r="A19" s="131" t="str">
        <f>"03"</f>
        <v>03</v>
      </c>
      <c r="C19" s="73" t="s">
        <v>33</v>
      </c>
      <c r="D19" s="84" t="s">
        <v>863</v>
      </c>
      <c r="E19" s="165">
        <v>2109</v>
      </c>
      <c r="F19" s="165">
        <v>245</v>
      </c>
      <c r="G19" s="165">
        <v>1857</v>
      </c>
      <c r="H19" s="165">
        <v>6</v>
      </c>
      <c r="I19" s="165"/>
      <c r="J19" s="165"/>
    </row>
    <row r="20" spans="1:10" s="73" customFormat="1" ht="9.75" customHeight="1">
      <c r="A20" s="131"/>
      <c r="D20" s="84" t="s">
        <v>865</v>
      </c>
      <c r="E20" s="165">
        <v>1813</v>
      </c>
      <c r="F20" s="165">
        <v>170</v>
      </c>
      <c r="G20" s="165">
        <v>1643</v>
      </c>
      <c r="H20" s="235" t="s">
        <v>864</v>
      </c>
      <c r="I20" s="165"/>
      <c r="J20" s="165"/>
    </row>
    <row r="21" spans="1:10" s="73" customFormat="1" ht="9.75" customHeight="1">
      <c r="A21" s="131" t="str">
        <f>"02, 05"</f>
        <v>02, 05</v>
      </c>
      <c r="C21" s="73" t="s">
        <v>34</v>
      </c>
      <c r="D21" s="84" t="s">
        <v>863</v>
      </c>
      <c r="E21" s="165">
        <v>3983</v>
      </c>
      <c r="F21" s="165">
        <v>571</v>
      </c>
      <c r="G21" s="165">
        <v>3027</v>
      </c>
      <c r="H21" s="165">
        <v>384</v>
      </c>
      <c r="I21" s="165"/>
      <c r="J21" s="165"/>
    </row>
    <row r="22" spans="1:10" s="73" customFormat="1" ht="9.75" customHeight="1">
      <c r="A22" s="131"/>
      <c r="D22" s="84" t="s">
        <v>865</v>
      </c>
      <c r="E22" s="165">
        <v>2780</v>
      </c>
      <c r="F22" s="165">
        <v>307</v>
      </c>
      <c r="G22" s="165">
        <v>2347</v>
      </c>
      <c r="H22" s="165">
        <v>126</v>
      </c>
      <c r="I22" s="165"/>
      <c r="J22" s="165"/>
    </row>
    <row r="23" spans="1:10" s="73" customFormat="1" ht="6" customHeight="1">
      <c r="A23" s="131"/>
      <c r="D23" s="84"/>
      <c r="H23" s="163"/>
      <c r="I23" s="163"/>
      <c r="J23" s="163"/>
    </row>
    <row r="24" spans="1:10" s="128" customFormat="1" ht="10.5" customHeight="1">
      <c r="A24" s="127">
        <v>1</v>
      </c>
      <c r="B24" s="128" t="s">
        <v>35</v>
      </c>
      <c r="D24" s="129" t="s">
        <v>863</v>
      </c>
      <c r="E24" s="163">
        <v>3594</v>
      </c>
      <c r="F24" s="163">
        <v>1012</v>
      </c>
      <c r="G24" s="163">
        <v>2506</v>
      </c>
      <c r="H24" s="163">
        <v>76</v>
      </c>
      <c r="I24" s="163"/>
      <c r="J24" s="163"/>
    </row>
    <row r="25" spans="1:10" s="128" customFormat="1" ht="9.75" customHeight="1">
      <c r="A25" s="127"/>
      <c r="D25" s="129" t="s">
        <v>865</v>
      </c>
      <c r="E25" s="163">
        <v>1845</v>
      </c>
      <c r="F25" s="163">
        <v>222</v>
      </c>
      <c r="G25" s="163">
        <v>1609</v>
      </c>
      <c r="H25" s="163">
        <v>14</v>
      </c>
      <c r="I25" s="163"/>
      <c r="J25" s="163"/>
    </row>
    <row r="26" spans="1:10" s="73" customFormat="1" ht="7.5" customHeight="1">
      <c r="A26" s="131"/>
      <c r="D26" s="84"/>
      <c r="E26" s="163"/>
      <c r="F26" s="163"/>
      <c r="G26" s="163"/>
      <c r="H26" s="163"/>
      <c r="I26" s="163"/>
      <c r="J26" s="163"/>
    </row>
    <row r="27" spans="1:10" s="128" customFormat="1" ht="9.75" customHeight="1">
      <c r="A27" s="127">
        <v>2</v>
      </c>
      <c r="B27" s="128" t="s">
        <v>36</v>
      </c>
      <c r="D27" s="129" t="s">
        <v>863</v>
      </c>
      <c r="E27" s="163">
        <v>2632</v>
      </c>
      <c r="F27" s="163">
        <v>34</v>
      </c>
      <c r="G27" s="163">
        <v>1888</v>
      </c>
      <c r="H27" s="163">
        <v>711</v>
      </c>
      <c r="I27" s="163"/>
      <c r="J27" s="163"/>
    </row>
    <row r="28" spans="1:10" s="128" customFormat="1" ht="9.75" customHeight="1">
      <c r="A28" s="127"/>
      <c r="D28" s="129" t="s">
        <v>865</v>
      </c>
      <c r="E28" s="163">
        <v>1522</v>
      </c>
      <c r="F28" s="163">
        <v>17</v>
      </c>
      <c r="G28" s="163">
        <v>1230</v>
      </c>
      <c r="H28" s="163">
        <v>275</v>
      </c>
      <c r="I28" s="163"/>
      <c r="J28" s="163"/>
    </row>
    <row r="29" spans="1:10" s="128" customFormat="1" ht="9" customHeight="1">
      <c r="A29" s="127"/>
      <c r="C29" s="73" t="s">
        <v>964</v>
      </c>
      <c r="D29" s="129"/>
      <c r="E29" s="163"/>
      <c r="F29" s="163"/>
      <c r="G29" s="163"/>
      <c r="H29" s="163"/>
      <c r="I29" s="163"/>
      <c r="J29" s="163"/>
    </row>
    <row r="30" spans="1:10" s="73" customFormat="1" ht="9.75" customHeight="1">
      <c r="A30" s="131" t="s">
        <v>37</v>
      </c>
      <c r="B30"/>
      <c r="C30" s="73" t="s">
        <v>38</v>
      </c>
      <c r="D30" s="84" t="s">
        <v>863</v>
      </c>
      <c r="E30" s="165">
        <v>1255</v>
      </c>
      <c r="F30" s="235" t="s">
        <v>864</v>
      </c>
      <c r="G30" s="165">
        <v>825</v>
      </c>
      <c r="H30" s="165">
        <v>430</v>
      </c>
      <c r="I30" s="165"/>
      <c r="J30" s="165"/>
    </row>
    <row r="31" spans="1:10" s="73" customFormat="1" ht="9.75" customHeight="1">
      <c r="A31" s="131"/>
      <c r="D31" s="84" t="s">
        <v>865</v>
      </c>
      <c r="E31" s="165">
        <v>657</v>
      </c>
      <c r="F31" s="235" t="s">
        <v>864</v>
      </c>
      <c r="G31" s="165">
        <v>505</v>
      </c>
      <c r="H31" s="165">
        <v>153</v>
      </c>
      <c r="I31" s="165"/>
      <c r="J31" s="165"/>
    </row>
    <row r="32" spans="1:10" s="73" customFormat="1" ht="7.5" customHeight="1">
      <c r="A32" s="131"/>
      <c r="D32" s="84"/>
      <c r="H32" s="163"/>
      <c r="I32" s="163"/>
      <c r="J32" s="163"/>
    </row>
    <row r="33" spans="1:10" s="128" customFormat="1" ht="9.75" customHeight="1">
      <c r="A33" s="127">
        <v>3</v>
      </c>
      <c r="B33" s="128" t="s">
        <v>39</v>
      </c>
      <c r="D33" s="129" t="s">
        <v>863</v>
      </c>
      <c r="E33" s="163">
        <v>1871</v>
      </c>
      <c r="F33" s="163">
        <v>33</v>
      </c>
      <c r="G33" s="163">
        <v>1535</v>
      </c>
      <c r="H33" s="163">
        <v>303</v>
      </c>
      <c r="I33" s="163"/>
      <c r="J33" s="163"/>
    </row>
    <row r="34" spans="1:10" s="128" customFormat="1" ht="9.75" customHeight="1">
      <c r="A34" s="127"/>
      <c r="D34" s="129" t="s">
        <v>865</v>
      </c>
      <c r="E34" s="163">
        <v>1217</v>
      </c>
      <c r="F34" s="163">
        <v>12</v>
      </c>
      <c r="G34" s="163">
        <v>1083</v>
      </c>
      <c r="H34" s="163">
        <v>122</v>
      </c>
      <c r="I34" s="163"/>
      <c r="J34" s="163"/>
    </row>
    <row r="35" spans="1:10" s="73" customFormat="1" ht="9" customHeight="1">
      <c r="A35" s="131"/>
      <c r="C35" s="73" t="s">
        <v>964</v>
      </c>
      <c r="D35" s="84"/>
      <c r="H35" s="163"/>
      <c r="I35" s="163"/>
      <c r="J35" s="163"/>
    </row>
    <row r="36" spans="1:10" s="73" customFormat="1" ht="9.75" customHeight="1">
      <c r="A36" s="131">
        <v>33</v>
      </c>
      <c r="B36"/>
      <c r="C36" s="73" t="s">
        <v>40</v>
      </c>
      <c r="D36" s="84" t="s">
        <v>863</v>
      </c>
      <c r="E36" s="165">
        <v>358</v>
      </c>
      <c r="F36" s="235" t="s">
        <v>864</v>
      </c>
      <c r="G36" s="165">
        <v>349</v>
      </c>
      <c r="H36" s="165">
        <v>9</v>
      </c>
      <c r="I36" s="165"/>
      <c r="J36" s="165"/>
    </row>
    <row r="37" spans="1:10" s="73" customFormat="1" ht="9.75" customHeight="1">
      <c r="A37" s="131"/>
      <c r="D37" s="84" t="s">
        <v>865</v>
      </c>
      <c r="E37" s="165">
        <v>201</v>
      </c>
      <c r="F37" s="235" t="s">
        <v>864</v>
      </c>
      <c r="G37" s="165">
        <v>199</v>
      </c>
      <c r="H37" s="165">
        <v>2</v>
      </c>
      <c r="I37" s="165"/>
      <c r="J37" s="165"/>
    </row>
    <row r="38" spans="1:10" s="73" customFormat="1" ht="7.5" customHeight="1">
      <c r="A38" s="131"/>
      <c r="D38" s="84"/>
      <c r="E38" s="165"/>
      <c r="F38" s="165"/>
      <c r="G38" s="165"/>
      <c r="H38" s="165"/>
      <c r="I38" s="165"/>
      <c r="J38" s="165"/>
    </row>
    <row r="39" spans="1:10" s="128" customFormat="1" ht="9.75" customHeight="1">
      <c r="A39" s="127">
        <v>4</v>
      </c>
      <c r="B39" s="128" t="s">
        <v>44</v>
      </c>
      <c r="D39" s="129" t="s">
        <v>863</v>
      </c>
      <c r="E39" s="163">
        <v>5781</v>
      </c>
      <c r="F39" s="163">
        <v>325</v>
      </c>
      <c r="G39" s="163">
        <v>4927</v>
      </c>
      <c r="H39" s="163">
        <v>530</v>
      </c>
      <c r="I39" s="163"/>
      <c r="J39" s="163"/>
    </row>
    <row r="40" spans="1:10" s="128" customFormat="1" ht="9.75" customHeight="1">
      <c r="A40" s="127"/>
      <c r="D40" s="129" t="s">
        <v>865</v>
      </c>
      <c r="E40" s="163">
        <v>5241</v>
      </c>
      <c r="F40" s="163">
        <v>255</v>
      </c>
      <c r="G40" s="163">
        <v>4549</v>
      </c>
      <c r="H40" s="163">
        <v>437</v>
      </c>
      <c r="I40" s="163"/>
      <c r="J40" s="163"/>
    </row>
    <row r="41" spans="1:10" s="128" customFormat="1" ht="9.75" customHeight="1">
      <c r="A41" s="127"/>
      <c r="C41" s="164" t="s">
        <v>964</v>
      </c>
      <c r="D41" s="129"/>
      <c r="H41" s="163"/>
      <c r="I41" s="163"/>
      <c r="J41" s="163"/>
    </row>
    <row r="42" spans="1:10" s="73" customFormat="1" ht="9.75" customHeight="1">
      <c r="A42" s="131">
        <v>46</v>
      </c>
      <c r="B42"/>
      <c r="C42" s="73" t="s">
        <v>45</v>
      </c>
      <c r="D42" s="84" t="s">
        <v>863</v>
      </c>
      <c r="E42" s="165">
        <v>3375</v>
      </c>
      <c r="F42" s="235" t="s">
        <v>864</v>
      </c>
      <c r="G42" s="165">
        <v>2866</v>
      </c>
      <c r="H42" s="165">
        <v>509</v>
      </c>
      <c r="I42" s="165"/>
      <c r="J42" s="165"/>
    </row>
    <row r="43" spans="1:10" s="73" customFormat="1" ht="9.75" customHeight="1">
      <c r="A43" s="131"/>
      <c r="B43"/>
      <c r="D43" s="84" t="s">
        <v>865</v>
      </c>
      <c r="E43" s="165">
        <v>3183</v>
      </c>
      <c r="F43" s="235" t="s">
        <v>864</v>
      </c>
      <c r="G43" s="165">
        <v>2760</v>
      </c>
      <c r="H43" s="165">
        <v>423</v>
      </c>
      <c r="I43" s="165"/>
      <c r="J43" s="165"/>
    </row>
    <row r="44" spans="1:10" s="128" customFormat="1" ht="9.75" customHeight="1">
      <c r="A44" s="127"/>
      <c r="C44" s="164" t="s">
        <v>46</v>
      </c>
      <c r="D44" s="84"/>
      <c r="E44" s="165"/>
      <c r="F44" s="642"/>
      <c r="G44" s="165"/>
      <c r="H44" s="165"/>
      <c r="I44" s="163"/>
      <c r="J44" s="163"/>
    </row>
    <row r="45" spans="1:10" s="73" customFormat="1" ht="9.75" customHeight="1">
      <c r="A45" s="131">
        <v>464</v>
      </c>
      <c r="B45"/>
      <c r="C45" s="73" t="s">
        <v>47</v>
      </c>
      <c r="D45" s="84" t="s">
        <v>863</v>
      </c>
      <c r="E45" s="165">
        <v>2992</v>
      </c>
      <c r="F45" s="235" t="s">
        <v>864</v>
      </c>
      <c r="G45" s="165">
        <v>2563</v>
      </c>
      <c r="H45" s="165">
        <v>429</v>
      </c>
      <c r="I45" s="165"/>
      <c r="J45" s="165"/>
    </row>
    <row r="46" spans="1:10" s="73" customFormat="1" ht="9.75" customHeight="1">
      <c r="A46" s="131"/>
      <c r="D46" s="84" t="s">
        <v>865</v>
      </c>
      <c r="E46" s="165">
        <v>2925</v>
      </c>
      <c r="F46" s="235" t="s">
        <v>864</v>
      </c>
      <c r="G46" s="165">
        <v>2537</v>
      </c>
      <c r="H46" s="165">
        <v>388</v>
      </c>
      <c r="I46" s="165"/>
      <c r="J46" s="165"/>
    </row>
    <row r="47" spans="1:10" s="73" customFormat="1" ht="7.5" customHeight="1">
      <c r="A47" s="131"/>
      <c r="D47" s="84"/>
      <c r="H47" s="163"/>
      <c r="I47" s="165"/>
      <c r="J47" s="165"/>
    </row>
    <row r="48" spans="1:10" s="128" customFormat="1" ht="9.75" customHeight="1">
      <c r="A48" s="127">
        <v>5</v>
      </c>
      <c r="B48" s="128" t="s">
        <v>48</v>
      </c>
      <c r="D48" s="129" t="s">
        <v>863</v>
      </c>
      <c r="E48" s="163">
        <v>1902</v>
      </c>
      <c r="F48" s="163">
        <v>36</v>
      </c>
      <c r="G48" s="163">
        <v>1086</v>
      </c>
      <c r="H48" s="163">
        <v>781</v>
      </c>
      <c r="I48" s="163"/>
      <c r="J48" s="163"/>
    </row>
    <row r="49" spans="1:10" s="128" customFormat="1" ht="9.75" customHeight="1">
      <c r="A49" s="127"/>
      <c r="D49" s="129" t="s">
        <v>865</v>
      </c>
      <c r="E49" s="163">
        <v>1029</v>
      </c>
      <c r="F49" s="163">
        <v>24</v>
      </c>
      <c r="G49" s="163">
        <v>760</v>
      </c>
      <c r="H49" s="163">
        <v>245</v>
      </c>
      <c r="I49" s="163"/>
      <c r="J49" s="163"/>
    </row>
    <row r="50" spans="1:10" s="73" customFormat="1" ht="9.75" customHeight="1">
      <c r="A50" s="131"/>
      <c r="B50"/>
      <c r="C50" s="73" t="s">
        <v>964</v>
      </c>
      <c r="D50" s="84"/>
      <c r="E50" s="165"/>
      <c r="F50" s="642"/>
      <c r="G50" s="165"/>
      <c r="H50" s="165"/>
      <c r="I50" s="165"/>
      <c r="J50" s="165"/>
    </row>
    <row r="51" spans="1:10" s="73" customFormat="1" ht="9.75" customHeight="1">
      <c r="A51" s="131">
        <v>58</v>
      </c>
      <c r="C51" s="73" t="s">
        <v>49</v>
      </c>
      <c r="D51" s="84" t="s">
        <v>863</v>
      </c>
      <c r="E51" s="165">
        <v>594</v>
      </c>
      <c r="F51" s="165">
        <v>3</v>
      </c>
      <c r="G51" s="165">
        <v>114</v>
      </c>
      <c r="H51" s="165">
        <v>477</v>
      </c>
      <c r="I51" s="165"/>
      <c r="J51" s="165"/>
    </row>
    <row r="52" spans="1:10" s="73" customFormat="1" ht="9.75" customHeight="1">
      <c r="A52" s="131"/>
      <c r="B52"/>
      <c r="D52" s="84" t="s">
        <v>865</v>
      </c>
      <c r="E52" s="165">
        <v>224</v>
      </c>
      <c r="F52" s="165">
        <v>2</v>
      </c>
      <c r="G52" s="165">
        <v>64</v>
      </c>
      <c r="H52" s="165">
        <v>159</v>
      </c>
      <c r="I52" s="165"/>
      <c r="J52" s="165"/>
    </row>
    <row r="53" spans="1:10" s="73" customFormat="1" ht="7.5" customHeight="1">
      <c r="A53" s="131"/>
      <c r="D53" s="84"/>
      <c r="H53" s="163"/>
      <c r="I53" s="163"/>
      <c r="J53" s="163"/>
    </row>
    <row r="54" spans="1:10" s="128" customFormat="1" ht="9.75" customHeight="1">
      <c r="A54" s="127">
        <v>6</v>
      </c>
      <c r="B54" s="128" t="s">
        <v>50</v>
      </c>
      <c r="D54" s="129" t="s">
        <v>863</v>
      </c>
      <c r="E54" s="163">
        <v>2929</v>
      </c>
      <c r="F54" s="163">
        <v>199</v>
      </c>
      <c r="G54" s="163">
        <v>2265</v>
      </c>
      <c r="H54" s="163">
        <v>465</v>
      </c>
      <c r="I54" s="163"/>
      <c r="J54" s="163"/>
    </row>
    <row r="55" spans="1:10" s="128" customFormat="1" ht="9.75" customHeight="1">
      <c r="A55" s="127"/>
      <c r="D55" s="129" t="s">
        <v>865</v>
      </c>
      <c r="E55" s="163">
        <v>1549</v>
      </c>
      <c r="F55" s="163">
        <v>93</v>
      </c>
      <c r="G55" s="163">
        <v>1397</v>
      </c>
      <c r="H55" s="163">
        <v>60</v>
      </c>
      <c r="I55" s="163"/>
      <c r="J55" s="163"/>
    </row>
    <row r="56" spans="1:10" s="128" customFormat="1" ht="9.75" customHeight="1">
      <c r="A56" s="127"/>
      <c r="C56" s="164" t="s">
        <v>964</v>
      </c>
      <c r="D56" s="129"/>
      <c r="H56" s="163"/>
      <c r="I56" s="163"/>
      <c r="J56" s="163"/>
    </row>
    <row r="57" spans="1:10" s="73" customFormat="1" ht="9.75" customHeight="1">
      <c r="A57" s="131">
        <v>60</v>
      </c>
      <c r="B57"/>
      <c r="C57" s="73" t="s">
        <v>51</v>
      </c>
      <c r="D57" s="84" t="s">
        <v>863</v>
      </c>
      <c r="E57" s="165">
        <v>1617</v>
      </c>
      <c r="F57" s="165">
        <v>88</v>
      </c>
      <c r="G57" s="165">
        <v>1383</v>
      </c>
      <c r="H57" s="165">
        <v>146</v>
      </c>
      <c r="I57" s="165"/>
      <c r="J57" s="165"/>
    </row>
    <row r="58" spans="1:10" s="73" customFormat="1" ht="9.75" customHeight="1">
      <c r="A58" s="131"/>
      <c r="B58"/>
      <c r="D58" s="84" t="s">
        <v>865</v>
      </c>
      <c r="E58" s="165">
        <v>879</v>
      </c>
      <c r="F58" s="165">
        <v>31</v>
      </c>
      <c r="G58" s="165">
        <v>826</v>
      </c>
      <c r="H58" s="165">
        <v>22</v>
      </c>
      <c r="I58" s="165"/>
      <c r="J58" s="165"/>
    </row>
    <row r="59" spans="1:10" s="73" customFormat="1" ht="7.5" customHeight="1">
      <c r="A59" s="131"/>
      <c r="D59" s="84"/>
      <c r="H59" s="163"/>
      <c r="I59" s="163"/>
      <c r="J59" s="163"/>
    </row>
    <row r="60" spans="1:10" s="128" customFormat="1" ht="10.5" customHeight="1">
      <c r="A60" s="127">
        <v>7</v>
      </c>
      <c r="B60" s="128" t="s">
        <v>52</v>
      </c>
      <c r="D60" s="129" t="s">
        <v>863</v>
      </c>
      <c r="E60" s="163">
        <v>3253</v>
      </c>
      <c r="F60" s="163">
        <v>25</v>
      </c>
      <c r="G60" s="163">
        <v>605</v>
      </c>
      <c r="H60" s="163">
        <v>2623</v>
      </c>
      <c r="I60" s="163"/>
      <c r="J60" s="163"/>
    </row>
    <row r="61" spans="1:10" s="128" customFormat="1" ht="9.75" customHeight="1">
      <c r="A61" s="127"/>
      <c r="B61" s="128" t="s">
        <v>53</v>
      </c>
      <c r="D61" s="129" t="s">
        <v>865</v>
      </c>
      <c r="E61" s="163">
        <v>742</v>
      </c>
      <c r="F61" s="163">
        <v>14</v>
      </c>
      <c r="G61" s="163">
        <v>376</v>
      </c>
      <c r="H61" s="163">
        <v>352</v>
      </c>
      <c r="I61" s="163"/>
      <c r="J61" s="163"/>
    </row>
    <row r="62" spans="1:10" s="128" customFormat="1" ht="9.75" customHeight="1">
      <c r="A62" s="127"/>
      <c r="C62" s="73" t="s">
        <v>964</v>
      </c>
      <c r="D62" s="129"/>
      <c r="H62" s="163"/>
      <c r="I62" s="163"/>
      <c r="J62" s="163"/>
    </row>
    <row r="63" spans="1:10" s="73" customFormat="1" ht="9.75" customHeight="1">
      <c r="A63" s="131">
        <v>77</v>
      </c>
      <c r="B63"/>
      <c r="C63" s="73" t="s">
        <v>54</v>
      </c>
      <c r="D63" s="84" t="s">
        <v>863</v>
      </c>
      <c r="E63" s="165">
        <v>2406</v>
      </c>
      <c r="F63" s="235" t="s">
        <v>864</v>
      </c>
      <c r="G63" s="165">
        <v>136</v>
      </c>
      <c r="H63" s="165">
        <v>2270</v>
      </c>
      <c r="I63" s="165"/>
      <c r="J63" s="165"/>
    </row>
    <row r="64" spans="1:10" s="73" customFormat="1" ht="9.75" customHeight="1">
      <c r="A64" s="131"/>
      <c r="B64"/>
      <c r="D64" s="84" t="s">
        <v>865</v>
      </c>
      <c r="E64" s="165">
        <v>290</v>
      </c>
      <c r="F64" s="235" t="s">
        <v>864</v>
      </c>
      <c r="G64" s="165">
        <v>46</v>
      </c>
      <c r="H64" s="165">
        <v>244</v>
      </c>
      <c r="I64" s="165"/>
      <c r="J64" s="165"/>
    </row>
    <row r="65" spans="1:10" s="128" customFormat="1" ht="7.5" customHeight="1">
      <c r="A65" s="127"/>
      <c r="D65" s="84"/>
      <c r="H65" s="163"/>
      <c r="I65" s="163"/>
      <c r="J65" s="163"/>
    </row>
    <row r="66" spans="1:10" s="128" customFormat="1" ht="9.75" customHeight="1">
      <c r="A66" s="127">
        <v>8</v>
      </c>
      <c r="B66" s="128" t="s">
        <v>55</v>
      </c>
      <c r="D66" s="129" t="s">
        <v>863</v>
      </c>
      <c r="E66" s="163">
        <v>151</v>
      </c>
      <c r="F66" s="163">
        <v>4</v>
      </c>
      <c r="G66" s="163">
        <v>65</v>
      </c>
      <c r="H66" s="163">
        <v>82</v>
      </c>
      <c r="I66" s="163"/>
      <c r="J66" s="163"/>
    </row>
    <row r="67" spans="1:10" s="128" customFormat="1" ht="9.75" customHeight="1">
      <c r="A67" s="127"/>
      <c r="B67" s="128" t="s">
        <v>56</v>
      </c>
      <c r="D67" s="129" t="s">
        <v>865</v>
      </c>
      <c r="E67" s="163">
        <v>63</v>
      </c>
      <c r="F67" s="163">
        <v>1</v>
      </c>
      <c r="G67" s="163">
        <v>39</v>
      </c>
      <c r="H67" s="163">
        <v>23</v>
      </c>
      <c r="I67" s="163"/>
      <c r="J67" s="163"/>
    </row>
    <row r="68" spans="1:10" s="128" customFormat="1" ht="9.75" customHeight="1">
      <c r="A68" s="127"/>
      <c r="D68" s="167"/>
      <c r="E68" s="163"/>
      <c r="F68" s="163"/>
      <c r="G68" s="163"/>
      <c r="H68" s="163"/>
      <c r="I68" s="163"/>
      <c r="J68" s="163"/>
    </row>
    <row r="69" spans="1:10" s="128" customFormat="1" ht="12" customHeight="1">
      <c r="A69" s="127" t="str">
        <f>"0-8"</f>
        <v>0-8</v>
      </c>
      <c r="B69" s="128" t="s">
        <v>659</v>
      </c>
      <c r="D69" s="129" t="s">
        <v>863</v>
      </c>
      <c r="E69" s="163">
        <v>3704</v>
      </c>
      <c r="F69" s="163">
        <v>8</v>
      </c>
      <c r="G69" s="163">
        <v>2503</v>
      </c>
      <c r="H69" s="163">
        <v>1193</v>
      </c>
      <c r="I69" s="163"/>
      <c r="J69" s="163"/>
    </row>
    <row r="70" spans="1:10" s="128" customFormat="1" ht="9.75" customHeight="1">
      <c r="A70" s="127"/>
      <c r="D70" s="129" t="s">
        <v>865</v>
      </c>
      <c r="E70" s="163">
        <v>2068</v>
      </c>
      <c r="F70" s="163">
        <v>3</v>
      </c>
      <c r="G70" s="163">
        <v>1791</v>
      </c>
      <c r="H70" s="163">
        <v>274</v>
      </c>
      <c r="I70" s="163"/>
      <c r="J70" s="163"/>
    </row>
    <row r="71" spans="1:10" s="73" customFormat="1" ht="9" customHeight="1">
      <c r="A71" s="131"/>
      <c r="C71" s="73" t="s">
        <v>964</v>
      </c>
      <c r="D71" s="84"/>
      <c r="H71" s="163"/>
      <c r="I71" s="163"/>
      <c r="J71" s="163"/>
    </row>
    <row r="72" spans="1:10" s="73" customFormat="1" ht="9.75" customHeight="1">
      <c r="A72" s="131">
        <v>51</v>
      </c>
      <c r="B72"/>
      <c r="C72" s="73" t="s">
        <v>57</v>
      </c>
      <c r="D72" s="84" t="s">
        <v>863</v>
      </c>
      <c r="E72" s="165">
        <v>1418</v>
      </c>
      <c r="F72" s="235" t="s">
        <v>864</v>
      </c>
      <c r="G72" s="165">
        <v>1336</v>
      </c>
      <c r="H72" s="165">
        <v>81</v>
      </c>
      <c r="I72" s="165"/>
      <c r="J72" s="165"/>
    </row>
    <row r="73" spans="1:10" s="73" customFormat="1" ht="9.75" customHeight="1">
      <c r="A73" s="131"/>
      <c r="D73" s="84" t="s">
        <v>865</v>
      </c>
      <c r="E73" s="165">
        <v>1157</v>
      </c>
      <c r="F73" s="235" t="s">
        <v>864</v>
      </c>
      <c r="G73" s="165">
        <v>1120</v>
      </c>
      <c r="H73" s="165">
        <v>37</v>
      </c>
      <c r="I73" s="165"/>
      <c r="J73" s="165"/>
    </row>
    <row r="74" spans="1:10" s="73" customFormat="1" ht="7.5" customHeight="1">
      <c r="A74" s="131"/>
      <c r="D74" s="84"/>
      <c r="E74" s="133"/>
      <c r="F74" s="133"/>
      <c r="G74" s="133"/>
      <c r="H74" s="163"/>
      <c r="I74" s="163"/>
      <c r="J74" s="163"/>
    </row>
    <row r="75" spans="1:10" s="128" customFormat="1" ht="9.75" customHeight="1">
      <c r="A75" s="127"/>
      <c r="B75" s="128" t="s">
        <v>998</v>
      </c>
      <c r="D75" s="129" t="s">
        <v>863</v>
      </c>
      <c r="E75" s="163">
        <v>33326</v>
      </c>
      <c r="F75" s="163">
        <v>2930</v>
      </c>
      <c r="G75" s="163">
        <v>23072</v>
      </c>
      <c r="H75" s="163">
        <v>7323</v>
      </c>
      <c r="I75" s="163"/>
      <c r="J75" s="163"/>
    </row>
    <row r="76" spans="1:10" s="128" customFormat="1" ht="9.75" customHeight="1">
      <c r="A76" s="127"/>
      <c r="D76" s="129" t="s">
        <v>865</v>
      </c>
      <c r="E76" s="163">
        <v>20620</v>
      </c>
      <c r="F76" s="163">
        <v>1229</v>
      </c>
      <c r="G76" s="163">
        <v>17395</v>
      </c>
      <c r="H76" s="163">
        <v>1997</v>
      </c>
      <c r="I76" s="163"/>
      <c r="J76" s="163"/>
    </row>
    <row r="77" spans="5:10" s="73" customFormat="1" ht="9.75" customHeight="1">
      <c r="E77" s="168"/>
      <c r="F77" s="168"/>
      <c r="G77" s="168"/>
      <c r="H77" s="168"/>
      <c r="I77" s="163"/>
      <c r="J77" s="163"/>
    </row>
    <row r="78" spans="1:10" s="143" customFormat="1" ht="12.75">
      <c r="A78" s="73" t="s">
        <v>58</v>
      </c>
      <c r="E78" s="168"/>
      <c r="F78" s="168"/>
      <c r="G78" s="168"/>
      <c r="H78" s="168"/>
      <c r="I78" s="163"/>
      <c r="J78" s="163"/>
    </row>
    <row r="79" spans="5:10" s="143" customFormat="1" ht="12.75">
      <c r="E79" s="168"/>
      <c r="F79" s="168"/>
      <c r="G79" s="168"/>
      <c r="H79" s="168"/>
      <c r="I79" s="168"/>
      <c r="J79" s="168"/>
    </row>
    <row r="80" spans="5:10" s="143" customFormat="1" ht="12.75">
      <c r="E80" s="168"/>
      <c r="F80" s="168"/>
      <c r="G80" s="168"/>
      <c r="H80" s="168"/>
      <c r="I80" s="168"/>
      <c r="J80" s="168"/>
    </row>
    <row r="81" spans="5:10" s="143" customFormat="1" ht="12.75">
      <c r="E81" s="168"/>
      <c r="F81" s="168"/>
      <c r="G81" s="168"/>
      <c r="H81" s="168"/>
      <c r="I81" s="168"/>
      <c r="J81" s="168"/>
    </row>
    <row r="82" spans="5:10" s="143" customFormat="1" ht="12.75">
      <c r="E82" s="168"/>
      <c r="F82" s="168"/>
      <c r="G82" s="168"/>
      <c r="H82" s="168"/>
      <c r="I82" s="168"/>
      <c r="J82" s="168"/>
    </row>
    <row r="83" spans="5:10" s="143" customFormat="1" ht="12.75">
      <c r="E83" s="168"/>
      <c r="F83" s="168"/>
      <c r="G83" s="168"/>
      <c r="H83" s="168"/>
      <c r="I83" s="168"/>
      <c r="J83" s="168"/>
    </row>
    <row r="84" spans="5:10" s="143" customFormat="1" ht="12.75">
      <c r="E84" s="168"/>
      <c r="F84" s="168"/>
      <c r="G84" s="168"/>
      <c r="H84" s="168"/>
      <c r="I84" s="168"/>
      <c r="J84" s="168"/>
    </row>
    <row r="85" spans="5:10" s="143" customFormat="1" ht="12.75">
      <c r="E85" s="168"/>
      <c r="F85" s="168"/>
      <c r="G85" s="168"/>
      <c r="H85" s="168"/>
      <c r="I85" s="168"/>
      <c r="J85" s="168"/>
    </row>
    <row r="86" spans="5:10" s="143" customFormat="1" ht="12.75">
      <c r="E86" s="168"/>
      <c r="F86" s="168"/>
      <c r="G86" s="168"/>
      <c r="H86" s="168"/>
      <c r="I86" s="168"/>
      <c r="J86" s="168"/>
    </row>
    <row r="87" s="143" customFormat="1" ht="12.75"/>
    <row r="88" s="143" customFormat="1" ht="12.75"/>
    <row r="89" s="143" customFormat="1" ht="12.75"/>
    <row r="90" s="143" customFormat="1" ht="12.75"/>
    <row r="91" s="143" customFormat="1" ht="12.75"/>
    <row r="92" s="143" customFormat="1" ht="12.75"/>
    <row r="93" s="143" customFormat="1" ht="12.75"/>
    <row r="94" s="143" customFormat="1" ht="12.75"/>
    <row r="95" s="143" customFormat="1" ht="12.75"/>
    <row r="96" s="143" customFormat="1" ht="12.75"/>
    <row r="97" s="143" customFormat="1" ht="12.75"/>
    <row r="98" s="143" customFormat="1" ht="12.75"/>
    <row r="99" s="143" customFormat="1" ht="12.75"/>
    <row r="100" s="143" customFormat="1" ht="12.75"/>
    <row r="101" s="143" customFormat="1" ht="12.75"/>
    <row r="102" s="143" customFormat="1" ht="12.75"/>
    <row r="103" s="143" customFormat="1" ht="12.75"/>
    <row r="104" s="143" customFormat="1" ht="12.75"/>
    <row r="105" s="143" customFormat="1" ht="12.75"/>
    <row r="106" s="143" customFormat="1" ht="12.75"/>
    <row r="107" s="143" customFormat="1" ht="12.75"/>
    <row r="108" s="143" customFormat="1" ht="12.75"/>
    <row r="109" s="143" customFormat="1" ht="12.75"/>
    <row r="110" s="143" customFormat="1" ht="12.75"/>
    <row r="111" s="143" customFormat="1" ht="12.75"/>
    <row r="112" s="143" customFormat="1" ht="12.75"/>
    <row r="113" s="143" customFormat="1" ht="12.75"/>
    <row r="114" s="143" customFormat="1" ht="12.75"/>
    <row r="115" s="143" customFormat="1" ht="12.75"/>
    <row r="116" s="143" customFormat="1" ht="12.75"/>
    <row r="117" s="143" customFormat="1" ht="12.75"/>
    <row r="118" s="143" customFormat="1" ht="12.75"/>
    <row r="119" s="143" customFormat="1" ht="12.75"/>
    <row r="120" s="143" customFormat="1" ht="12.75"/>
    <row r="121" s="143" customFormat="1" ht="12.75"/>
    <row r="122" s="143" customFormat="1" ht="12.75"/>
    <row r="123" s="143" customFormat="1" ht="12.75"/>
    <row r="124" s="143" customFormat="1" ht="12.75"/>
    <row r="125" s="143" customFormat="1" ht="12.75"/>
    <row r="126" s="143" customFormat="1" ht="12.75"/>
    <row r="127" s="143" customFormat="1" ht="12.75"/>
    <row r="128" s="143" customFormat="1" ht="12.75"/>
    <row r="129" s="143" customFormat="1" ht="12.75"/>
    <row r="130" s="143" customFormat="1" ht="12.75"/>
    <row r="131" s="143" customFormat="1" ht="12.75"/>
    <row r="132" s="143" customFormat="1" ht="12.75"/>
    <row r="133" s="143" customFormat="1" ht="12.75"/>
    <row r="134" s="143" customFormat="1" ht="12.75"/>
    <row r="135" s="143" customFormat="1" ht="12.75"/>
    <row r="136" s="143" customFormat="1" ht="12.75"/>
    <row r="137" s="143" customFormat="1" ht="12.75"/>
    <row r="138" s="143" customFormat="1" ht="12.75"/>
    <row r="139" s="143" customFormat="1" ht="12.75"/>
    <row r="140" s="143" customFormat="1" ht="12.75"/>
    <row r="141" s="143" customFormat="1" ht="12.75"/>
    <row r="142" s="143" customFormat="1" ht="12.75"/>
    <row r="143" s="143" customFormat="1" ht="12.75"/>
    <row r="144" s="143" customFormat="1" ht="12.75"/>
    <row r="145" s="143" customFormat="1" ht="12.75"/>
    <row r="146" s="143" customFormat="1" ht="12.75"/>
    <row r="147" s="143" customFormat="1" ht="12.75"/>
    <row r="148" s="143" customFormat="1" ht="12.75"/>
    <row r="149" s="143" customFormat="1" ht="12.75"/>
    <row r="150" s="143" customFormat="1" ht="12.75"/>
    <row r="151" s="143" customFormat="1" ht="12.75"/>
    <row r="152" s="143" customFormat="1" ht="12.75"/>
    <row r="153" s="143" customFormat="1" ht="12.75"/>
    <row r="154" s="143" customFormat="1" ht="12.75"/>
    <row r="155" s="143" customFormat="1" ht="12.75"/>
    <row r="156" s="143" customFormat="1" ht="12.75"/>
    <row r="157" s="143" customFormat="1" ht="12.75"/>
    <row r="158" s="143" customFormat="1" ht="12.75"/>
    <row r="159" s="143" customFormat="1" ht="12.75"/>
    <row r="160" s="143" customFormat="1" ht="12.75"/>
    <row r="161" s="143" customFormat="1" ht="12.75"/>
    <row r="162" s="143" customFormat="1" ht="12.75"/>
    <row r="163" s="143" customFormat="1" ht="12.75"/>
    <row r="164" s="143" customFormat="1" ht="12.75"/>
    <row r="165" s="143" customFormat="1" ht="12.75"/>
    <row r="166" s="143" customFormat="1" ht="12.75"/>
    <row r="167" s="143" customFormat="1" ht="12.75"/>
    <row r="168" s="143" customFormat="1" ht="12.75"/>
    <row r="169" s="143" customFormat="1" ht="12.75"/>
    <row r="170" s="143" customFormat="1" ht="12.75"/>
    <row r="171" s="143" customFormat="1" ht="12.75"/>
    <row r="172" s="143" customFormat="1" ht="12.75"/>
    <row r="173" s="143" customFormat="1" ht="12.75"/>
    <row r="174" s="143" customFormat="1" ht="12.75"/>
    <row r="175" s="143" customFormat="1" ht="12.75"/>
    <row r="176" s="143" customFormat="1" ht="12.75"/>
    <row r="177" s="143" customFormat="1" ht="12.75"/>
    <row r="178" s="143" customFormat="1" ht="12.75"/>
    <row r="179" s="143" customFormat="1" ht="12.75"/>
    <row r="180" s="143" customFormat="1" ht="12.75"/>
    <row r="181" s="143" customFormat="1" ht="12.75"/>
    <row r="182" s="143" customFormat="1" ht="12.75"/>
    <row r="183" s="143" customFormat="1" ht="12.75"/>
    <row r="184" s="143" customFormat="1" ht="12.75"/>
    <row r="185" s="143" customFormat="1" ht="12.75"/>
    <row r="186" s="143" customFormat="1" ht="12.75"/>
    <row r="187" s="143" customFormat="1" ht="12.75"/>
  </sheetData>
  <mergeCells count="4">
    <mergeCell ref="A3:H3"/>
    <mergeCell ref="A4:H4"/>
    <mergeCell ref="A7:A9"/>
    <mergeCell ref="A1:H1"/>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E6"/>
  <sheetViews>
    <sheetView workbookViewId="0" topLeftCell="A1">
      <selection activeCell="D13" sqref="D13"/>
    </sheetView>
  </sheetViews>
  <sheetFormatPr defaultColWidth="11.421875" defaultRowHeight="12.75"/>
  <cols>
    <col min="2" max="2" width="12.00390625" style="0" bestFit="1" customWidth="1"/>
    <col min="3" max="3" width="12.7109375" style="0" customWidth="1"/>
  </cols>
  <sheetData>
    <row r="1" spans="2:5" ht="12.75">
      <c r="B1" t="s">
        <v>678</v>
      </c>
      <c r="C1" t="s">
        <v>679</v>
      </c>
      <c r="D1" t="s">
        <v>680</v>
      </c>
      <c r="E1" t="s">
        <v>681</v>
      </c>
    </row>
    <row r="2" spans="1:5" ht="12.75">
      <c r="A2">
        <v>2000</v>
      </c>
      <c r="B2">
        <v>76.94</v>
      </c>
      <c r="C2">
        <v>4.459</v>
      </c>
      <c r="D2">
        <v>50.45</v>
      </c>
      <c r="E2">
        <v>2.624</v>
      </c>
    </row>
    <row r="3" spans="1:5" ht="12.75">
      <c r="A3">
        <v>2001</v>
      </c>
      <c r="B3">
        <v>74.812</v>
      </c>
      <c r="C3">
        <v>4.384</v>
      </c>
      <c r="D3">
        <v>47.109</v>
      </c>
      <c r="E3">
        <v>2.629</v>
      </c>
    </row>
    <row r="4" spans="1:5" ht="12.75">
      <c r="A4">
        <v>2002</v>
      </c>
      <c r="B4">
        <v>71.939</v>
      </c>
      <c r="C4">
        <v>4.265</v>
      </c>
      <c r="D4">
        <v>43.911</v>
      </c>
      <c r="E4">
        <v>2.561</v>
      </c>
    </row>
    <row r="5" spans="1:5" ht="12.75">
      <c r="A5">
        <v>2003</v>
      </c>
      <c r="B5">
        <v>70.145</v>
      </c>
      <c r="C5">
        <v>4.875</v>
      </c>
      <c r="D5">
        <v>39.468</v>
      </c>
      <c r="E5">
        <v>2.18</v>
      </c>
    </row>
    <row r="6" spans="1:5" ht="12.75">
      <c r="A6">
        <v>2004</v>
      </c>
      <c r="B6">
        <v>68.529</v>
      </c>
      <c r="C6">
        <v>4.863</v>
      </c>
      <c r="D6">
        <v>37.885</v>
      </c>
      <c r="E6">
        <v>2.164</v>
      </c>
    </row>
  </sheetData>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2:B14"/>
  <sheetViews>
    <sheetView workbookViewId="0" topLeftCell="A1">
      <selection activeCell="B15" sqref="B15"/>
    </sheetView>
  </sheetViews>
  <sheetFormatPr defaultColWidth="11.421875" defaultRowHeight="12.75"/>
  <cols>
    <col min="1" max="1" width="29.140625" style="1" bestFit="1" customWidth="1"/>
    <col min="2" max="16384" width="11.421875" style="1" customWidth="1"/>
  </cols>
  <sheetData>
    <row r="2" spans="1:2" ht="12.75">
      <c r="A2" s="1" t="s">
        <v>672</v>
      </c>
      <c r="B2" s="1">
        <v>1962</v>
      </c>
    </row>
    <row r="3" spans="1:2" ht="12.75">
      <c r="A3" s="1" t="s">
        <v>673</v>
      </c>
      <c r="B3" s="1">
        <v>9438</v>
      </c>
    </row>
    <row r="4" spans="1:2" ht="12.75">
      <c r="A4" s="1" t="s">
        <v>674</v>
      </c>
      <c r="B4" s="1">
        <v>20882</v>
      </c>
    </row>
    <row r="5" spans="1:2" ht="12.75">
      <c r="A5" s="1" t="s">
        <v>675</v>
      </c>
      <c r="B5" s="1">
        <v>23361</v>
      </c>
    </row>
    <row r="6" spans="1:2" ht="12.75">
      <c r="A6" s="1" t="s">
        <v>676</v>
      </c>
      <c r="B6" s="1">
        <v>11983</v>
      </c>
    </row>
    <row r="7" spans="1:2" ht="12.75">
      <c r="A7" s="1" t="s">
        <v>677</v>
      </c>
      <c r="B7" s="1">
        <v>899</v>
      </c>
    </row>
    <row r="9" spans="1:2" ht="12.75">
      <c r="A9" s="1" t="s">
        <v>672</v>
      </c>
      <c r="B9" s="1">
        <v>1667</v>
      </c>
    </row>
    <row r="10" spans="1:2" ht="12.75">
      <c r="A10" s="1" t="s">
        <v>673</v>
      </c>
      <c r="B10" s="1">
        <v>2975</v>
      </c>
    </row>
    <row r="11" spans="1:2" ht="12.75">
      <c r="A11" s="1" t="s">
        <v>674</v>
      </c>
      <c r="B11" s="1">
        <v>10622</v>
      </c>
    </row>
    <row r="12" spans="1:2" ht="12.75">
      <c r="A12" s="1" t="s">
        <v>675</v>
      </c>
      <c r="B12" s="1">
        <v>14745</v>
      </c>
    </row>
    <row r="13" spans="1:2" ht="12.75">
      <c r="A13" s="1" t="s">
        <v>676</v>
      </c>
      <c r="B13" s="1">
        <v>7581</v>
      </c>
    </row>
    <row r="14" spans="1:2" ht="12.75">
      <c r="A14" s="1" t="s">
        <v>677</v>
      </c>
      <c r="B14" s="1">
        <v>295</v>
      </c>
    </row>
  </sheetData>
  <printOptions/>
  <pageMargins left="0.75" right="0.75" top="1" bottom="1" header="0.4921259845" footer="0.4921259845"/>
  <pageSetup horizontalDpi="600" verticalDpi="600" orientation="portrait" paperSize="9" r:id="rId1"/>
  <headerFooter alignWithMargins="0">
    <oddHeader>&amp;C&amp;"Arial,Fett"XVI. Öffentliche Finanzen und Steuern</oddHeader>
    <oddFooter>&amp;C&amp;8&amp;F</oddFooter>
  </headerFooter>
</worksheet>
</file>

<file path=xl/worksheets/sheet4.xml><?xml version="1.0" encoding="utf-8"?>
<worksheet xmlns="http://schemas.openxmlformats.org/spreadsheetml/2006/main" xmlns:r="http://schemas.openxmlformats.org/officeDocument/2006/relationships">
  <dimension ref="A1:J75"/>
  <sheetViews>
    <sheetView workbookViewId="0" topLeftCell="A1">
      <selection activeCell="J69" sqref="J69"/>
    </sheetView>
  </sheetViews>
  <sheetFormatPr defaultColWidth="11.421875" defaultRowHeight="12.75"/>
  <cols>
    <col min="1" max="1" width="1.7109375" style="0" customWidth="1"/>
    <col min="2" max="2" width="1.8515625" style="0" customWidth="1"/>
    <col min="3" max="3" width="1.7109375" style="0" customWidth="1"/>
    <col min="4" max="4" width="25.8515625" style="0" customWidth="1"/>
    <col min="5" max="8" width="12.7109375" style="0" customWidth="1"/>
  </cols>
  <sheetData>
    <row r="1" spans="1:10" s="73" customFormat="1" ht="11.25">
      <c r="A1" s="71" t="str">
        <f>"- 9 -"</f>
        <v>- 9 -</v>
      </c>
      <c r="B1" s="71"/>
      <c r="C1" s="71"/>
      <c r="D1" s="71"/>
      <c r="E1" s="71"/>
      <c r="F1" s="71"/>
      <c r="G1" s="71"/>
      <c r="H1" s="71"/>
      <c r="I1" s="72"/>
      <c r="J1" s="71"/>
    </row>
    <row r="2" s="73" customFormat="1" ht="11.25"/>
    <row r="3" s="73" customFormat="1" ht="11.25"/>
    <row r="4" spans="1:10" s="73" customFormat="1" ht="12.75">
      <c r="A4" s="74" t="s">
        <v>952</v>
      </c>
      <c r="B4" s="74"/>
      <c r="C4" s="74"/>
      <c r="D4" s="74"/>
      <c r="E4" s="74"/>
      <c r="F4" s="74"/>
      <c r="G4" s="74"/>
      <c r="H4" s="71"/>
      <c r="I4" s="72"/>
      <c r="J4" s="72"/>
    </row>
    <row r="5" s="73" customFormat="1" ht="11.25"/>
    <row r="6" spans="1:8" s="73" customFormat="1" ht="12" thickBot="1">
      <c r="A6" s="75"/>
      <c r="B6" s="75"/>
      <c r="C6" s="75"/>
      <c r="D6" s="75"/>
      <c r="E6" s="75"/>
      <c r="F6" s="75"/>
      <c r="G6" s="75"/>
      <c r="H6" s="75"/>
    </row>
    <row r="7" spans="1:8" s="73" customFormat="1" ht="11.25">
      <c r="A7" s="686" t="s">
        <v>953</v>
      </c>
      <c r="B7" s="687"/>
      <c r="C7" s="687"/>
      <c r="D7" s="688"/>
      <c r="E7" s="693" t="s">
        <v>954</v>
      </c>
      <c r="F7" s="687"/>
      <c r="G7" s="687"/>
      <c r="H7" s="687"/>
    </row>
    <row r="8" spans="1:8" s="73" customFormat="1" ht="11.25">
      <c r="A8" s="689"/>
      <c r="B8" s="689"/>
      <c r="C8" s="689"/>
      <c r="D8" s="690"/>
      <c r="E8" s="694"/>
      <c r="F8" s="695"/>
      <c r="G8" s="695"/>
      <c r="H8" s="695"/>
    </row>
    <row r="9" spans="1:8" s="73" customFormat="1" ht="11.25">
      <c r="A9" s="689"/>
      <c r="B9" s="689"/>
      <c r="C9" s="689"/>
      <c r="D9" s="690"/>
      <c r="E9" s="696">
        <v>2001</v>
      </c>
      <c r="F9" s="698">
        <v>2002</v>
      </c>
      <c r="G9" s="698">
        <v>2003</v>
      </c>
      <c r="H9" s="700">
        <v>2004</v>
      </c>
    </row>
    <row r="10" spans="1:8" s="73" customFormat="1" ht="12" thickBot="1">
      <c r="A10" s="691"/>
      <c r="B10" s="691"/>
      <c r="C10" s="691"/>
      <c r="D10" s="692"/>
      <c r="E10" s="697"/>
      <c r="F10" s="699"/>
      <c r="G10" s="699"/>
      <c r="H10" s="701"/>
    </row>
    <row r="11" spans="1:8" s="73" customFormat="1" ht="11.25">
      <c r="A11" s="78"/>
      <c r="B11" s="78"/>
      <c r="C11" s="78"/>
      <c r="D11" s="79"/>
      <c r="E11" s="78"/>
      <c r="F11" s="78"/>
      <c r="G11" s="78"/>
      <c r="H11" s="78"/>
    </row>
    <row r="12" spans="1:8" s="80" customFormat="1" ht="11.25">
      <c r="A12" s="80" t="s">
        <v>955</v>
      </c>
      <c r="D12" s="81"/>
      <c r="E12" s="82">
        <v>132589</v>
      </c>
      <c r="F12" s="83">
        <v>126553</v>
      </c>
      <c r="G12" s="82">
        <v>119606</v>
      </c>
      <c r="H12" s="82">
        <v>116865</v>
      </c>
    </row>
    <row r="13" spans="4:7" s="73" customFormat="1" ht="7.5" customHeight="1">
      <c r="D13" s="84"/>
      <c r="F13" s="85"/>
      <c r="G13" s="85"/>
    </row>
    <row r="14" spans="2:8" s="73" customFormat="1" ht="10.5" customHeight="1">
      <c r="B14" s="73" t="s">
        <v>956</v>
      </c>
      <c r="D14" s="84"/>
      <c r="E14" s="85">
        <v>8015</v>
      </c>
      <c r="F14" s="85">
        <v>8127</v>
      </c>
      <c r="G14" s="85">
        <v>7787</v>
      </c>
      <c r="H14" s="85">
        <v>8271</v>
      </c>
    </row>
    <row r="15" s="73" customFormat="1" ht="11.25">
      <c r="D15" s="84"/>
    </row>
    <row r="16" spans="2:8" s="73" customFormat="1" ht="11.25">
      <c r="B16" s="73" t="s">
        <v>857</v>
      </c>
      <c r="D16" s="84"/>
      <c r="E16" s="85">
        <v>74812</v>
      </c>
      <c r="F16" s="85">
        <v>71939</v>
      </c>
      <c r="G16" s="85">
        <v>70145</v>
      </c>
      <c r="H16" s="85">
        <v>68525</v>
      </c>
    </row>
    <row r="17" spans="4:8" s="73" customFormat="1" ht="7.5" customHeight="1">
      <c r="D17" s="84"/>
      <c r="E17" s="85"/>
      <c r="F17" s="85"/>
      <c r="G17" s="85"/>
      <c r="H17" s="85"/>
    </row>
    <row r="18" spans="3:8" s="73" customFormat="1" ht="11.25">
      <c r="C18" s="73" t="s">
        <v>957</v>
      </c>
      <c r="D18" s="84"/>
      <c r="E18" s="85"/>
      <c r="F18" s="85"/>
      <c r="G18" s="85"/>
      <c r="H18" s="85"/>
    </row>
    <row r="19" spans="3:8" s="73" customFormat="1" ht="11.25">
      <c r="C19" s="73" t="s">
        <v>958</v>
      </c>
      <c r="D19" s="84"/>
      <c r="E19" s="85">
        <v>67136</v>
      </c>
      <c r="F19" s="85">
        <v>65747</v>
      </c>
      <c r="G19" s="85">
        <v>65296</v>
      </c>
      <c r="H19" s="85">
        <v>63709</v>
      </c>
    </row>
    <row r="20" spans="4:8" s="73" customFormat="1" ht="7.5" customHeight="1">
      <c r="D20" s="84"/>
      <c r="E20" s="85"/>
      <c r="F20" s="85"/>
      <c r="G20" s="85"/>
      <c r="H20" s="85"/>
    </row>
    <row r="21" spans="3:8" s="73" customFormat="1" ht="15" customHeight="1">
      <c r="C21" s="73" t="s">
        <v>654</v>
      </c>
      <c r="D21" s="84"/>
      <c r="E21" s="85">
        <v>1504</v>
      </c>
      <c r="F21" s="85">
        <v>1363</v>
      </c>
      <c r="G21" s="85">
        <v>346</v>
      </c>
      <c r="H21" s="85">
        <v>284</v>
      </c>
    </row>
    <row r="22" spans="4:8" s="73" customFormat="1" ht="7.5" customHeight="1">
      <c r="D22" s="84"/>
      <c r="E22" s="85"/>
      <c r="F22" s="85"/>
      <c r="G22" s="85"/>
      <c r="H22" s="85"/>
    </row>
    <row r="23" spans="3:8" s="73" customFormat="1" ht="15" customHeight="1">
      <c r="C23" s="73" t="s">
        <v>655</v>
      </c>
      <c r="D23" s="84"/>
      <c r="E23" s="85">
        <v>6172</v>
      </c>
      <c r="F23" s="85">
        <v>4829</v>
      </c>
      <c r="G23" s="85">
        <v>4503</v>
      </c>
      <c r="H23" s="85">
        <v>4532</v>
      </c>
    </row>
    <row r="24" spans="4:8" s="73" customFormat="1" ht="7.5" customHeight="1">
      <c r="D24" s="84"/>
      <c r="E24" s="85"/>
      <c r="F24" s="85"/>
      <c r="G24" s="85"/>
      <c r="H24" s="85"/>
    </row>
    <row r="25" spans="2:8" s="73" customFormat="1" ht="11.25">
      <c r="B25" s="73" t="s">
        <v>959</v>
      </c>
      <c r="D25" s="84"/>
      <c r="E25" s="85">
        <v>47109</v>
      </c>
      <c r="F25" s="85">
        <v>43911</v>
      </c>
      <c r="G25" s="85">
        <v>39468</v>
      </c>
      <c r="H25" s="85">
        <v>37885</v>
      </c>
    </row>
    <row r="26" spans="4:8" s="73" customFormat="1" ht="7.5" customHeight="1">
      <c r="D26" s="84"/>
      <c r="E26" s="85"/>
      <c r="F26" s="85"/>
      <c r="G26" s="85"/>
      <c r="H26" s="85"/>
    </row>
    <row r="27" spans="3:8" s="73" customFormat="1" ht="11.25">
      <c r="C27" s="73" t="s">
        <v>960</v>
      </c>
      <c r="D27" s="84"/>
      <c r="E27" s="85"/>
      <c r="F27" s="85"/>
      <c r="G27" s="85"/>
      <c r="H27" s="85"/>
    </row>
    <row r="28" spans="3:8" s="73" customFormat="1" ht="11.25">
      <c r="C28" s="73" t="s">
        <v>958</v>
      </c>
      <c r="D28" s="84"/>
      <c r="E28" s="85">
        <v>42640</v>
      </c>
      <c r="F28" s="85">
        <v>39175</v>
      </c>
      <c r="G28" s="85">
        <v>35387</v>
      </c>
      <c r="H28" s="85">
        <v>33849</v>
      </c>
    </row>
    <row r="29" spans="4:8" s="73" customFormat="1" ht="7.5" customHeight="1">
      <c r="D29" s="84"/>
      <c r="E29" s="85"/>
      <c r="F29" s="85"/>
      <c r="G29" s="85"/>
      <c r="H29" s="85"/>
    </row>
    <row r="30" spans="3:8" s="73" customFormat="1" ht="15" customHeight="1">
      <c r="C30" s="73" t="s">
        <v>654</v>
      </c>
      <c r="D30" s="84"/>
      <c r="E30" s="85">
        <v>2333</v>
      </c>
      <c r="F30" s="85">
        <v>2658</v>
      </c>
      <c r="G30" s="85">
        <v>2388</v>
      </c>
      <c r="H30" s="85">
        <v>2439</v>
      </c>
    </row>
    <row r="31" spans="4:8" s="73" customFormat="1" ht="7.5" customHeight="1">
      <c r="D31" s="84"/>
      <c r="E31" s="85"/>
      <c r="F31" s="85"/>
      <c r="G31" s="85"/>
      <c r="H31" s="85"/>
    </row>
    <row r="32" spans="3:8" s="73" customFormat="1" ht="15" customHeight="1">
      <c r="C32" s="73" t="s">
        <v>656</v>
      </c>
      <c r="D32" s="84"/>
      <c r="E32" s="85">
        <v>2136</v>
      </c>
      <c r="F32" s="85">
        <v>2078</v>
      </c>
      <c r="G32" s="85">
        <v>1693</v>
      </c>
      <c r="H32" s="85">
        <v>1597</v>
      </c>
    </row>
    <row r="33" spans="4:8" s="73" customFormat="1" ht="7.5" customHeight="1">
      <c r="D33" s="84"/>
      <c r="E33" s="85"/>
      <c r="F33" s="85"/>
      <c r="G33" s="85"/>
      <c r="H33" s="85"/>
    </row>
    <row r="34" spans="2:8" s="73" customFormat="1" ht="11.25">
      <c r="B34" s="73" t="s">
        <v>961</v>
      </c>
      <c r="D34" s="84"/>
      <c r="E34" s="85">
        <v>2629</v>
      </c>
      <c r="F34" s="85">
        <v>2561</v>
      </c>
      <c r="G34" s="85">
        <v>2180</v>
      </c>
      <c r="H34" s="85">
        <v>2164</v>
      </c>
    </row>
    <row r="35" spans="4:8" s="73" customFormat="1" ht="7.5" customHeight="1">
      <c r="D35" s="84"/>
      <c r="E35" s="85"/>
      <c r="F35" s="85"/>
      <c r="G35" s="85"/>
      <c r="H35" s="85"/>
    </row>
    <row r="36" spans="2:8" s="73" customFormat="1" ht="11.25">
      <c r="B36" s="73" t="s">
        <v>962</v>
      </c>
      <c r="D36" s="84"/>
      <c r="E36" s="85">
        <v>24</v>
      </c>
      <c r="F36" s="85">
        <v>15</v>
      </c>
      <c r="G36" s="85">
        <v>13</v>
      </c>
      <c r="H36" s="85">
        <v>20</v>
      </c>
    </row>
    <row r="37" spans="4:8" s="73" customFormat="1" ht="7.5" customHeight="1">
      <c r="D37" s="84"/>
      <c r="E37" s="85"/>
      <c r="F37" s="85"/>
      <c r="G37" s="85"/>
      <c r="H37" s="85"/>
    </row>
    <row r="38" spans="1:8" s="80" customFormat="1" ht="11.25">
      <c r="A38" s="80" t="s">
        <v>963</v>
      </c>
      <c r="D38" s="81"/>
      <c r="E38" s="82">
        <v>11271</v>
      </c>
      <c r="F38" s="83">
        <v>11222</v>
      </c>
      <c r="G38" s="82">
        <v>12103</v>
      </c>
      <c r="H38" s="82">
        <v>11883</v>
      </c>
    </row>
    <row r="39" spans="4:8" s="73" customFormat="1" ht="7.5" customHeight="1">
      <c r="D39" s="84"/>
      <c r="E39" s="85"/>
      <c r="F39" s="85"/>
      <c r="G39" s="85"/>
      <c r="H39" s="85"/>
    </row>
    <row r="40" spans="2:8" s="73" customFormat="1" ht="11.25">
      <c r="B40" s="73" t="s">
        <v>956</v>
      </c>
      <c r="D40" s="84"/>
      <c r="E40" s="85">
        <v>6887</v>
      </c>
      <c r="F40" s="85">
        <v>6957</v>
      </c>
      <c r="G40" s="85">
        <v>7228</v>
      </c>
      <c r="H40" s="85">
        <v>7020</v>
      </c>
    </row>
    <row r="41" spans="4:8" s="73" customFormat="1" ht="6" customHeight="1">
      <c r="D41" s="84"/>
      <c r="E41" s="85"/>
      <c r="F41" s="85"/>
      <c r="G41" s="85"/>
      <c r="H41" s="85"/>
    </row>
    <row r="42" spans="3:8" s="73" customFormat="1" ht="9.75" customHeight="1">
      <c r="C42" s="73" t="s">
        <v>964</v>
      </c>
      <c r="D42" s="84"/>
      <c r="E42" s="85"/>
      <c r="F42" s="85"/>
      <c r="G42" s="85"/>
      <c r="H42" s="85"/>
    </row>
    <row r="43" spans="3:8" s="73" customFormat="1" ht="11.25">
      <c r="C43" s="73" t="s">
        <v>965</v>
      </c>
      <c r="D43" s="84"/>
      <c r="E43" s="85">
        <v>2675</v>
      </c>
      <c r="F43" s="85">
        <v>2750</v>
      </c>
      <c r="G43" s="85">
        <v>2932</v>
      </c>
      <c r="H43" s="85">
        <v>3032</v>
      </c>
    </row>
    <row r="44" spans="4:8" s="73" customFormat="1" ht="7.5" customHeight="1">
      <c r="D44" s="84"/>
      <c r="E44" s="85"/>
      <c r="F44" s="85"/>
      <c r="G44" s="85"/>
      <c r="H44" s="85"/>
    </row>
    <row r="45" spans="3:8" s="73" customFormat="1" ht="11.25">
      <c r="C45" s="73" t="s">
        <v>966</v>
      </c>
      <c r="D45" s="84"/>
      <c r="E45" s="85">
        <v>3911</v>
      </c>
      <c r="F45" s="85">
        <v>3936</v>
      </c>
      <c r="G45" s="85">
        <v>4056</v>
      </c>
      <c r="H45" s="85">
        <v>3800</v>
      </c>
    </row>
    <row r="46" spans="4:8" s="73" customFormat="1" ht="7.5" customHeight="1">
      <c r="D46" s="84"/>
      <c r="E46" s="85"/>
      <c r="F46" s="85"/>
      <c r="G46" s="85"/>
      <c r="H46" s="85"/>
    </row>
    <row r="47" spans="2:8" s="73" customFormat="1" ht="11.25">
      <c r="B47" s="73" t="s">
        <v>857</v>
      </c>
      <c r="D47" s="84"/>
      <c r="E47" s="85">
        <v>4384</v>
      </c>
      <c r="F47" s="85">
        <v>4265</v>
      </c>
      <c r="G47" s="85">
        <v>4875</v>
      </c>
      <c r="H47" s="85">
        <v>4863</v>
      </c>
    </row>
    <row r="48" spans="4:8" s="73" customFormat="1" ht="7.5" customHeight="1">
      <c r="D48" s="84"/>
      <c r="E48" s="85"/>
      <c r="F48" s="85"/>
      <c r="G48" s="85"/>
      <c r="H48" s="85"/>
    </row>
    <row r="49" spans="3:8" s="73" customFormat="1" ht="11.25">
      <c r="C49" s="73" t="s">
        <v>965</v>
      </c>
      <c r="D49" s="84"/>
      <c r="E49" s="85">
        <v>4227</v>
      </c>
      <c r="F49" s="85">
        <v>4097</v>
      </c>
      <c r="G49" s="85">
        <v>4152</v>
      </c>
      <c r="H49" s="85">
        <v>4099</v>
      </c>
    </row>
    <row r="50" spans="4:8" s="73" customFormat="1" ht="7.5" customHeight="1">
      <c r="D50" s="84"/>
      <c r="E50" s="85"/>
      <c r="F50" s="85"/>
      <c r="G50" s="85"/>
      <c r="H50" s="85"/>
    </row>
    <row r="51" spans="3:8" s="73" customFormat="1" ht="11.25">
      <c r="C51" s="73" t="s">
        <v>967</v>
      </c>
      <c r="D51" s="84"/>
      <c r="E51" s="85"/>
      <c r="F51" s="85"/>
      <c r="G51" s="85"/>
      <c r="H51" s="85"/>
    </row>
    <row r="52" spans="4:8" s="73" customFormat="1" ht="12" customHeight="1">
      <c r="D52" s="84" t="s">
        <v>968</v>
      </c>
      <c r="E52" s="85">
        <v>157</v>
      </c>
      <c r="F52" s="85">
        <v>168</v>
      </c>
      <c r="G52" s="85">
        <v>723</v>
      </c>
      <c r="H52" s="85">
        <v>764</v>
      </c>
    </row>
    <row r="53" spans="4:8" s="73" customFormat="1" ht="7.5" customHeight="1">
      <c r="D53" s="84"/>
      <c r="E53" s="85"/>
      <c r="F53" s="85"/>
      <c r="G53" s="85"/>
      <c r="H53" s="85"/>
    </row>
    <row r="54" spans="1:8" s="80" customFormat="1" ht="11.25">
      <c r="A54" s="80" t="s">
        <v>969</v>
      </c>
      <c r="D54" s="81"/>
      <c r="E54" s="82">
        <v>143860</v>
      </c>
      <c r="F54" s="83">
        <v>137775</v>
      </c>
      <c r="G54" s="82">
        <v>131696</v>
      </c>
      <c r="H54" s="82">
        <v>128748</v>
      </c>
    </row>
    <row r="55" spans="4:8" s="73" customFormat="1" ht="7.5" customHeight="1">
      <c r="D55" s="84"/>
      <c r="E55" s="85"/>
      <c r="F55" s="85"/>
      <c r="G55" s="85"/>
      <c r="H55" s="85"/>
    </row>
    <row r="56" spans="2:8" s="73" customFormat="1" ht="11.25">
      <c r="B56" s="73" t="s">
        <v>970</v>
      </c>
      <c r="D56" s="84"/>
      <c r="E56" s="85">
        <v>14926</v>
      </c>
      <c r="F56" s="85">
        <v>15099</v>
      </c>
      <c r="G56" s="85">
        <v>15028</v>
      </c>
      <c r="H56" s="85">
        <v>15311</v>
      </c>
    </row>
    <row r="57" spans="4:8" s="73" customFormat="1" ht="7.5" customHeight="1">
      <c r="D57" s="84"/>
      <c r="E57" s="85"/>
      <c r="F57" s="85"/>
      <c r="G57" s="85"/>
      <c r="H57" s="85"/>
    </row>
    <row r="58" spans="2:8" s="73" customFormat="1" ht="11.25">
      <c r="B58" s="73" t="s">
        <v>971</v>
      </c>
      <c r="D58" s="84"/>
      <c r="E58" s="85">
        <v>79196</v>
      </c>
      <c r="F58" s="85">
        <v>76204</v>
      </c>
      <c r="G58" s="85">
        <v>75020</v>
      </c>
      <c r="H58" s="85">
        <v>73388</v>
      </c>
    </row>
    <row r="59" spans="4:8" s="73" customFormat="1" ht="7.5" customHeight="1">
      <c r="D59" s="84"/>
      <c r="E59" s="85"/>
      <c r="F59" s="85"/>
      <c r="G59" s="85"/>
      <c r="H59" s="85"/>
    </row>
    <row r="60" spans="2:8" s="73" customFormat="1" ht="11.25">
      <c r="B60" s="73" t="s">
        <v>972</v>
      </c>
      <c r="D60" s="84"/>
      <c r="E60" s="85">
        <v>49738</v>
      </c>
      <c r="F60" s="85">
        <v>46472</v>
      </c>
      <c r="G60" s="85">
        <v>41648</v>
      </c>
      <c r="H60" s="85">
        <v>40049</v>
      </c>
    </row>
    <row r="61" spans="4:8" s="73" customFormat="1" ht="11.25">
      <c r="D61" s="84"/>
      <c r="E61" s="85"/>
      <c r="F61" s="85"/>
      <c r="G61" s="85"/>
      <c r="H61" s="85"/>
    </row>
    <row r="62" spans="1:8" s="73" customFormat="1" ht="11.25">
      <c r="A62" s="73" t="s">
        <v>973</v>
      </c>
      <c r="D62" s="84"/>
      <c r="E62" s="85"/>
      <c r="F62" s="85"/>
      <c r="G62" s="85"/>
      <c r="H62" s="85"/>
    </row>
    <row r="63" spans="1:8" s="73" customFormat="1" ht="11.25">
      <c r="A63" s="73" t="s">
        <v>974</v>
      </c>
      <c r="D63" s="84"/>
      <c r="E63" s="85"/>
      <c r="F63" s="85"/>
      <c r="G63" s="85"/>
      <c r="H63" s="85"/>
    </row>
    <row r="64" spans="2:8" s="73" customFormat="1" ht="11.25">
      <c r="B64" s="73" t="s">
        <v>975</v>
      </c>
      <c r="D64" s="84"/>
      <c r="E64" s="85">
        <v>29783</v>
      </c>
      <c r="F64" s="85">
        <v>27843</v>
      </c>
      <c r="G64" s="85">
        <v>27532</v>
      </c>
      <c r="H64" s="85">
        <v>25877</v>
      </c>
    </row>
    <row r="65" spans="4:8" s="73" customFormat="1" ht="11.25">
      <c r="D65" s="86"/>
      <c r="E65" s="85"/>
      <c r="F65" s="85"/>
      <c r="G65" s="85"/>
      <c r="H65" s="85"/>
    </row>
    <row r="66" spans="5:8" s="73" customFormat="1" ht="11.25">
      <c r="E66" s="87"/>
      <c r="F66" s="87"/>
      <c r="G66" s="87"/>
      <c r="H66" s="87"/>
    </row>
    <row r="67" spans="1:8" s="73" customFormat="1" ht="11.25">
      <c r="A67" s="73" t="s">
        <v>976</v>
      </c>
      <c r="E67" s="87"/>
      <c r="F67" s="87"/>
      <c r="G67" s="87"/>
      <c r="H67" s="87"/>
    </row>
    <row r="68" spans="1:8" s="73" customFormat="1" ht="12.75">
      <c r="A68"/>
      <c r="E68" s="87"/>
      <c r="F68" s="87"/>
      <c r="G68" s="87"/>
      <c r="H68" s="87"/>
    </row>
    <row r="69" spans="5:8" s="73" customFormat="1" ht="11.25">
      <c r="E69" s="87"/>
      <c r="F69" s="87"/>
      <c r="G69" s="87"/>
      <c r="H69" s="87"/>
    </row>
    <row r="70" spans="1:8" s="73" customFormat="1" ht="12.75">
      <c r="A70"/>
      <c r="E70" s="87"/>
      <c r="F70" s="87"/>
      <c r="G70" s="87"/>
      <c r="H70" s="87"/>
    </row>
    <row r="71" spans="5:8" s="73" customFormat="1" ht="11.25">
      <c r="E71" s="87"/>
      <c r="F71" s="87"/>
      <c r="G71" s="87"/>
      <c r="H71" s="87"/>
    </row>
    <row r="72" spans="5:8" s="73" customFormat="1" ht="11.25">
      <c r="E72" s="87"/>
      <c r="F72" s="87"/>
      <c r="G72" s="87"/>
      <c r="H72" s="87"/>
    </row>
    <row r="73" spans="5:8" s="73" customFormat="1" ht="11.25">
      <c r="E73" s="87"/>
      <c r="F73" s="87"/>
      <c r="G73" s="87"/>
      <c r="H73" s="87"/>
    </row>
    <row r="74" spans="5:8" s="73" customFormat="1" ht="11.25">
      <c r="E74" s="87"/>
      <c r="F74" s="87"/>
      <c r="G74" s="87"/>
      <c r="H74" s="87"/>
    </row>
    <row r="75" spans="5:8" s="73" customFormat="1" ht="11.25">
      <c r="E75" s="87"/>
      <c r="F75" s="87"/>
      <c r="G75" s="87"/>
      <c r="H75" s="87"/>
    </row>
    <row r="76" s="73" customFormat="1" ht="11.25"/>
    <row r="77" s="73" customFormat="1" ht="11.25"/>
    <row r="78" s="73" customFormat="1" ht="11.25"/>
    <row r="79" s="73" customFormat="1" ht="11.25"/>
    <row r="80" s="73" customFormat="1" ht="11.25"/>
    <row r="81" s="73" customFormat="1" ht="11.25"/>
    <row r="82" s="73" customFormat="1" ht="11.25"/>
    <row r="83" s="73" customFormat="1" ht="11.25"/>
    <row r="84" s="73" customFormat="1" ht="11.25"/>
    <row r="85" s="73" customFormat="1" ht="11.25"/>
    <row r="86" s="73" customFormat="1" ht="11.25"/>
    <row r="87" s="73" customFormat="1" ht="11.25"/>
    <row r="88" s="73" customFormat="1" ht="11.25"/>
    <row r="89" s="73" customFormat="1" ht="11.25"/>
  </sheetData>
  <mergeCells count="6">
    <mergeCell ref="A7:D10"/>
    <mergeCell ref="E7:H8"/>
    <mergeCell ref="E9:E10"/>
    <mergeCell ref="F9:F10"/>
    <mergeCell ref="G9:G10"/>
    <mergeCell ref="H9:H10"/>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87"/>
  <sheetViews>
    <sheetView workbookViewId="0" topLeftCell="A1">
      <selection activeCell="J69" sqref="J69"/>
    </sheetView>
  </sheetViews>
  <sheetFormatPr defaultColWidth="11.421875" defaultRowHeight="12.75"/>
  <cols>
    <col min="1" max="3" width="1.7109375" style="0" customWidth="1"/>
    <col min="4" max="4" width="25.8515625" style="0" customWidth="1"/>
    <col min="5" max="8" width="12.7109375" style="0" customWidth="1"/>
  </cols>
  <sheetData>
    <row r="1" spans="1:8" s="73" customFormat="1" ht="11.25">
      <c r="A1" s="71" t="str">
        <f>"- 10 -"</f>
        <v>- 10 -</v>
      </c>
      <c r="B1" s="71"/>
      <c r="C1" s="71"/>
      <c r="D1" s="71"/>
      <c r="E1" s="71"/>
      <c r="F1" s="71"/>
      <c r="G1" s="71"/>
      <c r="H1" s="71"/>
    </row>
    <row r="2" s="73" customFormat="1" ht="7.5" customHeight="1"/>
    <row r="3" s="73" customFormat="1" ht="7.5" customHeight="1"/>
    <row r="4" spans="1:8" s="73" customFormat="1" ht="12.75">
      <c r="A4" s="88" t="s">
        <v>977</v>
      </c>
      <c r="B4" s="88"/>
      <c r="C4" s="88"/>
      <c r="D4" s="88"/>
      <c r="E4" s="88"/>
      <c r="F4" s="88"/>
      <c r="G4" s="88"/>
      <c r="H4" s="71"/>
    </row>
    <row r="5" spans="1:8" s="73" customFormat="1" ht="12.75">
      <c r="A5" s="88" t="s">
        <v>978</v>
      </c>
      <c r="B5" s="88"/>
      <c r="C5" s="88"/>
      <c r="D5" s="88"/>
      <c r="E5" s="88"/>
      <c r="F5" s="88"/>
      <c r="G5" s="88"/>
      <c r="H5" s="71"/>
    </row>
    <row r="6" spans="1:8" s="73" customFormat="1" ht="8.25" customHeight="1" thickBot="1">
      <c r="A6" s="75"/>
      <c r="B6" s="75"/>
      <c r="C6" s="75"/>
      <c r="D6" s="75"/>
      <c r="E6" s="75"/>
      <c r="F6" s="75"/>
      <c r="G6" s="75"/>
      <c r="H6" s="75"/>
    </row>
    <row r="7" spans="1:8" s="73" customFormat="1" ht="12.75" customHeight="1">
      <c r="A7" s="702" t="s">
        <v>979</v>
      </c>
      <c r="B7" s="687"/>
      <c r="C7" s="687"/>
      <c r="D7" s="688"/>
      <c r="E7" s="705">
        <v>2003</v>
      </c>
      <c r="F7" s="706"/>
      <c r="G7" s="89">
        <v>2004</v>
      </c>
      <c r="H7" s="89"/>
    </row>
    <row r="8" spans="1:6" s="73" customFormat="1" ht="3" customHeight="1">
      <c r="A8" s="689"/>
      <c r="B8" s="689"/>
      <c r="C8" s="689"/>
      <c r="D8" s="690"/>
      <c r="F8" s="90"/>
    </row>
    <row r="9" spans="1:8" s="73" customFormat="1" ht="11.25">
      <c r="A9" s="689"/>
      <c r="B9" s="689"/>
      <c r="C9" s="689"/>
      <c r="D9" s="690"/>
      <c r="E9" s="696" t="s">
        <v>854</v>
      </c>
      <c r="F9" s="91" t="s">
        <v>964</v>
      </c>
      <c r="G9" s="698" t="s">
        <v>854</v>
      </c>
      <c r="H9" s="92" t="s">
        <v>964</v>
      </c>
    </row>
    <row r="10" spans="1:8" s="73" customFormat="1" ht="12" thickBot="1">
      <c r="A10" s="691"/>
      <c r="B10" s="691"/>
      <c r="C10" s="691"/>
      <c r="D10" s="692"/>
      <c r="E10" s="707"/>
      <c r="F10" s="93" t="s">
        <v>980</v>
      </c>
      <c r="G10" s="699"/>
      <c r="H10" s="94" t="s">
        <v>980</v>
      </c>
    </row>
    <row r="11" spans="1:8" s="73" customFormat="1" ht="6.75" customHeight="1">
      <c r="A11" s="78"/>
      <c r="B11" s="78"/>
      <c r="C11" s="78"/>
      <c r="D11" s="78"/>
      <c r="E11" s="78"/>
      <c r="F11" s="95"/>
      <c r="G11" s="78"/>
      <c r="H11" s="95"/>
    </row>
    <row r="12" spans="1:8" s="80" customFormat="1" ht="9.75" customHeight="1">
      <c r="A12" s="96" t="s">
        <v>981</v>
      </c>
      <c r="B12" s="97"/>
      <c r="C12" s="97"/>
      <c r="D12" s="97"/>
      <c r="E12" s="98"/>
      <c r="F12" s="97"/>
      <c r="G12" s="97"/>
      <c r="H12" s="97"/>
    </row>
    <row r="13" spans="1:8" s="73" customFormat="1" ht="6.75" customHeight="1">
      <c r="A13" s="86"/>
      <c r="B13" s="86"/>
      <c r="C13" s="86"/>
      <c r="D13" s="86"/>
      <c r="E13" s="86"/>
      <c r="F13" s="94"/>
      <c r="G13" s="86"/>
      <c r="H13" s="94"/>
    </row>
    <row r="14" spans="1:8" s="73" customFormat="1" ht="9.75" customHeight="1">
      <c r="A14" s="73" t="s">
        <v>982</v>
      </c>
      <c r="D14" s="84"/>
      <c r="E14" s="99">
        <v>21633</v>
      </c>
      <c r="F14" s="99">
        <v>9092</v>
      </c>
      <c r="G14" s="99">
        <v>21272</v>
      </c>
      <c r="H14" s="99">
        <v>8867</v>
      </c>
    </row>
    <row r="15" spans="2:8" s="73" customFormat="1" ht="9.75" customHeight="1">
      <c r="B15" s="73" t="s">
        <v>983</v>
      </c>
      <c r="D15" s="84"/>
      <c r="E15" s="99">
        <v>5647</v>
      </c>
      <c r="F15" s="99">
        <v>2059</v>
      </c>
      <c r="G15" s="99">
        <v>5455</v>
      </c>
      <c r="H15" s="99">
        <v>2006</v>
      </c>
    </row>
    <row r="16" spans="2:8" s="73" customFormat="1" ht="9.75" customHeight="1">
      <c r="B16" s="73" t="s">
        <v>984</v>
      </c>
      <c r="D16" s="84"/>
      <c r="E16" s="99">
        <v>7737</v>
      </c>
      <c r="F16" s="99">
        <v>3993</v>
      </c>
      <c r="G16" s="99">
        <v>7762</v>
      </c>
      <c r="H16" s="99">
        <v>3918</v>
      </c>
    </row>
    <row r="17" spans="2:8" s="73" customFormat="1" ht="9.75" customHeight="1">
      <c r="B17" s="73" t="s">
        <v>985</v>
      </c>
      <c r="D17" s="84"/>
      <c r="E17" s="99">
        <v>8074</v>
      </c>
      <c r="F17" s="99">
        <v>3003</v>
      </c>
      <c r="G17" s="99">
        <v>7886</v>
      </c>
      <c r="H17" s="99">
        <v>2908</v>
      </c>
    </row>
    <row r="18" spans="2:8" s="73" customFormat="1" ht="9.75" customHeight="1">
      <c r="B18" s="73" t="s">
        <v>986</v>
      </c>
      <c r="D18" s="84"/>
      <c r="E18" s="99">
        <v>175</v>
      </c>
      <c r="F18" s="99">
        <v>37</v>
      </c>
      <c r="G18" s="99">
        <v>169</v>
      </c>
      <c r="H18" s="99">
        <v>35</v>
      </c>
    </row>
    <row r="19" spans="4:8" s="73" customFormat="1" ht="6.75" customHeight="1">
      <c r="D19" s="84"/>
      <c r="E19" s="99"/>
      <c r="F19" s="99"/>
      <c r="G19" s="99"/>
      <c r="H19" s="99"/>
    </row>
    <row r="20" spans="1:8" s="73" customFormat="1" ht="9.75" customHeight="1">
      <c r="A20" s="73" t="s">
        <v>987</v>
      </c>
      <c r="D20" s="84"/>
      <c r="E20" s="99">
        <v>569</v>
      </c>
      <c r="F20" s="99">
        <v>199</v>
      </c>
      <c r="G20" s="99">
        <v>573</v>
      </c>
      <c r="H20" s="99">
        <v>206</v>
      </c>
    </row>
    <row r="21" spans="4:8" s="73" customFormat="1" ht="6.75" customHeight="1">
      <c r="D21" s="84"/>
      <c r="E21" s="99"/>
      <c r="F21" s="99"/>
      <c r="G21" s="99"/>
      <c r="H21" s="99"/>
    </row>
    <row r="22" spans="1:8" s="73" customFormat="1" ht="9.75" customHeight="1">
      <c r="A22" s="73" t="s">
        <v>988</v>
      </c>
      <c r="D22" s="84"/>
      <c r="E22" s="99">
        <v>20474</v>
      </c>
      <c r="F22" s="99">
        <v>13127</v>
      </c>
      <c r="G22" s="99">
        <v>17392</v>
      </c>
      <c r="H22" s="99">
        <v>11183</v>
      </c>
    </row>
    <row r="23" spans="2:8" s="73" customFormat="1" ht="9.75" customHeight="1">
      <c r="B23" s="73" t="s">
        <v>983</v>
      </c>
      <c r="D23" s="84"/>
      <c r="E23" s="99">
        <v>6043</v>
      </c>
      <c r="F23" s="99">
        <v>2573</v>
      </c>
      <c r="G23" s="99">
        <v>4802</v>
      </c>
      <c r="H23" s="99">
        <v>1898</v>
      </c>
    </row>
    <row r="24" spans="2:8" s="73" customFormat="1" ht="9.75" customHeight="1">
      <c r="B24" s="73" t="s">
        <v>984</v>
      </c>
      <c r="D24" s="84"/>
      <c r="E24" s="99">
        <v>7275</v>
      </c>
      <c r="F24" s="99">
        <v>4345</v>
      </c>
      <c r="G24" s="99">
        <v>5693</v>
      </c>
      <c r="H24" s="99">
        <v>3331</v>
      </c>
    </row>
    <row r="25" spans="2:8" s="73" customFormat="1" ht="9.75" customHeight="1">
      <c r="B25" s="73" t="s">
        <v>985</v>
      </c>
      <c r="D25" s="84"/>
      <c r="E25" s="99">
        <v>6841</v>
      </c>
      <c r="F25" s="99">
        <v>6020</v>
      </c>
      <c r="G25" s="99">
        <v>6692</v>
      </c>
      <c r="H25" s="99">
        <v>5828</v>
      </c>
    </row>
    <row r="26" spans="2:8" s="73" customFormat="1" ht="9.75" customHeight="1">
      <c r="B26" s="73" t="s">
        <v>986</v>
      </c>
      <c r="D26" s="84"/>
      <c r="E26" s="99">
        <v>315</v>
      </c>
      <c r="F26" s="99">
        <v>189</v>
      </c>
      <c r="G26" s="99">
        <v>205</v>
      </c>
      <c r="H26" s="99">
        <v>126</v>
      </c>
    </row>
    <row r="27" spans="4:8" s="73" customFormat="1" ht="6.75" customHeight="1">
      <c r="D27" s="84"/>
      <c r="E27" s="99"/>
      <c r="F27" s="99"/>
      <c r="G27" s="99"/>
      <c r="H27" s="99"/>
    </row>
    <row r="28" spans="1:8" s="73" customFormat="1" ht="9.75" customHeight="1">
      <c r="A28" s="73" t="s">
        <v>989</v>
      </c>
      <c r="D28" s="84"/>
      <c r="E28" s="99">
        <v>3075</v>
      </c>
      <c r="F28" s="99">
        <v>446</v>
      </c>
      <c r="G28" s="99">
        <v>2973</v>
      </c>
      <c r="H28" s="99">
        <v>438</v>
      </c>
    </row>
    <row r="29" spans="4:8" s="73" customFormat="1" ht="6.75" customHeight="1">
      <c r="D29" s="84"/>
      <c r="G29" s="99"/>
      <c r="H29" s="99"/>
    </row>
    <row r="30" spans="1:8" s="80" customFormat="1" ht="9.75" customHeight="1">
      <c r="A30" s="80" t="s">
        <v>990</v>
      </c>
      <c r="D30" s="81"/>
      <c r="E30" s="100">
        <v>45751</v>
      </c>
      <c r="F30" s="100">
        <v>22864</v>
      </c>
      <c r="G30" s="100">
        <v>42210</v>
      </c>
      <c r="H30" s="100">
        <v>20694</v>
      </c>
    </row>
    <row r="31" spans="2:8" s="73" customFormat="1" ht="9" customHeight="1">
      <c r="B31" s="73" t="s">
        <v>991</v>
      </c>
      <c r="D31" s="84"/>
      <c r="G31" s="99"/>
      <c r="H31" s="99"/>
    </row>
    <row r="32" spans="1:8" s="73" customFormat="1" ht="9.75" customHeight="1">
      <c r="A32"/>
      <c r="B32" s="73" t="s">
        <v>992</v>
      </c>
      <c r="D32" s="84"/>
      <c r="G32" s="99"/>
      <c r="H32" s="99"/>
    </row>
    <row r="33" spans="2:8" s="73" customFormat="1" ht="9.75" customHeight="1">
      <c r="B33"/>
      <c r="C33" s="73" t="s">
        <v>993</v>
      </c>
      <c r="D33" s="84"/>
      <c r="E33" s="99">
        <v>42676</v>
      </c>
      <c r="F33" s="99">
        <v>22418</v>
      </c>
      <c r="G33" s="99">
        <v>39237</v>
      </c>
      <c r="H33" s="99">
        <v>20256</v>
      </c>
    </row>
    <row r="34" spans="2:8" s="73" customFormat="1" ht="9.75" customHeight="1">
      <c r="B34"/>
      <c r="C34" s="73" t="s">
        <v>983</v>
      </c>
      <c r="D34" s="84"/>
      <c r="E34" s="99">
        <v>12259</v>
      </c>
      <c r="F34" s="99">
        <v>4831</v>
      </c>
      <c r="G34" s="99">
        <v>10830</v>
      </c>
      <c r="H34" s="99">
        <v>4110</v>
      </c>
    </row>
    <row r="35" spans="2:8" s="73" customFormat="1" ht="9.75" customHeight="1">
      <c r="B35"/>
      <c r="C35" s="73" t="s">
        <v>984</v>
      </c>
      <c r="D35" s="84"/>
      <c r="E35" s="99">
        <v>15012</v>
      </c>
      <c r="F35" s="99">
        <v>8338</v>
      </c>
      <c r="G35" s="99">
        <v>13455</v>
      </c>
      <c r="H35" s="99">
        <v>7249</v>
      </c>
    </row>
    <row r="36" spans="2:8" s="73" customFormat="1" ht="9.75" customHeight="1">
      <c r="B36"/>
      <c r="C36" s="73" t="s">
        <v>985</v>
      </c>
      <c r="D36" s="84"/>
      <c r="E36" s="99">
        <v>14915</v>
      </c>
      <c r="F36" s="99">
        <v>9023</v>
      </c>
      <c r="G36" s="99">
        <v>14578</v>
      </c>
      <c r="H36" s="99">
        <v>8736</v>
      </c>
    </row>
    <row r="37" spans="2:8" s="73" customFormat="1" ht="9.75" customHeight="1">
      <c r="B37"/>
      <c r="C37" s="73" t="s">
        <v>986</v>
      </c>
      <c r="D37" s="84"/>
      <c r="E37" s="99">
        <v>490</v>
      </c>
      <c r="F37" s="99">
        <v>226</v>
      </c>
      <c r="G37" s="99">
        <v>374</v>
      </c>
      <c r="H37" s="99">
        <v>161</v>
      </c>
    </row>
    <row r="38" spans="5:8" s="73" customFormat="1" ht="6.75" customHeight="1">
      <c r="E38" s="101"/>
      <c r="F38" s="101"/>
      <c r="G38" s="99"/>
      <c r="H38" s="99"/>
    </row>
    <row r="39" spans="1:8" s="73" customFormat="1" ht="9.75" customHeight="1">
      <c r="A39" s="704" t="s">
        <v>994</v>
      </c>
      <c r="B39" s="704"/>
      <c r="C39" s="704"/>
      <c r="D39" s="704"/>
      <c r="E39" s="704"/>
      <c r="F39" s="704"/>
      <c r="G39" s="704"/>
      <c r="H39" s="704"/>
    </row>
    <row r="40" spans="1:8" s="73" customFormat="1" ht="9.75" customHeight="1">
      <c r="A40" s="704" t="s">
        <v>995</v>
      </c>
      <c r="B40" s="704"/>
      <c r="C40" s="704"/>
      <c r="D40" s="704"/>
      <c r="E40" s="704"/>
      <c r="F40" s="704"/>
      <c r="G40" s="704"/>
      <c r="H40" s="704"/>
    </row>
    <row r="41" spans="5:8" s="73" customFormat="1" ht="6.75" customHeight="1">
      <c r="E41" s="101"/>
      <c r="F41" s="101"/>
      <c r="G41" s="99"/>
      <c r="H41" s="99"/>
    </row>
    <row r="42" spans="1:8" s="73" customFormat="1" ht="9.75" customHeight="1">
      <c r="A42" s="73" t="s">
        <v>982</v>
      </c>
      <c r="D42" s="84"/>
      <c r="E42" s="99">
        <v>5994</v>
      </c>
      <c r="F42" s="99">
        <v>5105</v>
      </c>
      <c r="G42" s="99">
        <v>8593</v>
      </c>
      <c r="H42" s="99">
        <v>7294</v>
      </c>
    </row>
    <row r="43" spans="2:8" s="73" customFormat="1" ht="9.75" customHeight="1">
      <c r="B43" s="73" t="s">
        <v>983</v>
      </c>
      <c r="D43" s="84"/>
      <c r="E43" s="99">
        <v>1631</v>
      </c>
      <c r="F43" s="99">
        <v>1234</v>
      </c>
      <c r="G43" s="99">
        <v>2234</v>
      </c>
      <c r="H43" s="99">
        <v>1668</v>
      </c>
    </row>
    <row r="44" spans="2:8" s="73" customFormat="1" ht="9.75" customHeight="1">
      <c r="B44" s="73" t="s">
        <v>984</v>
      </c>
      <c r="D44" s="84"/>
      <c r="E44" s="99">
        <v>3837</v>
      </c>
      <c r="F44" s="99">
        <v>3373</v>
      </c>
      <c r="G44" s="99">
        <v>5784</v>
      </c>
      <c r="H44" s="99">
        <v>5078</v>
      </c>
    </row>
    <row r="45" spans="2:8" s="73" customFormat="1" ht="9.75" customHeight="1">
      <c r="B45" s="73" t="s">
        <v>985</v>
      </c>
      <c r="D45" s="84"/>
      <c r="E45" s="99">
        <v>522</v>
      </c>
      <c r="F45" s="99">
        <v>497</v>
      </c>
      <c r="G45" s="99">
        <v>571</v>
      </c>
      <c r="H45" s="99">
        <v>547</v>
      </c>
    </row>
    <row r="46" spans="2:8" s="73" customFormat="1" ht="9.75" customHeight="1">
      <c r="B46" s="73" t="s">
        <v>986</v>
      </c>
      <c r="D46" s="84"/>
      <c r="E46" s="99">
        <v>4</v>
      </c>
      <c r="F46" s="99">
        <v>1</v>
      </c>
      <c r="G46" s="99">
        <v>4</v>
      </c>
      <c r="H46" s="99">
        <v>1</v>
      </c>
    </row>
    <row r="47" spans="4:8" s="73" customFormat="1" ht="6.75" customHeight="1">
      <c r="D47" s="84"/>
      <c r="E47" s="99"/>
      <c r="F47" s="99"/>
      <c r="G47" s="99"/>
      <c r="H47" s="99"/>
    </row>
    <row r="48" spans="1:8" s="73" customFormat="1" ht="9.75" customHeight="1">
      <c r="A48" s="73" t="s">
        <v>987</v>
      </c>
      <c r="D48" s="84"/>
      <c r="E48" s="99">
        <v>49</v>
      </c>
      <c r="F48" s="99">
        <v>45</v>
      </c>
      <c r="G48" s="99">
        <v>45</v>
      </c>
      <c r="H48" s="99">
        <v>40</v>
      </c>
    </row>
    <row r="49" spans="4:6" s="73" customFormat="1" ht="6.75" customHeight="1">
      <c r="D49" s="84"/>
      <c r="E49" s="99"/>
      <c r="F49" s="99"/>
    </row>
    <row r="50" spans="1:8" s="73" customFormat="1" ht="9.75" customHeight="1">
      <c r="A50" s="73" t="s">
        <v>988</v>
      </c>
      <c r="D50" s="84"/>
      <c r="E50" s="99">
        <v>17725</v>
      </c>
      <c r="F50" s="99">
        <v>14446</v>
      </c>
      <c r="G50" s="99">
        <v>15821</v>
      </c>
      <c r="H50" s="99">
        <v>12421</v>
      </c>
    </row>
    <row r="51" spans="2:8" s="73" customFormat="1" ht="9.75" customHeight="1">
      <c r="B51" s="73" t="s">
        <v>983</v>
      </c>
      <c r="D51" s="84"/>
      <c r="E51" s="99">
        <v>4015</v>
      </c>
      <c r="F51" s="99">
        <v>2471</v>
      </c>
      <c r="G51" s="99">
        <v>4348</v>
      </c>
      <c r="H51" s="99">
        <v>2648</v>
      </c>
    </row>
    <row r="52" spans="2:8" s="73" customFormat="1" ht="9.75" customHeight="1">
      <c r="B52" s="73" t="s">
        <v>984</v>
      </c>
      <c r="D52" s="84"/>
      <c r="E52" s="99">
        <v>9723</v>
      </c>
      <c r="F52" s="99">
        <v>8100</v>
      </c>
      <c r="G52" s="99">
        <v>7617</v>
      </c>
      <c r="H52" s="99">
        <v>6039</v>
      </c>
    </row>
    <row r="53" spans="2:8" s="73" customFormat="1" ht="9.75" customHeight="1">
      <c r="B53" s="73" t="s">
        <v>985</v>
      </c>
      <c r="D53" s="84"/>
      <c r="E53" s="99">
        <v>3939</v>
      </c>
      <c r="F53" s="99">
        <v>3837</v>
      </c>
      <c r="G53" s="99">
        <v>3805</v>
      </c>
      <c r="H53" s="99">
        <v>3695</v>
      </c>
    </row>
    <row r="54" spans="2:8" s="73" customFormat="1" ht="9.75" customHeight="1">
      <c r="B54" s="73" t="s">
        <v>986</v>
      </c>
      <c r="D54" s="84"/>
      <c r="E54" s="99">
        <v>48</v>
      </c>
      <c r="F54" s="99">
        <v>38</v>
      </c>
      <c r="G54" s="99">
        <v>51</v>
      </c>
      <c r="H54" s="99">
        <v>39</v>
      </c>
    </row>
    <row r="55" spans="4:8" s="73" customFormat="1" ht="6.75" customHeight="1">
      <c r="D55" s="84"/>
      <c r="E55" s="99"/>
      <c r="F55" s="99"/>
      <c r="G55" s="99"/>
      <c r="H55" s="99"/>
    </row>
    <row r="56" spans="1:8" s="73" customFormat="1" ht="9.75" customHeight="1">
      <c r="A56" s="73" t="s">
        <v>989</v>
      </c>
      <c r="D56" s="84"/>
      <c r="E56" s="99">
        <v>399</v>
      </c>
      <c r="F56" s="99">
        <v>221</v>
      </c>
      <c r="G56" s="99">
        <v>398</v>
      </c>
      <c r="H56" s="99">
        <v>211</v>
      </c>
    </row>
    <row r="57" s="73" customFormat="1" ht="6.75" customHeight="1">
      <c r="D57" s="84"/>
    </row>
    <row r="58" spans="1:8" s="80" customFormat="1" ht="9.75" customHeight="1">
      <c r="A58" s="80" t="s">
        <v>990</v>
      </c>
      <c r="D58" s="81"/>
      <c r="E58" s="100">
        <v>24167</v>
      </c>
      <c r="F58" s="100">
        <v>19817</v>
      </c>
      <c r="G58" s="100">
        <v>24857</v>
      </c>
      <c r="H58" s="100">
        <v>19966</v>
      </c>
    </row>
    <row r="59" spans="2:4" s="73" customFormat="1" ht="9" customHeight="1">
      <c r="B59" s="73" t="s">
        <v>991</v>
      </c>
      <c r="D59" s="84"/>
    </row>
    <row r="60" spans="1:4" s="102" customFormat="1" ht="9.75" customHeight="1">
      <c r="A60"/>
      <c r="B60" s="102" t="s">
        <v>992</v>
      </c>
      <c r="D60" s="103"/>
    </row>
    <row r="61" spans="2:8" s="102" customFormat="1" ht="9.75" customHeight="1">
      <c r="B61"/>
      <c r="C61" s="102" t="s">
        <v>993</v>
      </c>
      <c r="D61" s="103"/>
      <c r="E61" s="99">
        <v>23768</v>
      </c>
      <c r="F61" s="99">
        <v>19596</v>
      </c>
      <c r="G61" s="99">
        <v>24459</v>
      </c>
      <c r="H61" s="99">
        <v>19755</v>
      </c>
    </row>
    <row r="62" spans="2:8" s="102" customFormat="1" ht="9.75" customHeight="1">
      <c r="B62"/>
      <c r="C62" s="102" t="s">
        <v>983</v>
      </c>
      <c r="D62" s="103"/>
      <c r="E62" s="99">
        <v>5695</v>
      </c>
      <c r="F62" s="99">
        <v>3750</v>
      </c>
      <c r="G62" s="99">
        <v>6627</v>
      </c>
      <c r="H62" s="99">
        <v>4356</v>
      </c>
    </row>
    <row r="63" spans="2:8" s="102" customFormat="1" ht="9.75" customHeight="1">
      <c r="B63"/>
      <c r="C63" s="102" t="s">
        <v>984</v>
      </c>
      <c r="D63" s="103"/>
      <c r="E63" s="99">
        <v>13560</v>
      </c>
      <c r="F63" s="99">
        <v>11473</v>
      </c>
      <c r="G63" s="99">
        <v>13401</v>
      </c>
      <c r="H63" s="99">
        <v>11117</v>
      </c>
    </row>
    <row r="64" spans="2:8" s="102" customFormat="1" ht="9.75" customHeight="1">
      <c r="B64"/>
      <c r="C64" s="102" t="s">
        <v>985</v>
      </c>
      <c r="D64" s="103"/>
      <c r="E64" s="99">
        <v>4461</v>
      </c>
      <c r="F64" s="99">
        <v>4334</v>
      </c>
      <c r="G64" s="99">
        <v>4376</v>
      </c>
      <c r="H64" s="99">
        <v>4242</v>
      </c>
    </row>
    <row r="65" spans="2:8" s="102" customFormat="1" ht="9.75" customHeight="1">
      <c r="B65"/>
      <c r="C65" s="102" t="s">
        <v>986</v>
      </c>
      <c r="D65" s="103"/>
      <c r="E65" s="99">
        <v>52</v>
      </c>
      <c r="F65" s="99">
        <v>39</v>
      </c>
      <c r="G65" s="99">
        <v>55</v>
      </c>
      <c r="H65" s="99">
        <v>40</v>
      </c>
    </row>
    <row r="66" spans="5:8" s="102" customFormat="1" ht="6.75" customHeight="1">
      <c r="E66" s="101"/>
      <c r="F66" s="101"/>
      <c r="G66" s="99"/>
      <c r="H66" s="99"/>
    </row>
    <row r="67" spans="1:8" s="102" customFormat="1" ht="9.75" customHeight="1">
      <c r="A67" s="703" t="s">
        <v>996</v>
      </c>
      <c r="B67" s="703"/>
      <c r="C67" s="703"/>
      <c r="D67" s="703"/>
      <c r="E67" s="703"/>
      <c r="F67" s="703"/>
      <c r="G67" s="703"/>
      <c r="H67" s="703"/>
    </row>
    <row r="68" spans="1:8" s="102" customFormat="1" ht="9.75" customHeight="1">
      <c r="A68" s="703" t="s">
        <v>995</v>
      </c>
      <c r="B68" s="703"/>
      <c r="C68" s="703"/>
      <c r="D68" s="703"/>
      <c r="E68" s="703"/>
      <c r="F68" s="703"/>
      <c r="G68" s="703"/>
      <c r="H68" s="703"/>
    </row>
    <row r="69" spans="1:8" ht="6.75" customHeight="1">
      <c r="A69" s="104"/>
      <c r="B69" s="104"/>
      <c r="C69" s="104"/>
      <c r="D69" s="104"/>
      <c r="E69" s="101"/>
      <c r="F69" s="101"/>
      <c r="G69" s="99"/>
      <c r="H69" s="99"/>
    </row>
    <row r="70" spans="1:8" s="107" customFormat="1" ht="9.75" customHeight="1">
      <c r="A70" s="105" t="s">
        <v>982</v>
      </c>
      <c r="B70" s="105"/>
      <c r="C70" s="105"/>
      <c r="D70" s="103"/>
      <c r="E70" s="99">
        <v>26</v>
      </c>
      <c r="F70" s="99">
        <v>24</v>
      </c>
      <c r="G70" s="106" t="s">
        <v>869</v>
      </c>
      <c r="H70" s="106" t="s">
        <v>997</v>
      </c>
    </row>
    <row r="71" spans="1:8" s="107" customFormat="1" ht="9.75" customHeight="1">
      <c r="A71" s="105" t="s">
        <v>987</v>
      </c>
      <c r="B71" s="105"/>
      <c r="C71" s="105"/>
      <c r="D71" s="103"/>
      <c r="E71" s="106" t="s">
        <v>864</v>
      </c>
      <c r="F71" s="106" t="s">
        <v>864</v>
      </c>
      <c r="G71" s="106" t="s">
        <v>881</v>
      </c>
      <c r="H71" s="106" t="s">
        <v>881</v>
      </c>
    </row>
    <row r="72" spans="1:8" s="104" customFormat="1" ht="9.75" customHeight="1">
      <c r="A72" s="104" t="s">
        <v>988</v>
      </c>
      <c r="D72" s="108"/>
      <c r="E72" s="99">
        <v>197</v>
      </c>
      <c r="F72" s="99">
        <v>132</v>
      </c>
      <c r="G72" s="99">
        <v>1419</v>
      </c>
      <c r="H72" s="99">
        <v>1251</v>
      </c>
    </row>
    <row r="73" spans="1:8" s="104" customFormat="1" ht="9.75" customHeight="1">
      <c r="A73" s="104" t="s">
        <v>989</v>
      </c>
      <c r="D73" s="108"/>
      <c r="E73" s="99">
        <v>4</v>
      </c>
      <c r="F73" s="99">
        <v>4</v>
      </c>
      <c r="G73" s="99">
        <v>3</v>
      </c>
      <c r="H73" s="99">
        <v>2</v>
      </c>
    </row>
    <row r="74" spans="1:8" s="109" customFormat="1" ht="9.75" customHeight="1">
      <c r="A74" s="109" t="s">
        <v>990</v>
      </c>
      <c r="D74" s="110"/>
      <c r="E74" s="100">
        <v>227</v>
      </c>
      <c r="F74" s="100">
        <v>160</v>
      </c>
      <c r="G74" s="100">
        <v>1458</v>
      </c>
      <c r="H74" s="100">
        <v>1288</v>
      </c>
    </row>
    <row r="75" spans="1:8" ht="6.75" customHeight="1">
      <c r="A75" s="104"/>
      <c r="B75" s="104"/>
      <c r="C75" s="104"/>
      <c r="D75" s="104"/>
      <c r="E75" s="101"/>
      <c r="F75" s="101"/>
      <c r="G75" s="99"/>
      <c r="H75" s="99"/>
    </row>
    <row r="76" spans="1:8" ht="9.75" customHeight="1">
      <c r="A76" s="703" t="s">
        <v>998</v>
      </c>
      <c r="B76" s="703"/>
      <c r="C76" s="703"/>
      <c r="D76" s="703"/>
      <c r="E76" s="703"/>
      <c r="F76" s="703"/>
      <c r="G76" s="703"/>
      <c r="H76" s="703"/>
    </row>
    <row r="77" spans="1:8" ht="6.75" customHeight="1">
      <c r="A77" s="104"/>
      <c r="B77" s="104"/>
      <c r="C77" s="104"/>
      <c r="D77" s="104"/>
      <c r="E77" s="101"/>
      <c r="F77" s="101"/>
      <c r="G77" s="99"/>
      <c r="H77" s="99"/>
    </row>
    <row r="78" spans="1:8" ht="9.75" customHeight="1">
      <c r="A78" s="104" t="s">
        <v>982</v>
      </c>
      <c r="B78" s="104"/>
      <c r="C78" s="104"/>
      <c r="D78" s="108"/>
      <c r="E78" s="99">
        <v>27653</v>
      </c>
      <c r="F78" s="99">
        <v>14221</v>
      </c>
      <c r="G78" s="99">
        <v>29900</v>
      </c>
      <c r="H78" s="99">
        <v>16195</v>
      </c>
    </row>
    <row r="79" spans="1:8" ht="9.75" customHeight="1">
      <c r="A79" s="104" t="s">
        <v>987</v>
      </c>
      <c r="B79" s="104"/>
      <c r="C79" s="104"/>
      <c r="D79" s="108"/>
      <c r="E79" s="99">
        <v>618</v>
      </c>
      <c r="F79" s="99">
        <v>244</v>
      </c>
      <c r="G79" s="99">
        <v>619</v>
      </c>
      <c r="H79" s="99">
        <v>247</v>
      </c>
    </row>
    <row r="80" spans="1:8" ht="9.75" customHeight="1">
      <c r="A80" s="104" t="s">
        <v>988</v>
      </c>
      <c r="B80" s="104"/>
      <c r="C80" s="104"/>
      <c r="D80" s="108"/>
      <c r="E80" s="99">
        <v>38396</v>
      </c>
      <c r="F80" s="99">
        <v>27705</v>
      </c>
      <c r="G80" s="99">
        <v>34632</v>
      </c>
      <c r="H80" s="99">
        <v>24855</v>
      </c>
    </row>
    <row r="81" spans="1:8" ht="9.75" customHeight="1">
      <c r="A81" s="104" t="s">
        <v>989</v>
      </c>
      <c r="B81" s="104"/>
      <c r="C81" s="104"/>
      <c r="D81" s="108"/>
      <c r="E81" s="99">
        <v>3478</v>
      </c>
      <c r="F81" s="99">
        <v>671</v>
      </c>
      <c r="G81" s="99">
        <v>3374</v>
      </c>
      <c r="H81" s="99">
        <v>651</v>
      </c>
    </row>
    <row r="82" spans="1:4" ht="7.5" customHeight="1">
      <c r="A82" s="104"/>
      <c r="B82" s="104"/>
      <c r="C82" s="104"/>
      <c r="D82" s="108"/>
    </row>
    <row r="83" spans="1:8" s="113" customFormat="1" ht="9.75" customHeight="1">
      <c r="A83" s="111" t="s">
        <v>998</v>
      </c>
      <c r="B83" s="111"/>
      <c r="C83" s="111"/>
      <c r="D83" s="112"/>
      <c r="E83" s="100">
        <v>70145</v>
      </c>
      <c r="F83" s="100">
        <v>42841</v>
      </c>
      <c r="G83" s="100">
        <v>68525</v>
      </c>
      <c r="H83" s="100">
        <v>41948</v>
      </c>
    </row>
    <row r="84" spans="1:8" ht="9.75" customHeight="1">
      <c r="A84" s="104"/>
      <c r="B84" s="104"/>
      <c r="C84" s="104"/>
      <c r="D84" s="104"/>
      <c r="E84" s="104"/>
      <c r="F84" s="104"/>
      <c r="G84" s="104"/>
      <c r="H84" s="104"/>
    </row>
    <row r="85" spans="1:8" ht="9.75" customHeight="1">
      <c r="A85" s="104"/>
      <c r="B85" s="104"/>
      <c r="C85" s="104"/>
      <c r="D85" s="104"/>
      <c r="E85" s="104"/>
      <c r="F85" s="104"/>
      <c r="G85" s="104"/>
      <c r="H85" s="104"/>
    </row>
    <row r="86" spans="1:8" ht="9.75" customHeight="1">
      <c r="A86" s="104"/>
      <c r="B86" s="104"/>
      <c r="C86" s="104"/>
      <c r="D86" s="104"/>
      <c r="E86" s="104"/>
      <c r="F86" s="104"/>
      <c r="G86" s="104"/>
      <c r="H86" s="104"/>
    </row>
    <row r="87" spans="1:8" ht="9.75" customHeight="1">
      <c r="A87" s="104"/>
      <c r="B87" s="104"/>
      <c r="C87" s="104"/>
      <c r="D87" s="104"/>
      <c r="E87" s="104"/>
      <c r="F87" s="104"/>
      <c r="G87" s="104"/>
      <c r="H87" s="104"/>
    </row>
  </sheetData>
  <mergeCells count="9">
    <mergeCell ref="A7:D10"/>
    <mergeCell ref="A67:H67"/>
    <mergeCell ref="A68:H68"/>
    <mergeCell ref="A76:H76"/>
    <mergeCell ref="A39:H39"/>
    <mergeCell ref="A40:H40"/>
    <mergeCell ref="E7:F7"/>
    <mergeCell ref="E9:E10"/>
    <mergeCell ref="G9:G10"/>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78"/>
  <sheetViews>
    <sheetView workbookViewId="0" topLeftCell="A1">
      <selection activeCell="J69" sqref="J69"/>
    </sheetView>
  </sheetViews>
  <sheetFormatPr defaultColWidth="11.421875" defaultRowHeight="12.75"/>
  <cols>
    <col min="1" max="1" width="6.00390625" style="0" customWidth="1"/>
    <col min="2" max="2" width="3.00390625" style="0" customWidth="1"/>
    <col min="3" max="3" width="33.421875" style="0" customWidth="1"/>
    <col min="4" max="4" width="3.00390625" style="0" customWidth="1"/>
    <col min="5" max="10" width="7.7109375" style="0" customWidth="1"/>
  </cols>
  <sheetData>
    <row r="1" spans="1:10" ht="12.75">
      <c r="A1" s="71" t="str">
        <f>"- 11 -"</f>
        <v>- 11 -</v>
      </c>
      <c r="B1" s="71"/>
      <c r="C1" s="71"/>
      <c r="D1" s="71"/>
      <c r="E1" s="71"/>
      <c r="F1" s="71"/>
      <c r="G1" s="71"/>
      <c r="H1" s="71"/>
      <c r="I1" s="71"/>
      <c r="J1" s="71"/>
    </row>
    <row r="2" spans="1:10" ht="7.5" customHeight="1">
      <c r="A2" s="73"/>
      <c r="B2" s="73"/>
      <c r="C2" s="73"/>
      <c r="D2" s="73"/>
      <c r="E2" s="73"/>
      <c r="F2" s="73"/>
      <c r="G2" s="73"/>
      <c r="H2" s="73"/>
      <c r="I2" s="73"/>
      <c r="J2" s="73"/>
    </row>
    <row r="3" spans="1:10" ht="7.5" customHeight="1">
      <c r="A3" s="73"/>
      <c r="B3" s="73"/>
      <c r="C3" s="73"/>
      <c r="D3" s="73"/>
      <c r="E3" s="73"/>
      <c r="F3" s="73"/>
      <c r="G3" s="73"/>
      <c r="H3" s="73"/>
      <c r="I3" s="73"/>
      <c r="J3" s="73"/>
    </row>
    <row r="4" spans="1:10" ht="12.75">
      <c r="A4" s="88" t="s">
        <v>999</v>
      </c>
      <c r="B4" s="88"/>
      <c r="C4" s="88"/>
      <c r="D4" s="88"/>
      <c r="E4" s="88"/>
      <c r="F4" s="88"/>
      <c r="G4" s="88"/>
      <c r="H4" s="88"/>
      <c r="I4" s="71"/>
      <c r="J4" s="71"/>
    </row>
    <row r="5" spans="1:10" ht="7.5" customHeight="1">
      <c r="A5" s="73"/>
      <c r="B5" s="73"/>
      <c r="C5" s="73"/>
      <c r="D5" s="73"/>
      <c r="E5" s="73"/>
      <c r="F5" s="73"/>
      <c r="G5" s="73"/>
      <c r="H5" s="73"/>
      <c r="I5" s="73"/>
      <c r="J5" s="73"/>
    </row>
    <row r="6" spans="1:10" ht="7.5" customHeight="1" thickBot="1">
      <c r="A6" s="75"/>
      <c r="B6" s="75"/>
      <c r="C6" s="75"/>
      <c r="D6" s="75"/>
      <c r="E6" s="75"/>
      <c r="F6" s="75"/>
      <c r="G6" s="75"/>
      <c r="H6" s="75"/>
      <c r="I6" s="75"/>
      <c r="J6" s="75"/>
    </row>
    <row r="7" spans="1:10" ht="12.75">
      <c r="A7" s="711" t="s">
        <v>1000</v>
      </c>
      <c r="B7" s="89" t="s">
        <v>1001</v>
      </c>
      <c r="C7" s="89"/>
      <c r="D7" s="114"/>
      <c r="E7" s="693">
        <v>2003</v>
      </c>
      <c r="F7" s="686"/>
      <c r="G7" s="711"/>
      <c r="H7" s="708">
        <v>2004</v>
      </c>
      <c r="I7" s="686"/>
      <c r="J7" s="686"/>
    </row>
    <row r="8" spans="1:10" ht="7.5" customHeight="1">
      <c r="A8" s="685"/>
      <c r="B8" s="71"/>
      <c r="C8" s="71"/>
      <c r="D8" s="116"/>
      <c r="E8" s="712"/>
      <c r="F8" s="710"/>
      <c r="G8" s="713"/>
      <c r="H8" s="709"/>
      <c r="I8" s="710"/>
      <c r="J8" s="710"/>
    </row>
    <row r="9" spans="1:10" ht="12" customHeight="1">
      <c r="A9" s="685"/>
      <c r="B9" s="117" t="s">
        <v>1002</v>
      </c>
      <c r="C9" s="71"/>
      <c r="D9" s="116"/>
      <c r="E9" s="118" t="s">
        <v>1003</v>
      </c>
      <c r="F9" s="119" t="s">
        <v>1004</v>
      </c>
      <c r="G9" s="119" t="s">
        <v>1005</v>
      </c>
      <c r="H9" s="120" t="s">
        <v>1003</v>
      </c>
      <c r="I9" s="119" t="s">
        <v>1004</v>
      </c>
      <c r="J9" s="121" t="s">
        <v>1005</v>
      </c>
    </row>
    <row r="10" spans="1:10" ht="11.25" customHeight="1" thickBot="1">
      <c r="A10" s="679"/>
      <c r="B10" s="89" t="s">
        <v>1006</v>
      </c>
      <c r="C10" s="89"/>
      <c r="D10" s="123"/>
      <c r="E10" s="124" t="s">
        <v>1007</v>
      </c>
      <c r="F10" s="125" t="s">
        <v>1008</v>
      </c>
      <c r="G10" s="125" t="s">
        <v>1008</v>
      </c>
      <c r="H10" s="124" t="s">
        <v>1007</v>
      </c>
      <c r="I10" s="125" t="s">
        <v>1008</v>
      </c>
      <c r="J10" s="86" t="s">
        <v>1008</v>
      </c>
    </row>
    <row r="11" spans="1:10" ht="7.5" customHeight="1">
      <c r="A11" s="126"/>
      <c r="B11" s="78"/>
      <c r="C11" s="78"/>
      <c r="D11" s="84"/>
      <c r="E11" s="78"/>
      <c r="F11" s="78"/>
      <c r="G11" s="78"/>
      <c r="H11" s="78"/>
      <c r="I11" s="78"/>
      <c r="J11" s="78"/>
    </row>
    <row r="12" spans="1:10" ht="10.5" customHeight="1">
      <c r="A12" s="127" t="s">
        <v>1009</v>
      </c>
      <c r="B12" s="128" t="s">
        <v>1010</v>
      </c>
      <c r="C12" s="128"/>
      <c r="D12" s="129" t="s">
        <v>863</v>
      </c>
      <c r="E12" s="130">
        <v>65296</v>
      </c>
      <c r="F12" s="130">
        <v>42139</v>
      </c>
      <c r="G12" s="130">
        <v>23157</v>
      </c>
      <c r="H12" s="130">
        <v>63709</v>
      </c>
      <c r="I12" s="130">
        <v>38717</v>
      </c>
      <c r="J12" s="130">
        <v>24992</v>
      </c>
    </row>
    <row r="13" spans="1:10" ht="10.5" customHeight="1">
      <c r="A13" s="127"/>
      <c r="B13" s="128"/>
      <c r="C13" s="128"/>
      <c r="D13" s="129" t="s">
        <v>865</v>
      </c>
      <c r="E13" s="130">
        <v>39349</v>
      </c>
      <c r="F13" s="130">
        <v>20435</v>
      </c>
      <c r="G13" s="130">
        <v>18914</v>
      </c>
      <c r="H13" s="130">
        <v>38499</v>
      </c>
      <c r="I13" s="130">
        <v>18388</v>
      </c>
      <c r="J13" s="130">
        <v>20111</v>
      </c>
    </row>
    <row r="14" spans="1:4" ht="7.5" customHeight="1">
      <c r="A14" s="131"/>
      <c r="B14" s="73"/>
      <c r="C14" s="73"/>
      <c r="D14" s="84"/>
    </row>
    <row r="15" spans="1:10" ht="10.5" customHeight="1">
      <c r="A15" s="127">
        <v>0</v>
      </c>
      <c r="B15" s="128" t="s">
        <v>1011</v>
      </c>
      <c r="C15" s="128"/>
      <c r="D15" s="129" t="s">
        <v>863</v>
      </c>
      <c r="E15" s="130">
        <v>21457</v>
      </c>
      <c r="F15" s="130">
        <v>19325</v>
      </c>
      <c r="G15" s="130">
        <v>2132</v>
      </c>
      <c r="H15" s="130">
        <v>21118</v>
      </c>
      <c r="I15" s="130">
        <v>18830</v>
      </c>
      <c r="J15" s="130">
        <v>2288</v>
      </c>
    </row>
    <row r="16" spans="1:13" ht="10.5" customHeight="1">
      <c r="A16" s="127"/>
      <c r="B16" s="128"/>
      <c r="C16" s="128"/>
      <c r="D16" s="129" t="s">
        <v>865</v>
      </c>
      <c r="E16" s="130">
        <v>10609</v>
      </c>
      <c r="F16" s="130">
        <v>8813</v>
      </c>
      <c r="G16" s="130">
        <v>1796</v>
      </c>
      <c r="H16" s="130">
        <v>10487</v>
      </c>
      <c r="I16" s="130">
        <v>8546</v>
      </c>
      <c r="J16" s="130">
        <v>1941</v>
      </c>
      <c r="K16" s="87"/>
      <c r="L16" s="87"/>
      <c r="M16" s="132"/>
    </row>
    <row r="17" spans="1:4" ht="9" customHeight="1">
      <c r="A17" s="131"/>
      <c r="B17" s="73" t="s">
        <v>1012</v>
      </c>
      <c r="C17" s="73"/>
      <c r="D17" s="84"/>
    </row>
    <row r="18" spans="1:13" ht="9.75" customHeight="1">
      <c r="A18" s="131" t="str">
        <f>"01, 06"</f>
        <v>01, 06</v>
      </c>
      <c r="B18" s="73" t="s">
        <v>1013</v>
      </c>
      <c r="C18" s="73"/>
      <c r="D18" s="84" t="s">
        <v>863</v>
      </c>
      <c r="E18" s="133">
        <v>8513</v>
      </c>
      <c r="F18" s="133">
        <v>7078</v>
      </c>
      <c r="G18" s="133">
        <v>1435</v>
      </c>
      <c r="H18" s="133">
        <v>8296</v>
      </c>
      <c r="I18" s="133">
        <v>6752</v>
      </c>
      <c r="J18" s="133">
        <v>1544</v>
      </c>
      <c r="K18" s="87"/>
      <c r="L18" s="87"/>
      <c r="M18" s="132"/>
    </row>
    <row r="19" spans="1:13" ht="9.75" customHeight="1">
      <c r="A19" s="131"/>
      <c r="B19" s="73" t="s">
        <v>1014</v>
      </c>
      <c r="D19" s="84" t="s">
        <v>865</v>
      </c>
      <c r="E19" s="133">
        <v>5746</v>
      </c>
      <c r="F19" s="133">
        <v>4528</v>
      </c>
      <c r="G19" s="133">
        <v>1218</v>
      </c>
      <c r="H19" s="133">
        <v>5641</v>
      </c>
      <c r="I19" s="133">
        <v>4329</v>
      </c>
      <c r="J19" s="133">
        <v>1312</v>
      </c>
      <c r="K19" s="134"/>
      <c r="L19" s="134"/>
      <c r="M19" s="132"/>
    </row>
    <row r="20" spans="1:13" ht="7.5" customHeight="1">
      <c r="A20" s="131"/>
      <c r="B20" s="73"/>
      <c r="C20" s="73"/>
      <c r="D20" s="84"/>
      <c r="K20" s="87"/>
      <c r="L20" s="87"/>
      <c r="M20" s="132"/>
    </row>
    <row r="21" spans="1:10" ht="10.5" customHeight="1">
      <c r="A21" s="131" t="str">
        <f>"04"</f>
        <v>04</v>
      </c>
      <c r="B21" s="73" t="s">
        <v>1015</v>
      </c>
      <c r="D21" s="84" t="s">
        <v>863</v>
      </c>
      <c r="E21" s="135">
        <v>8089</v>
      </c>
      <c r="F21" s="135">
        <v>7876</v>
      </c>
      <c r="G21" s="135">
        <v>213</v>
      </c>
      <c r="H21" s="135">
        <v>8078</v>
      </c>
      <c r="I21" s="135">
        <v>7829</v>
      </c>
      <c r="J21" s="135">
        <v>249</v>
      </c>
    </row>
    <row r="22" spans="1:10" ht="10.5" customHeight="1">
      <c r="A22" s="131"/>
      <c r="B22" s="73"/>
      <c r="C22" s="73"/>
      <c r="D22" s="84" t="s">
        <v>865</v>
      </c>
      <c r="E22" s="135">
        <v>1935</v>
      </c>
      <c r="F22" s="135">
        <v>1789</v>
      </c>
      <c r="G22" s="135">
        <v>146</v>
      </c>
      <c r="H22" s="135">
        <v>1964</v>
      </c>
      <c r="I22" s="135">
        <v>1783</v>
      </c>
      <c r="J22" s="135">
        <v>181</v>
      </c>
    </row>
    <row r="23" spans="1:4" ht="7.5" customHeight="1">
      <c r="A23" s="131"/>
      <c r="B23" s="73"/>
      <c r="C23" s="73"/>
      <c r="D23" s="84"/>
    </row>
    <row r="24" spans="1:10" ht="10.5" customHeight="1">
      <c r="A24" s="131" t="str">
        <f>"05"</f>
        <v>05</v>
      </c>
      <c r="B24" s="73" t="s">
        <v>1016</v>
      </c>
      <c r="D24" s="84" t="s">
        <v>863</v>
      </c>
      <c r="E24" s="135">
        <v>4855</v>
      </c>
      <c r="F24" s="135">
        <v>4371</v>
      </c>
      <c r="G24" s="135">
        <v>484</v>
      </c>
      <c r="H24" s="135">
        <v>4744</v>
      </c>
      <c r="I24" s="135">
        <v>4249</v>
      </c>
      <c r="J24" s="135">
        <v>495</v>
      </c>
    </row>
    <row r="25" spans="1:10" ht="10.5" customHeight="1">
      <c r="A25" s="131"/>
      <c r="B25" s="73"/>
      <c r="C25" s="73"/>
      <c r="D25" s="84" t="s">
        <v>865</v>
      </c>
      <c r="E25" s="135">
        <v>2928</v>
      </c>
      <c r="F25" s="135">
        <v>2496</v>
      </c>
      <c r="G25" s="135">
        <v>432</v>
      </c>
      <c r="H25" s="135">
        <v>2882</v>
      </c>
      <c r="I25" s="135">
        <v>2434</v>
      </c>
      <c r="J25" s="135">
        <v>448</v>
      </c>
    </row>
    <row r="26" spans="1:4" ht="6.75" customHeight="1">
      <c r="A26" s="131"/>
      <c r="B26" s="73"/>
      <c r="C26" s="73"/>
      <c r="D26" s="84"/>
    </row>
    <row r="27" spans="1:13" ht="10.5" customHeight="1">
      <c r="A27" s="127">
        <v>1</v>
      </c>
      <c r="B27" s="128" t="s">
        <v>0</v>
      </c>
      <c r="C27" s="128"/>
      <c r="D27" s="129" t="s">
        <v>863</v>
      </c>
      <c r="E27" s="136">
        <v>36666</v>
      </c>
      <c r="F27" s="136">
        <v>16564</v>
      </c>
      <c r="G27" s="136">
        <v>20102</v>
      </c>
      <c r="H27" s="136">
        <v>35677</v>
      </c>
      <c r="I27" s="136">
        <v>13915</v>
      </c>
      <c r="J27" s="136">
        <v>21762</v>
      </c>
      <c r="K27" s="87"/>
      <c r="L27" s="87"/>
      <c r="M27" s="132"/>
    </row>
    <row r="28" spans="1:10" ht="10.5" customHeight="1">
      <c r="A28" s="127"/>
      <c r="B28" s="128" t="s">
        <v>1</v>
      </c>
      <c r="C28" s="128"/>
      <c r="D28" s="129" t="s">
        <v>865</v>
      </c>
      <c r="E28" s="136">
        <v>25590</v>
      </c>
      <c r="F28" s="136">
        <v>9127</v>
      </c>
      <c r="G28" s="136">
        <v>16463</v>
      </c>
      <c r="H28" s="136">
        <v>24979</v>
      </c>
      <c r="I28" s="136">
        <v>7489</v>
      </c>
      <c r="J28" s="136">
        <v>17490</v>
      </c>
    </row>
    <row r="29" spans="1:13" ht="9" customHeight="1">
      <c r="A29" s="131"/>
      <c r="B29" s="73" t="s">
        <v>2</v>
      </c>
      <c r="C29" s="73"/>
      <c r="D29" s="84"/>
      <c r="K29" s="137"/>
      <c r="L29" s="137"/>
      <c r="M29" s="137"/>
    </row>
    <row r="30" spans="1:10" ht="12.75" customHeight="1">
      <c r="A30" s="131" t="s">
        <v>3</v>
      </c>
      <c r="B30" s="72" t="s">
        <v>657</v>
      </c>
      <c r="C30" s="72"/>
      <c r="D30" s="84" t="s">
        <v>863</v>
      </c>
      <c r="E30" s="135">
        <v>28920</v>
      </c>
      <c r="F30" s="135">
        <v>10643</v>
      </c>
      <c r="G30" s="135">
        <v>18277</v>
      </c>
      <c r="H30" s="135">
        <v>28078</v>
      </c>
      <c r="I30" s="135">
        <v>8273</v>
      </c>
      <c r="J30" s="135">
        <v>19805</v>
      </c>
    </row>
    <row r="31" spans="1:13" ht="10.5" customHeight="1">
      <c r="A31" s="131"/>
      <c r="B31" s="73"/>
      <c r="C31" s="73"/>
      <c r="D31" s="84" t="s">
        <v>865</v>
      </c>
      <c r="E31" s="135">
        <v>22078</v>
      </c>
      <c r="F31" s="135">
        <v>6690</v>
      </c>
      <c r="G31" s="135">
        <v>15388</v>
      </c>
      <c r="H31" s="135">
        <v>21503</v>
      </c>
      <c r="I31" s="135">
        <v>5159</v>
      </c>
      <c r="J31" s="135">
        <v>16344</v>
      </c>
      <c r="K31" s="137"/>
      <c r="L31" s="137"/>
      <c r="M31" s="137"/>
    </row>
    <row r="32" spans="1:4" ht="6.75" customHeight="1">
      <c r="A32" s="131"/>
      <c r="B32" s="73"/>
      <c r="C32" s="73"/>
      <c r="D32" s="84"/>
    </row>
    <row r="33" spans="1:13" ht="9.75" customHeight="1">
      <c r="A33" s="131">
        <v>13</v>
      </c>
      <c r="B33" s="73" t="s">
        <v>4</v>
      </c>
      <c r="D33" s="84" t="s">
        <v>863</v>
      </c>
      <c r="E33" s="135">
        <v>6666</v>
      </c>
      <c r="F33" s="135">
        <v>4955</v>
      </c>
      <c r="G33" s="135">
        <v>1711</v>
      </c>
      <c r="H33" s="135">
        <v>6515</v>
      </c>
      <c r="I33" s="135">
        <v>4673</v>
      </c>
      <c r="J33" s="135">
        <v>1842</v>
      </c>
      <c r="K33" s="137"/>
      <c r="L33" s="137"/>
      <c r="M33" s="137"/>
    </row>
    <row r="34" spans="1:10" ht="9.75" customHeight="1">
      <c r="A34" s="131"/>
      <c r="B34" s="73"/>
      <c r="C34" s="73"/>
      <c r="D34" s="84" t="s">
        <v>865</v>
      </c>
      <c r="E34" s="135">
        <v>2869</v>
      </c>
      <c r="F34" s="135">
        <v>1881</v>
      </c>
      <c r="G34" s="135">
        <v>988</v>
      </c>
      <c r="H34" s="135">
        <v>2829</v>
      </c>
      <c r="I34" s="135">
        <v>1764</v>
      </c>
      <c r="J34" s="135">
        <v>1065</v>
      </c>
    </row>
    <row r="35" spans="1:13" ht="7.5" customHeight="1">
      <c r="A35" s="131"/>
      <c r="B35" s="73"/>
      <c r="C35" s="73"/>
      <c r="D35" s="84"/>
      <c r="K35" s="87"/>
      <c r="L35" s="87"/>
      <c r="M35" s="132"/>
    </row>
    <row r="36" spans="1:13" ht="10.5" customHeight="1">
      <c r="A36" s="131" t="s">
        <v>5</v>
      </c>
      <c r="B36" s="73" t="s">
        <v>6</v>
      </c>
      <c r="D36" s="84" t="s">
        <v>863</v>
      </c>
      <c r="E36" s="135">
        <v>437</v>
      </c>
      <c r="F36" s="135">
        <v>423</v>
      </c>
      <c r="G36" s="135">
        <v>14</v>
      </c>
      <c r="H36" s="135">
        <v>434</v>
      </c>
      <c r="I36" s="135">
        <v>421</v>
      </c>
      <c r="J36" s="135">
        <v>13</v>
      </c>
      <c r="K36" s="87"/>
      <c r="L36" s="87"/>
      <c r="M36" s="132"/>
    </row>
    <row r="37" spans="1:13" ht="10.5" customHeight="1">
      <c r="A37" s="131"/>
      <c r="B37" s="73" t="s">
        <v>7</v>
      </c>
      <c r="D37" s="84" t="s">
        <v>865</v>
      </c>
      <c r="E37" s="135">
        <v>316</v>
      </c>
      <c r="F37" s="135">
        <v>305</v>
      </c>
      <c r="G37" s="135">
        <v>11</v>
      </c>
      <c r="H37" s="135">
        <v>322</v>
      </c>
      <c r="I37" s="135">
        <v>313</v>
      </c>
      <c r="J37" s="135">
        <v>9</v>
      </c>
      <c r="K37" s="138"/>
      <c r="L37" s="139"/>
      <c r="M37" s="140"/>
    </row>
    <row r="38" spans="1:13" ht="7.5" customHeight="1">
      <c r="A38" s="131"/>
      <c r="B38" s="73"/>
      <c r="C38" s="73"/>
      <c r="D38" s="84"/>
      <c r="K38" s="138"/>
      <c r="L38" s="139"/>
      <c r="M38" s="140"/>
    </row>
    <row r="39" spans="1:13" ht="10.5" customHeight="1">
      <c r="A39" s="131" t="s">
        <v>8</v>
      </c>
      <c r="B39" s="73" t="s">
        <v>9</v>
      </c>
      <c r="D39" s="84" t="s">
        <v>863</v>
      </c>
      <c r="E39" s="135">
        <v>507</v>
      </c>
      <c r="F39" s="135">
        <v>429</v>
      </c>
      <c r="G39" s="135">
        <v>78</v>
      </c>
      <c r="H39" s="135">
        <v>493</v>
      </c>
      <c r="I39" s="135">
        <v>416</v>
      </c>
      <c r="J39" s="135">
        <v>77</v>
      </c>
      <c r="K39" s="87"/>
      <c r="L39" s="87"/>
      <c r="M39" s="132"/>
    </row>
    <row r="40" spans="1:13" ht="11.25" customHeight="1">
      <c r="A40" s="131"/>
      <c r="B40" s="73" t="s">
        <v>10</v>
      </c>
      <c r="D40" s="84" t="s">
        <v>865</v>
      </c>
      <c r="E40" s="135">
        <v>257</v>
      </c>
      <c r="F40" s="135">
        <v>196</v>
      </c>
      <c r="G40" s="135">
        <v>61</v>
      </c>
      <c r="H40" s="135">
        <v>248</v>
      </c>
      <c r="I40" s="135">
        <v>193</v>
      </c>
      <c r="J40" s="135">
        <v>55</v>
      </c>
      <c r="K40" s="87"/>
      <c r="L40" s="87"/>
      <c r="M40" s="132"/>
    </row>
    <row r="41" spans="1:4" ht="7.5" customHeight="1">
      <c r="A41" s="131"/>
      <c r="B41" s="73"/>
      <c r="D41" s="84"/>
    </row>
    <row r="42" spans="1:10" ht="12.75" customHeight="1">
      <c r="A42" s="131" t="s">
        <v>11</v>
      </c>
      <c r="B42" s="73" t="s">
        <v>12</v>
      </c>
      <c r="D42" s="84" t="s">
        <v>863</v>
      </c>
      <c r="E42" s="135">
        <v>136</v>
      </c>
      <c r="F42" s="135">
        <v>114</v>
      </c>
      <c r="G42" s="135">
        <v>22</v>
      </c>
      <c r="H42" s="135">
        <v>157</v>
      </c>
      <c r="I42" s="135">
        <v>132</v>
      </c>
      <c r="J42" s="135">
        <v>25</v>
      </c>
    </row>
    <row r="43" spans="1:10" ht="9.75" customHeight="1">
      <c r="A43" s="131"/>
      <c r="B43" s="73"/>
      <c r="C43" s="73"/>
      <c r="D43" s="84" t="s">
        <v>865</v>
      </c>
      <c r="E43" s="135">
        <v>70</v>
      </c>
      <c r="F43" s="135">
        <v>55</v>
      </c>
      <c r="G43" s="135">
        <v>15</v>
      </c>
      <c r="H43" s="135">
        <v>77</v>
      </c>
      <c r="I43" s="135">
        <v>60</v>
      </c>
      <c r="J43" s="135">
        <v>17</v>
      </c>
    </row>
    <row r="44" spans="1:4" ht="6.75" customHeight="1">
      <c r="A44" s="131"/>
      <c r="B44" s="73"/>
      <c r="C44" s="73"/>
      <c r="D44" s="84"/>
    </row>
    <row r="45" spans="1:13" ht="10.5" customHeight="1">
      <c r="A45" s="127">
        <v>2</v>
      </c>
      <c r="B45" s="128" t="s">
        <v>13</v>
      </c>
      <c r="C45" s="128"/>
      <c r="D45" s="129" t="s">
        <v>863</v>
      </c>
      <c r="E45" s="136">
        <v>946</v>
      </c>
      <c r="F45" s="136">
        <v>802</v>
      </c>
      <c r="G45" s="136">
        <v>144</v>
      </c>
      <c r="H45" s="136">
        <v>907</v>
      </c>
      <c r="I45" s="136">
        <v>758</v>
      </c>
      <c r="J45" s="136">
        <v>149</v>
      </c>
      <c r="K45" s="87"/>
      <c r="L45" s="87"/>
      <c r="M45" s="132"/>
    </row>
    <row r="46" spans="1:13" ht="10.5" customHeight="1">
      <c r="A46" s="127"/>
      <c r="B46" s="128" t="s">
        <v>14</v>
      </c>
      <c r="C46" s="128"/>
      <c r="D46" s="129" t="s">
        <v>865</v>
      </c>
      <c r="E46" s="136">
        <v>704</v>
      </c>
      <c r="F46" s="136">
        <v>586</v>
      </c>
      <c r="G46" s="136">
        <v>118</v>
      </c>
      <c r="H46" s="136">
        <v>675</v>
      </c>
      <c r="I46" s="136">
        <v>551</v>
      </c>
      <c r="J46" s="136">
        <v>124</v>
      </c>
      <c r="K46" s="134"/>
      <c r="L46" s="134"/>
      <c r="M46" s="132"/>
    </row>
    <row r="47" spans="1:4" ht="7.5" customHeight="1">
      <c r="A47" s="131"/>
      <c r="B47" s="73"/>
      <c r="C47" s="73"/>
      <c r="D47" s="84"/>
    </row>
    <row r="48" spans="1:13" ht="10.5" customHeight="1">
      <c r="A48" s="127">
        <v>3</v>
      </c>
      <c r="B48" s="128" t="s">
        <v>15</v>
      </c>
      <c r="C48" s="128"/>
      <c r="D48" s="129" t="s">
        <v>863</v>
      </c>
      <c r="E48" s="130">
        <v>1264</v>
      </c>
      <c r="F48" s="130">
        <v>1034</v>
      </c>
      <c r="G48" s="130">
        <v>230</v>
      </c>
      <c r="H48" s="130">
        <v>1231</v>
      </c>
      <c r="I48" s="130">
        <v>1001</v>
      </c>
      <c r="J48" s="130">
        <v>230</v>
      </c>
      <c r="K48" s="87"/>
      <c r="L48" s="87"/>
      <c r="M48" s="132"/>
    </row>
    <row r="49" spans="1:10" ht="10.5" customHeight="1">
      <c r="A49" s="127"/>
      <c r="B49" s="128"/>
      <c r="C49" s="128"/>
      <c r="D49" s="129" t="s">
        <v>865</v>
      </c>
      <c r="E49" s="130">
        <v>742</v>
      </c>
      <c r="F49" s="130">
        <v>579</v>
      </c>
      <c r="G49" s="130">
        <v>163</v>
      </c>
      <c r="H49" s="130">
        <v>716</v>
      </c>
      <c r="I49" s="130">
        <v>555</v>
      </c>
      <c r="J49" s="130">
        <v>161</v>
      </c>
    </row>
    <row r="50" spans="1:4" ht="7.5" customHeight="1">
      <c r="A50" s="131"/>
      <c r="B50" s="73"/>
      <c r="C50" s="73"/>
      <c r="D50" s="84"/>
    </row>
    <row r="51" spans="1:13" ht="10.5" customHeight="1">
      <c r="A51" s="127">
        <v>4</v>
      </c>
      <c r="B51" s="128" t="s">
        <v>16</v>
      </c>
      <c r="C51" s="128"/>
      <c r="D51" s="129" t="s">
        <v>863</v>
      </c>
      <c r="E51" s="130">
        <v>1297</v>
      </c>
      <c r="F51" s="130">
        <v>1044</v>
      </c>
      <c r="G51" s="130">
        <v>253</v>
      </c>
      <c r="H51" s="130">
        <v>1113</v>
      </c>
      <c r="I51" s="130">
        <v>876</v>
      </c>
      <c r="J51" s="130">
        <v>237</v>
      </c>
      <c r="K51" s="87"/>
      <c r="L51" s="87"/>
      <c r="M51" s="132"/>
    </row>
    <row r="52" spans="1:13" ht="10.5" customHeight="1">
      <c r="A52" s="127"/>
      <c r="B52" s="128" t="s">
        <v>17</v>
      </c>
      <c r="C52" s="128"/>
      <c r="D52" s="129" t="s">
        <v>865</v>
      </c>
      <c r="E52" s="130">
        <v>596</v>
      </c>
      <c r="F52" s="130">
        <v>400</v>
      </c>
      <c r="G52" s="130">
        <v>196</v>
      </c>
      <c r="H52" s="130">
        <v>527</v>
      </c>
      <c r="I52" s="130">
        <v>340</v>
      </c>
      <c r="J52" s="130">
        <v>187</v>
      </c>
      <c r="K52" s="137"/>
      <c r="L52" s="137"/>
      <c r="M52" s="137"/>
    </row>
    <row r="53" spans="1:4" ht="7.5" customHeight="1">
      <c r="A53" s="131"/>
      <c r="B53" s="73"/>
      <c r="C53" s="73"/>
      <c r="D53" s="84"/>
    </row>
    <row r="54" spans="1:10" ht="10.5" customHeight="1">
      <c r="A54" s="127">
        <v>5</v>
      </c>
      <c r="B54" s="128" t="s">
        <v>18</v>
      </c>
      <c r="C54" s="128"/>
      <c r="D54" s="129" t="s">
        <v>863</v>
      </c>
      <c r="E54" s="130">
        <v>704</v>
      </c>
      <c r="F54" s="130">
        <v>607</v>
      </c>
      <c r="G54" s="130">
        <v>97</v>
      </c>
      <c r="H54" s="130">
        <v>749</v>
      </c>
      <c r="I54" s="130">
        <v>632</v>
      </c>
      <c r="J54" s="130">
        <v>117</v>
      </c>
    </row>
    <row r="55" spans="1:10" ht="10.5" customHeight="1">
      <c r="A55" s="127"/>
      <c r="B55" s="128"/>
      <c r="C55" s="128"/>
      <c r="D55" s="129" t="s">
        <v>865</v>
      </c>
      <c r="E55" s="130">
        <v>394</v>
      </c>
      <c r="F55" s="130">
        <v>328</v>
      </c>
      <c r="G55" s="130">
        <v>66</v>
      </c>
      <c r="H55" s="130">
        <v>418</v>
      </c>
      <c r="I55" s="130">
        <v>333</v>
      </c>
      <c r="J55" s="130">
        <v>85</v>
      </c>
    </row>
    <row r="56" spans="1:4" ht="7.5" customHeight="1">
      <c r="A56" s="131"/>
      <c r="B56" s="73"/>
      <c r="C56" s="73"/>
      <c r="D56" s="84"/>
    </row>
    <row r="57" spans="1:10" ht="10.5" customHeight="1">
      <c r="A57" s="127">
        <v>6</v>
      </c>
      <c r="B57" s="128" t="s">
        <v>19</v>
      </c>
      <c r="C57" s="128"/>
      <c r="D57" s="129" t="s">
        <v>863</v>
      </c>
      <c r="E57" s="130">
        <v>156</v>
      </c>
      <c r="F57" s="130">
        <v>137</v>
      </c>
      <c r="G57" s="130">
        <v>19</v>
      </c>
      <c r="H57" s="130">
        <v>143</v>
      </c>
      <c r="I57" s="130">
        <v>127</v>
      </c>
      <c r="J57" s="130">
        <v>16</v>
      </c>
    </row>
    <row r="58" spans="1:10" ht="10.5" customHeight="1">
      <c r="A58" s="127"/>
      <c r="B58" s="128" t="s">
        <v>20</v>
      </c>
      <c r="C58" s="128"/>
      <c r="D58" s="129" t="s">
        <v>865</v>
      </c>
      <c r="E58" s="130">
        <v>58</v>
      </c>
      <c r="F58" s="130">
        <v>50</v>
      </c>
      <c r="G58" s="130">
        <v>8</v>
      </c>
      <c r="H58" s="130">
        <v>53</v>
      </c>
      <c r="I58" s="130">
        <v>47</v>
      </c>
      <c r="J58" s="130">
        <v>6</v>
      </c>
    </row>
    <row r="59" spans="1:4" ht="6.75" customHeight="1">
      <c r="A59" s="131"/>
      <c r="B59" s="73"/>
      <c r="C59" s="73"/>
      <c r="D59" s="84"/>
    </row>
    <row r="60" spans="1:10" ht="10.5" customHeight="1">
      <c r="A60" s="127">
        <v>7</v>
      </c>
      <c r="B60" s="128" t="s">
        <v>21</v>
      </c>
      <c r="C60" s="128"/>
      <c r="D60" s="129" t="s">
        <v>863</v>
      </c>
      <c r="E60" s="130">
        <v>914</v>
      </c>
      <c r="F60" s="130">
        <v>805</v>
      </c>
      <c r="G60" s="130">
        <v>109</v>
      </c>
      <c r="H60" s="130">
        <v>913</v>
      </c>
      <c r="I60" s="130">
        <v>812</v>
      </c>
      <c r="J60" s="130">
        <v>101</v>
      </c>
    </row>
    <row r="61" spans="1:10" ht="9.75" customHeight="1">
      <c r="A61" s="127"/>
      <c r="B61" s="128"/>
      <c r="C61" s="128"/>
      <c r="D61" s="129" t="s">
        <v>865</v>
      </c>
      <c r="E61" s="130">
        <v>358</v>
      </c>
      <c r="F61" s="130">
        <v>295</v>
      </c>
      <c r="G61" s="130">
        <v>63</v>
      </c>
      <c r="H61" s="130">
        <v>351</v>
      </c>
      <c r="I61" s="130">
        <v>289</v>
      </c>
      <c r="J61" s="130">
        <v>62</v>
      </c>
    </row>
    <row r="62" spans="1:4" ht="7.5" customHeight="1">
      <c r="A62" s="131"/>
      <c r="B62" s="73"/>
      <c r="C62" s="73"/>
      <c r="D62" s="84"/>
    </row>
    <row r="63" spans="1:10" ht="10.5" customHeight="1">
      <c r="A63" s="127">
        <v>8</v>
      </c>
      <c r="B63" s="128" t="s">
        <v>22</v>
      </c>
      <c r="C63" s="128"/>
      <c r="D63" s="129" t="s">
        <v>863</v>
      </c>
      <c r="E63" s="130">
        <v>1892</v>
      </c>
      <c r="F63" s="130">
        <v>1821</v>
      </c>
      <c r="G63" s="130">
        <v>71</v>
      </c>
      <c r="H63" s="130">
        <v>1858</v>
      </c>
      <c r="I63" s="130">
        <v>1766</v>
      </c>
      <c r="J63" s="130">
        <v>92</v>
      </c>
    </row>
    <row r="64" spans="1:10" ht="10.5" customHeight="1">
      <c r="A64" s="127"/>
      <c r="B64" s="128" t="s">
        <v>23</v>
      </c>
      <c r="C64" s="128"/>
      <c r="D64" s="129" t="s">
        <v>865</v>
      </c>
      <c r="E64" s="130">
        <v>298</v>
      </c>
      <c r="F64" s="130">
        <v>257</v>
      </c>
      <c r="G64" s="130">
        <v>41</v>
      </c>
      <c r="H64" s="130">
        <v>293</v>
      </c>
      <c r="I64" s="130">
        <v>238</v>
      </c>
      <c r="J64" s="130">
        <v>55</v>
      </c>
    </row>
    <row r="65" spans="1:4" ht="6.75" customHeight="1">
      <c r="A65" s="131"/>
      <c r="B65" s="73"/>
      <c r="C65" s="73"/>
      <c r="D65" s="84"/>
    </row>
    <row r="66" spans="1:10" ht="12.75" customHeight="1">
      <c r="A66" s="127" t="s">
        <v>1009</v>
      </c>
      <c r="B66" s="128" t="s">
        <v>658</v>
      </c>
      <c r="C66" s="128"/>
      <c r="D66" s="129" t="s">
        <v>863</v>
      </c>
      <c r="E66" s="130">
        <v>4849</v>
      </c>
      <c r="F66" s="130">
        <v>3612</v>
      </c>
      <c r="G66" s="130">
        <v>1237</v>
      </c>
      <c r="H66" s="130">
        <v>4816</v>
      </c>
      <c r="I66" s="130">
        <v>3493</v>
      </c>
      <c r="J66" s="130">
        <v>1323</v>
      </c>
    </row>
    <row r="67" spans="1:10" ht="9.75" customHeight="1">
      <c r="A67" s="127"/>
      <c r="B67" s="128"/>
      <c r="C67" s="128"/>
      <c r="D67" s="129" t="s">
        <v>865</v>
      </c>
      <c r="E67" s="130">
        <v>3492</v>
      </c>
      <c r="F67" s="130">
        <v>2429</v>
      </c>
      <c r="G67" s="130">
        <v>1063</v>
      </c>
      <c r="H67" s="130">
        <v>3449</v>
      </c>
      <c r="I67" s="130">
        <v>2306</v>
      </c>
      <c r="J67" s="130">
        <v>1143</v>
      </c>
    </row>
    <row r="68" spans="1:4" ht="9" customHeight="1">
      <c r="A68" s="131"/>
      <c r="B68" s="73" t="s">
        <v>24</v>
      </c>
      <c r="C68" s="73"/>
      <c r="D68" s="84"/>
    </row>
    <row r="69" spans="1:10" ht="9.75" customHeight="1">
      <c r="A69" s="131">
        <v>132</v>
      </c>
      <c r="B69" s="73" t="s">
        <v>25</v>
      </c>
      <c r="C69" s="73"/>
      <c r="D69" s="84" t="s">
        <v>863</v>
      </c>
      <c r="E69" s="133">
        <v>4503</v>
      </c>
      <c r="F69" s="133">
        <v>3335</v>
      </c>
      <c r="G69" s="133">
        <v>1168</v>
      </c>
      <c r="H69" s="133">
        <v>4532</v>
      </c>
      <c r="I69" s="133">
        <v>3263</v>
      </c>
      <c r="J69" s="133">
        <v>1269</v>
      </c>
    </row>
    <row r="70" spans="1:10" ht="9.75" customHeight="1">
      <c r="A70" s="131"/>
      <c r="B70" s="73"/>
      <c r="C70" s="73"/>
      <c r="D70" s="84" t="s">
        <v>865</v>
      </c>
      <c r="E70" s="133">
        <v>3316</v>
      </c>
      <c r="F70" s="133">
        <v>2292</v>
      </c>
      <c r="G70" s="133">
        <v>1024</v>
      </c>
      <c r="H70" s="133">
        <v>3325</v>
      </c>
      <c r="I70" s="133">
        <v>2215</v>
      </c>
      <c r="J70" s="133">
        <v>1110</v>
      </c>
    </row>
    <row r="71" spans="1:4" ht="6.75" customHeight="1">
      <c r="A71" s="131"/>
      <c r="B71" s="73"/>
      <c r="C71" s="73"/>
      <c r="D71" s="84"/>
    </row>
    <row r="72" spans="1:4" ht="6.75" customHeight="1">
      <c r="A72" s="131"/>
      <c r="B72" s="73"/>
      <c r="C72" s="73"/>
      <c r="D72" s="84"/>
    </row>
    <row r="73" spans="1:10" ht="10.5" customHeight="1">
      <c r="A73" s="127"/>
      <c r="B73" s="128" t="s">
        <v>998</v>
      </c>
      <c r="C73" s="128"/>
      <c r="D73" s="129" t="s">
        <v>863</v>
      </c>
      <c r="E73" s="130">
        <v>70145</v>
      </c>
      <c r="F73" s="130">
        <v>45751</v>
      </c>
      <c r="G73" s="130">
        <v>24394</v>
      </c>
      <c r="H73" s="130">
        <v>68525</v>
      </c>
      <c r="I73" s="130">
        <v>42210</v>
      </c>
      <c r="J73" s="130">
        <v>26315</v>
      </c>
    </row>
    <row r="74" spans="1:10" ht="9.75" customHeight="1">
      <c r="A74" s="141"/>
      <c r="B74" s="128"/>
      <c r="C74" s="128"/>
      <c r="D74" s="129" t="s">
        <v>865</v>
      </c>
      <c r="E74" s="130">
        <v>42841</v>
      </c>
      <c r="F74" s="130">
        <v>22864</v>
      </c>
      <c r="G74" s="130">
        <v>19977</v>
      </c>
      <c r="H74" s="130">
        <v>41948</v>
      </c>
      <c r="I74" s="130">
        <v>20694</v>
      </c>
      <c r="J74" s="130">
        <v>21254</v>
      </c>
    </row>
    <row r="75" spans="1:10" ht="9.75" customHeight="1">
      <c r="A75" s="142"/>
      <c r="B75" s="128"/>
      <c r="C75" s="128"/>
      <c r="D75" s="142"/>
      <c r="E75" s="136"/>
      <c r="F75" s="136"/>
      <c r="G75" s="136"/>
      <c r="H75" s="130"/>
      <c r="I75" s="130"/>
      <c r="J75" s="130"/>
    </row>
    <row r="76" spans="1:10" ht="9.75" customHeight="1">
      <c r="A76" s="142"/>
      <c r="B76" s="128"/>
      <c r="C76" s="128"/>
      <c r="D76" s="142"/>
      <c r="E76" s="136"/>
      <c r="F76" s="136"/>
      <c r="G76" s="136"/>
      <c r="H76" s="130"/>
      <c r="I76" s="130"/>
      <c r="J76" s="130"/>
    </row>
    <row r="77" spans="1:10" ht="7.5" customHeight="1">
      <c r="A77" s="143"/>
      <c r="B77" s="143"/>
      <c r="C77" s="143"/>
      <c r="D77" s="143"/>
      <c r="E77" s="144"/>
      <c r="F77" s="144"/>
      <c r="G77" s="144"/>
      <c r="H77" s="144"/>
      <c r="I77" s="144"/>
      <c r="J77" s="144"/>
    </row>
    <row r="78" spans="1:10" ht="12.75" customHeight="1">
      <c r="A78" s="73" t="s">
        <v>26</v>
      </c>
      <c r="B78" s="73"/>
      <c r="C78" s="73"/>
      <c r="D78" s="73"/>
      <c r="E78" s="145"/>
      <c r="F78" s="145"/>
      <c r="G78" s="145"/>
      <c r="H78" s="145"/>
      <c r="I78" s="145"/>
      <c r="J78" s="145"/>
    </row>
  </sheetData>
  <mergeCells count="3">
    <mergeCell ref="H7:J8"/>
    <mergeCell ref="E7:G8"/>
    <mergeCell ref="A7:A10"/>
  </mergeCells>
  <printOptions/>
  <pageMargins left="0.5905511811023623" right="0.5905511811023623" top="0.3937007874015748" bottom="0.7874015748031497" header="0.31496062992125984"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79"/>
  <sheetViews>
    <sheetView workbookViewId="0" topLeftCell="A1">
      <selection activeCell="J69" sqref="J69"/>
    </sheetView>
  </sheetViews>
  <sheetFormatPr defaultColWidth="11.421875" defaultRowHeight="12.75"/>
  <cols>
    <col min="1" max="3" width="1.7109375" style="0" customWidth="1"/>
    <col min="4" max="4" width="25.8515625" style="0" customWidth="1"/>
    <col min="5" max="8" width="12.7109375" style="0" customWidth="1"/>
  </cols>
  <sheetData>
    <row r="1" spans="1:8" s="73" customFormat="1" ht="11.25">
      <c r="A1" s="71" t="str">
        <f>"- 12 -"</f>
        <v>- 12 -</v>
      </c>
      <c r="B1" s="71"/>
      <c r="C1" s="71"/>
      <c r="D1" s="71"/>
      <c r="E1" s="71"/>
      <c r="F1" s="71"/>
      <c r="G1" s="71"/>
      <c r="H1" s="71"/>
    </row>
    <row r="2" s="73" customFormat="1" ht="11.25"/>
    <row r="3" s="73" customFormat="1" ht="11.25"/>
    <row r="4" spans="1:8" s="73" customFormat="1" ht="12.75">
      <c r="A4" s="88" t="s">
        <v>27</v>
      </c>
      <c r="B4" s="88"/>
      <c r="C4" s="88"/>
      <c r="D4" s="88"/>
      <c r="E4" s="88"/>
      <c r="F4" s="88"/>
      <c r="G4" s="88"/>
      <c r="H4" s="71"/>
    </row>
    <row r="5" spans="1:8" s="73" customFormat="1" ht="12.75">
      <c r="A5" s="88" t="s">
        <v>715</v>
      </c>
      <c r="B5" s="88"/>
      <c r="C5" s="88"/>
      <c r="D5" s="88"/>
      <c r="E5" s="88"/>
      <c r="F5" s="88"/>
      <c r="G5" s="88"/>
      <c r="H5" s="71"/>
    </row>
    <row r="6" spans="1:8" s="73" customFormat="1" ht="12" thickBot="1">
      <c r="A6" s="75"/>
      <c r="B6" s="75"/>
      <c r="C6" s="75"/>
      <c r="D6" s="75"/>
      <c r="E6" s="75"/>
      <c r="F6" s="75"/>
      <c r="G6" s="75"/>
      <c r="H6" s="75"/>
    </row>
    <row r="7" spans="1:8" s="73" customFormat="1" ht="13.5" customHeight="1">
      <c r="A7" s="702" t="s">
        <v>979</v>
      </c>
      <c r="B7" s="702"/>
      <c r="C7" s="702"/>
      <c r="D7" s="680"/>
      <c r="E7" s="693">
        <v>2003</v>
      </c>
      <c r="F7" s="682"/>
      <c r="G7" s="708">
        <v>2004</v>
      </c>
      <c r="H7" s="687"/>
    </row>
    <row r="8" spans="1:8" s="73" customFormat="1" ht="11.25">
      <c r="A8" s="689"/>
      <c r="B8" s="689"/>
      <c r="C8" s="689"/>
      <c r="D8" s="690"/>
      <c r="E8" s="694"/>
      <c r="F8" s="683"/>
      <c r="G8" s="684"/>
      <c r="H8" s="695"/>
    </row>
    <row r="9" spans="1:8" s="73" customFormat="1" ht="11.25">
      <c r="A9" s="689"/>
      <c r="B9" s="689"/>
      <c r="C9" s="689"/>
      <c r="D9" s="690"/>
      <c r="E9" s="696" t="s">
        <v>854</v>
      </c>
      <c r="F9" s="146" t="s">
        <v>964</v>
      </c>
      <c r="G9" s="698" t="s">
        <v>854</v>
      </c>
      <c r="H9" s="91" t="s">
        <v>964</v>
      </c>
    </row>
    <row r="10" spans="1:8" s="73" customFormat="1" ht="12" thickBot="1">
      <c r="A10" s="691"/>
      <c r="B10" s="691"/>
      <c r="C10" s="691"/>
      <c r="D10" s="692"/>
      <c r="E10" s="697"/>
      <c r="F10" s="147" t="s">
        <v>980</v>
      </c>
      <c r="G10" s="671"/>
      <c r="H10" s="93" t="s">
        <v>980</v>
      </c>
    </row>
    <row r="11" spans="1:8" s="73" customFormat="1" ht="9" customHeight="1">
      <c r="A11" s="78"/>
      <c r="B11" s="78"/>
      <c r="C11" s="78"/>
      <c r="D11" s="78"/>
      <c r="E11" s="78"/>
      <c r="F11" s="95"/>
      <c r="G11" s="78"/>
      <c r="H11" s="95"/>
    </row>
    <row r="12" spans="1:8" s="80" customFormat="1" ht="9.75" customHeight="1">
      <c r="A12" s="96" t="s">
        <v>981</v>
      </c>
      <c r="B12" s="97"/>
      <c r="C12" s="97"/>
      <c r="D12" s="97"/>
      <c r="E12" s="98"/>
      <c r="F12" s="97"/>
      <c r="G12" s="97"/>
      <c r="H12" s="97"/>
    </row>
    <row r="13" spans="1:8" s="73" customFormat="1" ht="9" customHeight="1">
      <c r="A13" s="86"/>
      <c r="B13" s="86"/>
      <c r="C13" s="86"/>
      <c r="D13" s="86"/>
      <c r="E13" s="86"/>
      <c r="F13" s="94"/>
      <c r="G13" s="86"/>
      <c r="H13" s="94"/>
    </row>
    <row r="14" spans="1:8" s="73" customFormat="1" ht="9.75" customHeight="1">
      <c r="A14" s="73" t="s">
        <v>982</v>
      </c>
      <c r="D14" s="84"/>
      <c r="E14" s="149">
        <v>2827</v>
      </c>
      <c r="F14" s="149">
        <v>1139</v>
      </c>
      <c r="G14" s="149">
        <v>2784</v>
      </c>
      <c r="H14" s="149">
        <v>1108</v>
      </c>
    </row>
    <row r="15" spans="2:8" s="73" customFormat="1" ht="9.75" customHeight="1">
      <c r="B15" s="73" t="s">
        <v>983</v>
      </c>
      <c r="D15" s="84"/>
      <c r="E15" s="149">
        <v>580</v>
      </c>
      <c r="F15" s="149">
        <v>112</v>
      </c>
      <c r="G15" s="149">
        <v>563</v>
      </c>
      <c r="H15" s="149">
        <v>105</v>
      </c>
    </row>
    <row r="16" spans="2:8" s="73" customFormat="1" ht="9.75" customHeight="1">
      <c r="B16" s="73" t="s">
        <v>984</v>
      </c>
      <c r="D16" s="84"/>
      <c r="E16" s="149">
        <v>1175</v>
      </c>
      <c r="F16" s="149">
        <v>624</v>
      </c>
      <c r="G16" s="149">
        <v>1146</v>
      </c>
      <c r="H16" s="149">
        <v>607</v>
      </c>
    </row>
    <row r="17" spans="2:8" s="73" customFormat="1" ht="9.75" customHeight="1">
      <c r="B17" s="73" t="s">
        <v>985</v>
      </c>
      <c r="D17" s="84"/>
      <c r="E17" s="149">
        <v>1070</v>
      </c>
      <c r="F17" s="149">
        <v>402</v>
      </c>
      <c r="G17" s="149">
        <v>1071</v>
      </c>
      <c r="H17" s="149">
        <v>394</v>
      </c>
    </row>
    <row r="18" spans="2:8" s="73" customFormat="1" ht="9.75" customHeight="1">
      <c r="B18" s="73" t="s">
        <v>986</v>
      </c>
      <c r="D18" s="84"/>
      <c r="E18" s="149">
        <v>2</v>
      </c>
      <c r="F18" s="149">
        <v>1</v>
      </c>
      <c r="G18" s="149">
        <v>4</v>
      </c>
      <c r="H18" s="149">
        <v>2</v>
      </c>
    </row>
    <row r="19" spans="4:8" s="73" customFormat="1" ht="9" customHeight="1">
      <c r="D19" s="84"/>
      <c r="E19" s="149"/>
      <c r="F19" s="149"/>
      <c r="G19" s="149"/>
      <c r="H19" s="149"/>
    </row>
    <row r="20" spans="1:8" s="73" customFormat="1" ht="9.75" customHeight="1">
      <c r="A20" s="73" t="s">
        <v>988</v>
      </c>
      <c r="D20" s="84"/>
      <c r="E20" s="149">
        <v>16824</v>
      </c>
      <c r="F20" s="149">
        <v>11726</v>
      </c>
      <c r="G20" s="149">
        <v>15977</v>
      </c>
      <c r="H20" s="149">
        <v>11101</v>
      </c>
    </row>
    <row r="21" spans="2:8" s="73" customFormat="1" ht="9.75" customHeight="1">
      <c r="B21" s="73" t="s">
        <v>983</v>
      </c>
      <c r="D21" s="84"/>
      <c r="E21" s="149">
        <v>661</v>
      </c>
      <c r="F21" s="149">
        <v>244</v>
      </c>
      <c r="G21" s="149">
        <v>600</v>
      </c>
      <c r="H21" s="149">
        <v>217</v>
      </c>
    </row>
    <row r="22" spans="2:8" s="73" customFormat="1" ht="9.75" customHeight="1">
      <c r="B22" s="73" t="s">
        <v>984</v>
      </c>
      <c r="D22" s="84"/>
      <c r="E22" s="149">
        <v>4828</v>
      </c>
      <c r="F22" s="149">
        <v>2867</v>
      </c>
      <c r="G22" s="149">
        <v>4773</v>
      </c>
      <c r="H22" s="149">
        <v>2850</v>
      </c>
    </row>
    <row r="23" spans="2:8" s="73" customFormat="1" ht="9.75" customHeight="1">
      <c r="B23" s="73" t="s">
        <v>985</v>
      </c>
      <c r="D23" s="84"/>
      <c r="E23" s="149">
        <v>10946</v>
      </c>
      <c r="F23" s="149">
        <v>8410</v>
      </c>
      <c r="G23" s="149">
        <v>10197</v>
      </c>
      <c r="H23" s="149">
        <v>7825</v>
      </c>
    </row>
    <row r="24" spans="2:8" s="73" customFormat="1" ht="9.75" customHeight="1">
      <c r="B24" s="73" t="s">
        <v>986</v>
      </c>
      <c r="D24" s="84"/>
      <c r="E24" s="149">
        <v>389</v>
      </c>
      <c r="F24" s="149">
        <v>205</v>
      </c>
      <c r="G24" s="149">
        <v>407</v>
      </c>
      <c r="H24" s="149">
        <v>209</v>
      </c>
    </row>
    <row r="25" spans="4:8" s="73" customFormat="1" ht="9" customHeight="1">
      <c r="D25" s="84"/>
      <c r="E25" s="149"/>
      <c r="F25" s="149"/>
      <c r="G25" s="149"/>
      <c r="H25" s="149"/>
    </row>
    <row r="26" spans="1:8" s="73" customFormat="1" ht="9.75" customHeight="1">
      <c r="A26" s="73" t="s">
        <v>989</v>
      </c>
      <c r="D26" s="84"/>
      <c r="E26" s="149">
        <v>5094</v>
      </c>
      <c r="F26" s="149">
        <v>802</v>
      </c>
      <c r="G26" s="149">
        <v>4956</v>
      </c>
      <c r="H26" s="149">
        <v>779</v>
      </c>
    </row>
    <row r="27" spans="4:8" s="73" customFormat="1" ht="9" customHeight="1">
      <c r="D27" s="84"/>
      <c r="G27" s="149"/>
      <c r="H27" s="149"/>
    </row>
    <row r="28" spans="1:8" s="80" customFormat="1" ht="9.75" customHeight="1">
      <c r="A28" s="80" t="s">
        <v>990</v>
      </c>
      <c r="D28" s="81"/>
      <c r="E28" s="150">
        <v>24745</v>
      </c>
      <c r="F28" s="150">
        <v>13667</v>
      </c>
      <c r="G28" s="150">
        <v>23717</v>
      </c>
      <c r="H28" s="150">
        <v>12988</v>
      </c>
    </row>
    <row r="29" spans="4:8" s="73" customFormat="1" ht="9" customHeight="1">
      <c r="D29" s="84"/>
      <c r="G29" s="149"/>
      <c r="H29" s="149"/>
    </row>
    <row r="30" spans="1:8" s="73" customFormat="1" ht="9.75" customHeight="1">
      <c r="A30"/>
      <c r="B30" s="73" t="s">
        <v>991</v>
      </c>
      <c r="D30" s="84"/>
      <c r="G30" s="149"/>
      <c r="H30" s="149"/>
    </row>
    <row r="31" spans="2:8" s="73" customFormat="1" ht="9.75" customHeight="1">
      <c r="B31" s="73" t="s">
        <v>28</v>
      </c>
      <c r="D31" s="84"/>
      <c r="E31" s="149">
        <v>19651</v>
      </c>
      <c r="F31" s="149">
        <v>12865</v>
      </c>
      <c r="G31" s="149">
        <v>18761</v>
      </c>
      <c r="H31" s="149">
        <v>12209</v>
      </c>
    </row>
    <row r="32" spans="3:8" s="73" customFormat="1" ht="9.75" customHeight="1">
      <c r="C32" s="73" t="s">
        <v>983</v>
      </c>
      <c r="D32" s="84"/>
      <c r="E32" s="149">
        <v>1241</v>
      </c>
      <c r="F32" s="149">
        <v>356</v>
      </c>
      <c r="G32" s="149">
        <v>1163</v>
      </c>
      <c r="H32" s="149">
        <v>322</v>
      </c>
    </row>
    <row r="33" spans="3:8" s="73" customFormat="1" ht="9.75" customHeight="1">
      <c r="C33" s="73" t="s">
        <v>984</v>
      </c>
      <c r="D33" s="84"/>
      <c r="E33" s="149">
        <v>6003</v>
      </c>
      <c r="F33" s="149">
        <v>3491</v>
      </c>
      <c r="G33" s="149">
        <v>5919</v>
      </c>
      <c r="H33" s="149">
        <v>3457</v>
      </c>
    </row>
    <row r="34" spans="3:8" s="73" customFormat="1" ht="9.75" customHeight="1">
      <c r="C34" s="73" t="s">
        <v>985</v>
      </c>
      <c r="D34" s="84"/>
      <c r="E34" s="149">
        <v>12016</v>
      </c>
      <c r="F34" s="149">
        <v>8812</v>
      </c>
      <c r="G34" s="149">
        <v>11268</v>
      </c>
      <c r="H34" s="149">
        <v>8219</v>
      </c>
    </row>
    <row r="35" spans="3:8" s="73" customFormat="1" ht="9.75" customHeight="1">
      <c r="C35" s="73" t="s">
        <v>986</v>
      </c>
      <c r="D35" s="84"/>
      <c r="E35" s="149">
        <v>391</v>
      </c>
      <c r="F35" s="149">
        <v>206</v>
      </c>
      <c r="G35" s="149">
        <v>411</v>
      </c>
      <c r="H35" s="149">
        <v>211</v>
      </c>
    </row>
    <row r="36" spans="5:8" s="73" customFormat="1" ht="9" customHeight="1">
      <c r="E36" s="151"/>
      <c r="F36" s="151"/>
      <c r="G36" s="149"/>
      <c r="H36" s="149"/>
    </row>
    <row r="37" spans="1:8" s="73" customFormat="1" ht="9.75" customHeight="1">
      <c r="A37" s="704" t="s">
        <v>994</v>
      </c>
      <c r="B37" s="704"/>
      <c r="C37" s="704"/>
      <c r="D37" s="704"/>
      <c r="E37" s="704"/>
      <c r="F37" s="704"/>
      <c r="G37" s="704"/>
      <c r="H37" s="704"/>
    </row>
    <row r="38" spans="1:8" s="73" customFormat="1" ht="9.75" customHeight="1">
      <c r="A38" s="704" t="s">
        <v>995</v>
      </c>
      <c r="B38" s="704"/>
      <c r="C38" s="704"/>
      <c r="D38" s="704"/>
      <c r="E38" s="704"/>
      <c r="F38" s="704"/>
      <c r="G38" s="704"/>
      <c r="H38" s="704"/>
    </row>
    <row r="39" spans="5:8" s="73" customFormat="1" ht="9" customHeight="1">
      <c r="E39" s="151"/>
      <c r="F39" s="151"/>
      <c r="G39" s="149"/>
      <c r="H39" s="149"/>
    </row>
    <row r="40" spans="1:8" s="73" customFormat="1" ht="9.75" customHeight="1">
      <c r="A40" s="73" t="s">
        <v>982</v>
      </c>
      <c r="D40" s="84"/>
      <c r="E40" s="149">
        <v>161</v>
      </c>
      <c r="F40" s="149">
        <v>137</v>
      </c>
      <c r="G40" s="149">
        <v>219</v>
      </c>
      <c r="H40" s="149">
        <v>173</v>
      </c>
    </row>
    <row r="41" spans="2:8" s="73" customFormat="1" ht="9.75" customHeight="1">
      <c r="B41" s="73" t="s">
        <v>983</v>
      </c>
      <c r="D41" s="84"/>
      <c r="E41" s="149">
        <v>11</v>
      </c>
      <c r="F41" s="149">
        <v>7</v>
      </c>
      <c r="G41" s="149">
        <v>17</v>
      </c>
      <c r="H41" s="149">
        <v>8</v>
      </c>
    </row>
    <row r="42" spans="2:8" s="73" customFormat="1" ht="9.75" customHeight="1">
      <c r="B42" s="73" t="s">
        <v>984</v>
      </c>
      <c r="D42" s="84"/>
      <c r="E42" s="149">
        <v>75</v>
      </c>
      <c r="F42" s="149">
        <v>58</v>
      </c>
      <c r="G42" s="149">
        <v>104</v>
      </c>
      <c r="H42" s="149">
        <v>75</v>
      </c>
    </row>
    <row r="43" spans="2:8" s="73" customFormat="1" ht="9.75" customHeight="1">
      <c r="B43" s="73" t="s">
        <v>985</v>
      </c>
      <c r="D43" s="84"/>
      <c r="E43" s="149">
        <v>74</v>
      </c>
      <c r="F43" s="149">
        <v>71</v>
      </c>
      <c r="G43" s="149">
        <v>97</v>
      </c>
      <c r="H43" s="149">
        <v>89</v>
      </c>
    </row>
    <row r="44" spans="2:8" s="73" customFormat="1" ht="9.75" customHeight="1">
      <c r="B44" s="73" t="s">
        <v>986</v>
      </c>
      <c r="D44" s="84"/>
      <c r="E44" s="149">
        <v>1</v>
      </c>
      <c r="F44" s="149">
        <v>1</v>
      </c>
      <c r="G44" s="149">
        <v>1</v>
      </c>
      <c r="H44" s="149">
        <v>1</v>
      </c>
    </row>
    <row r="45" spans="4:8" s="73" customFormat="1" ht="9" customHeight="1">
      <c r="D45" s="84"/>
      <c r="E45" s="149"/>
      <c r="F45" s="149"/>
      <c r="G45" s="149"/>
      <c r="H45" s="149"/>
    </row>
    <row r="46" spans="1:8" s="73" customFormat="1" ht="9.75" customHeight="1">
      <c r="A46" s="73" t="s">
        <v>988</v>
      </c>
      <c r="D46" s="84"/>
      <c r="E46" s="149">
        <v>10557</v>
      </c>
      <c r="F46" s="149">
        <v>9364</v>
      </c>
      <c r="G46" s="149">
        <v>10381</v>
      </c>
      <c r="H46" s="149">
        <v>9132</v>
      </c>
    </row>
    <row r="47" spans="2:8" s="73" customFormat="1" ht="9.75" customHeight="1">
      <c r="B47" s="73" t="s">
        <v>983</v>
      </c>
      <c r="D47" s="84"/>
      <c r="E47" s="149">
        <v>141</v>
      </c>
      <c r="F47" s="149">
        <v>79</v>
      </c>
      <c r="G47" s="149">
        <v>149</v>
      </c>
      <c r="H47" s="149">
        <v>83</v>
      </c>
    </row>
    <row r="48" spans="2:8" s="73" customFormat="1" ht="9.75" customHeight="1">
      <c r="B48" s="73" t="s">
        <v>984</v>
      </c>
      <c r="D48" s="84"/>
      <c r="E48" s="149">
        <v>1495</v>
      </c>
      <c r="F48" s="149">
        <v>1083</v>
      </c>
      <c r="G48" s="149">
        <v>1643</v>
      </c>
      <c r="H48" s="149">
        <v>1184</v>
      </c>
    </row>
    <row r="49" spans="2:8" s="73" customFormat="1" ht="9.75" customHeight="1">
      <c r="B49" s="73" t="s">
        <v>985</v>
      </c>
      <c r="D49" s="84"/>
      <c r="E49" s="149">
        <v>8577</v>
      </c>
      <c r="F49" s="149">
        <v>7916</v>
      </c>
      <c r="G49" s="149">
        <v>8166</v>
      </c>
      <c r="H49" s="149">
        <v>7537</v>
      </c>
    </row>
    <row r="50" spans="2:8" s="73" customFormat="1" ht="9.75" customHeight="1">
      <c r="B50" s="73" t="s">
        <v>986</v>
      </c>
      <c r="D50" s="84"/>
      <c r="E50" s="149">
        <v>344</v>
      </c>
      <c r="F50" s="149">
        <v>286</v>
      </c>
      <c r="G50" s="149">
        <v>423</v>
      </c>
      <c r="H50" s="149">
        <v>328</v>
      </c>
    </row>
    <row r="51" spans="4:8" s="73" customFormat="1" ht="9" customHeight="1">
      <c r="D51" s="84"/>
      <c r="E51" s="149"/>
      <c r="F51" s="149"/>
      <c r="G51" s="149"/>
      <c r="H51" s="149"/>
    </row>
    <row r="52" spans="1:8" s="73" customFormat="1" ht="9.75" customHeight="1">
      <c r="A52" s="73" t="s">
        <v>989</v>
      </c>
      <c r="D52" s="84"/>
      <c r="E52" s="149">
        <v>3736</v>
      </c>
      <c r="F52" s="149">
        <v>1986</v>
      </c>
      <c r="G52" s="149">
        <v>3288</v>
      </c>
      <c r="H52" s="149">
        <v>1730</v>
      </c>
    </row>
    <row r="53" spans="4:8" s="73" customFormat="1" ht="9" customHeight="1">
      <c r="D53" s="84"/>
      <c r="G53" s="149"/>
      <c r="H53" s="149"/>
    </row>
    <row r="54" spans="1:8" s="80" customFormat="1" ht="9.75" customHeight="1">
      <c r="A54" s="80" t="s">
        <v>990</v>
      </c>
      <c r="D54" s="81"/>
      <c r="E54" s="150">
        <v>14454</v>
      </c>
      <c r="F54" s="150">
        <v>11487</v>
      </c>
      <c r="G54" s="150">
        <v>13888</v>
      </c>
      <c r="H54" s="150">
        <v>11035</v>
      </c>
    </row>
    <row r="55" spans="4:8" s="73" customFormat="1" ht="9" customHeight="1">
      <c r="D55" s="84"/>
      <c r="G55" s="149"/>
      <c r="H55" s="149"/>
    </row>
    <row r="56" spans="1:8" s="102" customFormat="1" ht="9.75" customHeight="1">
      <c r="A56"/>
      <c r="B56" s="102" t="s">
        <v>991</v>
      </c>
      <c r="D56" s="103"/>
      <c r="G56" s="149"/>
      <c r="H56" s="149"/>
    </row>
    <row r="57" spans="2:8" s="102" customFormat="1" ht="9.75" customHeight="1">
      <c r="B57" s="102" t="s">
        <v>28</v>
      </c>
      <c r="D57" s="103"/>
      <c r="E57" s="149">
        <v>10718</v>
      </c>
      <c r="F57" s="149">
        <v>9501</v>
      </c>
      <c r="G57" s="149">
        <v>10600</v>
      </c>
      <c r="H57" s="149">
        <v>9305</v>
      </c>
    </row>
    <row r="58" spans="3:8" s="102" customFormat="1" ht="9.75" customHeight="1">
      <c r="C58" s="102" t="s">
        <v>983</v>
      </c>
      <c r="D58" s="103"/>
      <c r="E58" s="149">
        <v>152</v>
      </c>
      <c r="F58" s="149">
        <v>86</v>
      </c>
      <c r="G58" s="149">
        <v>166</v>
      </c>
      <c r="H58" s="149">
        <v>91</v>
      </c>
    </row>
    <row r="59" spans="3:8" s="102" customFormat="1" ht="9.75" customHeight="1">
      <c r="C59" s="102" t="s">
        <v>984</v>
      </c>
      <c r="D59" s="103"/>
      <c r="E59" s="149">
        <v>1570</v>
      </c>
      <c r="F59" s="149">
        <v>1141</v>
      </c>
      <c r="G59" s="149">
        <v>1747</v>
      </c>
      <c r="H59" s="149">
        <v>1259</v>
      </c>
    </row>
    <row r="60" spans="3:8" s="102" customFormat="1" ht="9.75" customHeight="1">
      <c r="C60" s="102" t="s">
        <v>985</v>
      </c>
      <c r="D60" s="103"/>
      <c r="E60" s="149">
        <v>8651</v>
      </c>
      <c r="F60" s="149">
        <v>7987</v>
      </c>
      <c r="G60" s="149">
        <v>8263</v>
      </c>
      <c r="H60" s="149">
        <v>7626</v>
      </c>
    </row>
    <row r="61" spans="3:8" s="102" customFormat="1" ht="9.75" customHeight="1">
      <c r="C61" s="102" t="s">
        <v>986</v>
      </c>
      <c r="D61" s="103"/>
      <c r="E61" s="149">
        <v>345</v>
      </c>
      <c r="F61" s="149">
        <v>287</v>
      </c>
      <c r="G61" s="149">
        <v>424</v>
      </c>
      <c r="H61" s="149">
        <v>329</v>
      </c>
    </row>
    <row r="62" spans="5:8" s="102" customFormat="1" ht="9" customHeight="1">
      <c r="E62" s="151"/>
      <c r="F62" s="151"/>
      <c r="G62" s="149"/>
      <c r="H62" s="149"/>
    </row>
    <row r="63" spans="1:8" s="102" customFormat="1" ht="9.75" customHeight="1">
      <c r="A63" s="681" t="s">
        <v>996</v>
      </c>
      <c r="B63" s="681"/>
      <c r="C63" s="681"/>
      <c r="D63" s="681"/>
      <c r="E63" s="681"/>
      <c r="F63" s="681"/>
      <c r="G63" s="681"/>
      <c r="H63" s="681"/>
    </row>
    <row r="64" spans="1:8" s="102" customFormat="1" ht="9.75" customHeight="1">
      <c r="A64" s="681" t="s">
        <v>995</v>
      </c>
      <c r="B64" s="681"/>
      <c r="C64" s="681"/>
      <c r="D64" s="681"/>
      <c r="E64" s="681"/>
      <c r="F64" s="681"/>
      <c r="G64" s="681"/>
      <c r="H64" s="681"/>
    </row>
    <row r="65" spans="1:8" ht="9" customHeight="1">
      <c r="A65" s="104"/>
      <c r="B65" s="104"/>
      <c r="C65" s="104"/>
      <c r="D65" s="104"/>
      <c r="E65" s="151"/>
      <c r="F65" s="151"/>
      <c r="G65" s="149"/>
      <c r="H65" s="149"/>
    </row>
    <row r="66" spans="1:8" s="104" customFormat="1" ht="9.75" customHeight="1">
      <c r="A66" s="104" t="s">
        <v>982</v>
      </c>
      <c r="D66" s="108"/>
      <c r="E66" s="149">
        <v>5</v>
      </c>
      <c r="F66" s="149">
        <v>5</v>
      </c>
      <c r="G66" s="149">
        <v>5</v>
      </c>
      <c r="H66" s="149">
        <v>5</v>
      </c>
    </row>
    <row r="67" spans="1:8" s="104" customFormat="1" ht="9.75" customHeight="1">
      <c r="A67" s="104" t="s">
        <v>988</v>
      </c>
      <c r="D67" s="108"/>
      <c r="E67" s="149">
        <v>132</v>
      </c>
      <c r="F67" s="149">
        <v>118</v>
      </c>
      <c r="G67" s="149">
        <v>132</v>
      </c>
      <c r="H67" s="149">
        <v>122</v>
      </c>
    </row>
    <row r="68" spans="1:8" s="104" customFormat="1" ht="9.75" customHeight="1">
      <c r="A68" s="104" t="s">
        <v>989</v>
      </c>
      <c r="D68" s="108"/>
      <c r="E68" s="149">
        <v>132</v>
      </c>
      <c r="F68" s="149">
        <v>118</v>
      </c>
      <c r="G68" s="149">
        <v>143</v>
      </c>
      <c r="H68" s="149">
        <v>120</v>
      </c>
    </row>
    <row r="69" spans="4:8" s="104" customFormat="1" ht="9" customHeight="1">
      <c r="D69" s="108"/>
      <c r="G69" s="149"/>
      <c r="H69" s="149"/>
    </row>
    <row r="70" spans="1:8" s="109" customFormat="1" ht="9.75" customHeight="1">
      <c r="A70" s="109" t="s">
        <v>990</v>
      </c>
      <c r="D70" s="110"/>
      <c r="E70" s="150">
        <v>269</v>
      </c>
      <c r="F70" s="150">
        <v>241</v>
      </c>
      <c r="G70" s="150">
        <v>280</v>
      </c>
      <c r="H70" s="150">
        <v>247</v>
      </c>
    </row>
    <row r="71" spans="1:8" ht="9" customHeight="1">
      <c r="A71" s="104"/>
      <c r="B71" s="104"/>
      <c r="C71" s="104"/>
      <c r="D71" s="104"/>
      <c r="E71" s="151"/>
      <c r="F71" s="151"/>
      <c r="G71" s="149"/>
      <c r="H71" s="149"/>
    </row>
    <row r="72" spans="1:8" ht="9.75" customHeight="1">
      <c r="A72" s="681" t="s">
        <v>998</v>
      </c>
      <c r="B72" s="681"/>
      <c r="C72" s="681"/>
      <c r="D72" s="681"/>
      <c r="E72" s="681"/>
      <c r="F72" s="681"/>
      <c r="G72" s="681"/>
      <c r="H72" s="681"/>
    </row>
    <row r="73" spans="1:8" ht="9" customHeight="1">
      <c r="A73" s="104"/>
      <c r="B73" s="104"/>
      <c r="C73" s="104"/>
      <c r="D73" s="104"/>
      <c r="E73" s="151"/>
      <c r="F73" s="151"/>
      <c r="G73" s="149"/>
      <c r="H73" s="149"/>
    </row>
    <row r="74" spans="1:8" ht="9.75" customHeight="1">
      <c r="A74" s="104" t="s">
        <v>982</v>
      </c>
      <c r="B74" s="104"/>
      <c r="C74" s="104"/>
      <c r="D74" s="108"/>
      <c r="E74" s="149">
        <v>2993</v>
      </c>
      <c r="F74" s="149">
        <v>1281</v>
      </c>
      <c r="G74" s="149">
        <v>3008</v>
      </c>
      <c r="H74" s="149">
        <v>1286</v>
      </c>
    </row>
    <row r="75" spans="1:8" ht="9.75" customHeight="1">
      <c r="A75" s="104" t="s">
        <v>988</v>
      </c>
      <c r="B75" s="104"/>
      <c r="C75" s="104"/>
      <c r="D75" s="108"/>
      <c r="E75" s="149">
        <v>27513</v>
      </c>
      <c r="F75" s="149">
        <v>21208</v>
      </c>
      <c r="G75" s="149">
        <v>26490</v>
      </c>
      <c r="H75" s="149">
        <v>20355</v>
      </c>
    </row>
    <row r="76" spans="1:8" ht="9.75" customHeight="1">
      <c r="A76" s="104" t="s">
        <v>989</v>
      </c>
      <c r="B76" s="104"/>
      <c r="C76" s="104"/>
      <c r="D76" s="108"/>
      <c r="E76" s="149">
        <v>8962</v>
      </c>
      <c r="F76" s="149">
        <v>2906</v>
      </c>
      <c r="G76" s="149">
        <v>8387</v>
      </c>
      <c r="H76" s="149">
        <v>2629</v>
      </c>
    </row>
    <row r="77" spans="1:8" ht="9" customHeight="1">
      <c r="A77" s="104"/>
      <c r="B77" s="104"/>
      <c r="C77" s="104"/>
      <c r="D77" s="108"/>
      <c r="G77" s="149"/>
      <c r="H77" s="149"/>
    </row>
    <row r="78" spans="1:8" s="113" customFormat="1" ht="9.75" customHeight="1">
      <c r="A78" s="111" t="s">
        <v>998</v>
      </c>
      <c r="B78" s="111"/>
      <c r="C78" s="111"/>
      <c r="D78" s="112"/>
      <c r="E78" s="150">
        <v>39468</v>
      </c>
      <c r="F78" s="150">
        <v>25395</v>
      </c>
      <c r="G78" s="150">
        <v>37885</v>
      </c>
      <c r="H78" s="150">
        <v>24270</v>
      </c>
    </row>
    <row r="79" ht="12.75">
      <c r="D79" s="152"/>
    </row>
  </sheetData>
  <mergeCells count="10">
    <mergeCell ref="A7:D10"/>
    <mergeCell ref="A72:H72"/>
    <mergeCell ref="A37:H37"/>
    <mergeCell ref="A38:H38"/>
    <mergeCell ref="A63:H63"/>
    <mergeCell ref="A64:H64"/>
    <mergeCell ref="E7:F8"/>
    <mergeCell ref="G7:H8"/>
    <mergeCell ref="G9:G10"/>
    <mergeCell ref="E9:E10"/>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89"/>
  <sheetViews>
    <sheetView workbookViewId="0" topLeftCell="A1">
      <selection activeCell="J69" sqref="J69"/>
    </sheetView>
  </sheetViews>
  <sheetFormatPr defaultColWidth="11.421875" defaultRowHeight="12.75"/>
  <cols>
    <col min="1" max="1" width="5.140625" style="0" customWidth="1"/>
    <col min="2" max="2" width="2.00390625" style="0" customWidth="1"/>
    <col min="3" max="3" width="34.7109375" style="0" customWidth="1"/>
    <col min="4" max="4" width="3.00390625" style="0" customWidth="1"/>
    <col min="5" max="10" width="7.7109375" style="0" customWidth="1"/>
  </cols>
  <sheetData>
    <row r="1" spans="1:10" s="73" customFormat="1" ht="9.75" customHeight="1">
      <c r="A1" s="71" t="str">
        <f>"- 13 -"</f>
        <v>- 13 -</v>
      </c>
      <c r="B1" s="71"/>
      <c r="C1" s="71"/>
      <c r="D1" s="71"/>
      <c r="E1" s="71"/>
      <c r="F1" s="71"/>
      <c r="G1" s="71"/>
      <c r="H1" s="71"/>
      <c r="I1" s="71"/>
      <c r="J1" s="71"/>
    </row>
    <row r="2" s="73" customFormat="1" ht="7.5" customHeight="1"/>
    <row r="3" spans="1:10" s="73" customFormat="1" ht="12.75">
      <c r="A3" s="88" t="s">
        <v>29</v>
      </c>
      <c r="B3" s="88"/>
      <c r="C3" s="88"/>
      <c r="D3" s="88"/>
      <c r="E3" s="88"/>
      <c r="F3" s="88"/>
      <c r="G3" s="88"/>
      <c r="H3" s="88"/>
      <c r="I3" s="71"/>
      <c r="J3" s="71"/>
    </row>
    <row r="4" spans="1:10" s="153" customFormat="1" ht="12.75" customHeight="1">
      <c r="A4" s="88" t="s">
        <v>718</v>
      </c>
      <c r="B4" s="88"/>
      <c r="C4" s="88"/>
      <c r="D4" s="88"/>
      <c r="E4" s="88"/>
      <c r="F4" s="88"/>
      <c r="G4" s="88"/>
      <c r="H4" s="88"/>
      <c r="I4" s="88"/>
      <c r="J4" s="88"/>
    </row>
    <row r="5" spans="1:10" s="73" customFormat="1" ht="7.5" customHeight="1" thickBot="1">
      <c r="A5" s="75"/>
      <c r="B5" s="75"/>
      <c r="C5" s="75"/>
      <c r="D5" s="75"/>
      <c r="E5" s="75"/>
      <c r="F5" s="75"/>
      <c r="G5" s="75"/>
      <c r="H5" s="75"/>
      <c r="I5" s="75"/>
      <c r="J5" s="75"/>
    </row>
    <row r="6" spans="1:10" s="156" customFormat="1" ht="10.5" customHeight="1">
      <c r="A6" s="672" t="s">
        <v>30</v>
      </c>
      <c r="B6" s="154" t="s">
        <v>1001</v>
      </c>
      <c r="C6" s="154"/>
      <c r="D6" s="155"/>
      <c r="E6" s="693">
        <v>2003</v>
      </c>
      <c r="F6" s="687"/>
      <c r="G6" s="682"/>
      <c r="H6" s="686">
        <v>2004</v>
      </c>
      <c r="I6" s="687"/>
      <c r="J6" s="687"/>
    </row>
    <row r="7" spans="1:10" s="156" customFormat="1" ht="8.25" customHeight="1">
      <c r="A7" s="673"/>
      <c r="B7" s="157"/>
      <c r="C7" s="157"/>
      <c r="D7" s="158"/>
      <c r="E7" s="694"/>
      <c r="F7" s="695"/>
      <c r="G7" s="683"/>
      <c r="H7" s="695"/>
      <c r="I7" s="695"/>
      <c r="J7" s="695"/>
    </row>
    <row r="8" spans="1:10" s="156" customFormat="1" ht="12.75" customHeight="1">
      <c r="A8" s="673"/>
      <c r="B8" s="159" t="s">
        <v>1002</v>
      </c>
      <c r="C8" s="157"/>
      <c r="D8" s="158"/>
      <c r="E8" s="160" t="s">
        <v>1003</v>
      </c>
      <c r="F8" s="160" t="s">
        <v>1004</v>
      </c>
      <c r="G8" s="160" t="s">
        <v>1005</v>
      </c>
      <c r="H8" s="160" t="s">
        <v>1003</v>
      </c>
      <c r="I8" s="160" t="s">
        <v>1004</v>
      </c>
      <c r="J8" s="161" t="s">
        <v>1005</v>
      </c>
    </row>
    <row r="9" spans="1:10" s="156" customFormat="1" ht="12.75" customHeight="1" thickBot="1">
      <c r="A9" s="674"/>
      <c r="B9" s="154" t="s">
        <v>1006</v>
      </c>
      <c r="C9" s="154"/>
      <c r="D9" s="158"/>
      <c r="E9" s="122" t="s">
        <v>1007</v>
      </c>
      <c r="F9" s="122" t="s">
        <v>1008</v>
      </c>
      <c r="G9" s="122" t="s">
        <v>1008</v>
      </c>
      <c r="H9" s="122" t="s">
        <v>1007</v>
      </c>
      <c r="I9" s="122" t="s">
        <v>1008</v>
      </c>
      <c r="J9" s="162" t="s">
        <v>1008</v>
      </c>
    </row>
    <row r="10" spans="1:10" s="73" customFormat="1" ht="10.5" customHeight="1">
      <c r="A10" s="126"/>
      <c r="B10" s="78"/>
      <c r="C10" s="78"/>
      <c r="D10" s="79"/>
      <c r="E10" s="78"/>
      <c r="F10" s="78"/>
      <c r="G10" s="78"/>
      <c r="H10" s="78"/>
      <c r="I10" s="78"/>
      <c r="J10" s="78"/>
    </row>
    <row r="11" spans="1:10" s="128" customFormat="1" ht="9.75" customHeight="1">
      <c r="A11" s="127" t="s">
        <v>1009</v>
      </c>
      <c r="B11" s="128" t="s">
        <v>1010</v>
      </c>
      <c r="D11" s="129" t="s">
        <v>863</v>
      </c>
      <c r="E11" s="163">
        <v>35387</v>
      </c>
      <c r="F11" s="163">
        <v>21594</v>
      </c>
      <c r="G11" s="163">
        <v>13793</v>
      </c>
      <c r="H11" s="163">
        <v>33849</v>
      </c>
      <c r="I11" s="163">
        <v>20751</v>
      </c>
      <c r="J11" s="163">
        <v>13098</v>
      </c>
    </row>
    <row r="12" spans="1:10" s="128" customFormat="1" ht="9.75" customHeight="1">
      <c r="A12" s="127"/>
      <c r="D12" s="129" t="s">
        <v>865</v>
      </c>
      <c r="E12" s="163">
        <v>22990</v>
      </c>
      <c r="F12" s="163">
        <v>11983</v>
      </c>
      <c r="G12" s="163">
        <v>11007</v>
      </c>
      <c r="H12" s="163">
        <v>21942</v>
      </c>
      <c r="I12" s="163">
        <v>11465</v>
      </c>
      <c r="J12" s="163">
        <v>10477</v>
      </c>
    </row>
    <row r="13" spans="1:10" s="73" customFormat="1" ht="7.5" customHeight="1">
      <c r="A13" s="131"/>
      <c r="D13" s="84"/>
      <c r="E13" s="163"/>
      <c r="F13" s="163"/>
      <c r="G13" s="163"/>
      <c r="H13" s="163"/>
      <c r="I13" s="163"/>
      <c r="J13" s="163"/>
    </row>
    <row r="14" spans="1:10" s="128" customFormat="1" ht="9.75" customHeight="1">
      <c r="A14" s="127">
        <v>0</v>
      </c>
      <c r="B14" s="128" t="s">
        <v>31</v>
      </c>
      <c r="D14" s="129" t="s">
        <v>863</v>
      </c>
      <c r="E14" s="163">
        <v>8454</v>
      </c>
      <c r="F14" s="163">
        <v>5743</v>
      </c>
      <c r="G14" s="163">
        <v>2711</v>
      </c>
      <c r="H14" s="163">
        <v>8434</v>
      </c>
      <c r="I14" s="163">
        <v>5601</v>
      </c>
      <c r="J14" s="163">
        <v>2833</v>
      </c>
    </row>
    <row r="15" spans="1:10" s="128" customFormat="1" ht="9.75" customHeight="1">
      <c r="A15" s="127"/>
      <c r="D15" s="129" t="s">
        <v>865</v>
      </c>
      <c r="E15" s="163">
        <v>6222</v>
      </c>
      <c r="F15" s="163">
        <v>3885</v>
      </c>
      <c r="G15" s="163">
        <v>2337</v>
      </c>
      <c r="H15" s="163">
        <v>6132</v>
      </c>
      <c r="I15" s="163">
        <v>3745</v>
      </c>
      <c r="J15" s="163">
        <v>2387</v>
      </c>
    </row>
    <row r="16" spans="1:4" s="128" customFormat="1" ht="9.75" customHeight="1">
      <c r="A16" s="127"/>
      <c r="C16" s="164" t="s">
        <v>855</v>
      </c>
      <c r="D16" s="129"/>
    </row>
    <row r="17" spans="1:10" s="73" customFormat="1" ht="9.75" customHeight="1">
      <c r="A17" s="131" t="str">
        <f>"00, 01"</f>
        <v>00, 01</v>
      </c>
      <c r="B17"/>
      <c r="C17" s="73" t="s">
        <v>32</v>
      </c>
      <c r="D17" s="84" t="s">
        <v>863</v>
      </c>
      <c r="E17" s="165">
        <v>924</v>
      </c>
      <c r="F17" s="165">
        <v>764</v>
      </c>
      <c r="G17" s="165">
        <v>160</v>
      </c>
      <c r="H17" s="165">
        <v>905</v>
      </c>
      <c r="I17" s="165">
        <v>732</v>
      </c>
      <c r="J17" s="165">
        <v>173</v>
      </c>
    </row>
    <row r="18" spans="1:10" s="143" customFormat="1" ht="10.5" customHeight="1">
      <c r="A18" s="166"/>
      <c r="D18" s="84" t="s">
        <v>865</v>
      </c>
      <c r="E18" s="165">
        <v>491</v>
      </c>
      <c r="F18" s="165">
        <v>366</v>
      </c>
      <c r="G18" s="165">
        <v>125</v>
      </c>
      <c r="H18" s="165">
        <v>472</v>
      </c>
      <c r="I18" s="165">
        <v>337</v>
      </c>
      <c r="J18" s="165">
        <v>135</v>
      </c>
    </row>
    <row r="19" spans="1:10" s="73" customFormat="1" ht="12" customHeight="1">
      <c r="A19" s="131" t="str">
        <f>"03"</f>
        <v>03</v>
      </c>
      <c r="C19" s="73" t="s">
        <v>33</v>
      </c>
      <c r="D19" s="84" t="s">
        <v>863</v>
      </c>
      <c r="E19" s="165">
        <v>2438</v>
      </c>
      <c r="F19" s="165">
        <v>1601</v>
      </c>
      <c r="G19" s="165">
        <v>837</v>
      </c>
      <c r="H19" s="165">
        <v>2390</v>
      </c>
      <c r="I19" s="165">
        <v>1545</v>
      </c>
      <c r="J19" s="165">
        <v>845</v>
      </c>
    </row>
    <row r="20" spans="1:10" s="73" customFormat="1" ht="10.5" customHeight="1">
      <c r="A20" s="131"/>
      <c r="D20" s="84" t="s">
        <v>865</v>
      </c>
      <c r="E20" s="165">
        <v>2118</v>
      </c>
      <c r="F20" s="165">
        <v>1328</v>
      </c>
      <c r="G20" s="165">
        <v>790</v>
      </c>
      <c r="H20" s="165">
        <v>2077</v>
      </c>
      <c r="I20" s="165">
        <v>1276</v>
      </c>
      <c r="J20" s="165">
        <v>801</v>
      </c>
    </row>
    <row r="21" spans="1:10" s="73" customFormat="1" ht="9.75" customHeight="1">
      <c r="A21" s="131" t="str">
        <f>"02, 05"</f>
        <v>02, 05</v>
      </c>
      <c r="C21" s="73" t="s">
        <v>34</v>
      </c>
      <c r="D21" s="84" t="s">
        <v>863</v>
      </c>
      <c r="E21" s="165">
        <v>5092</v>
      </c>
      <c r="F21" s="165">
        <v>3378</v>
      </c>
      <c r="G21" s="165">
        <v>1714</v>
      </c>
      <c r="H21" s="165">
        <v>5139</v>
      </c>
      <c r="I21" s="165">
        <v>3324</v>
      </c>
      <c r="J21" s="165">
        <v>1815</v>
      </c>
    </row>
    <row r="22" spans="1:10" s="73" customFormat="1" ht="11.25" customHeight="1">
      <c r="A22" s="131" t="str">
        <f>"06, 08"</f>
        <v>06, 08</v>
      </c>
      <c r="D22" s="84" t="s">
        <v>865</v>
      </c>
      <c r="E22" s="165">
        <v>3613</v>
      </c>
      <c r="F22" s="165">
        <v>2191</v>
      </c>
      <c r="G22" s="165">
        <v>1422</v>
      </c>
      <c r="H22" s="165">
        <v>3583</v>
      </c>
      <c r="I22" s="165">
        <v>2132</v>
      </c>
      <c r="J22" s="165">
        <v>1451</v>
      </c>
    </row>
    <row r="23" spans="1:4" s="73" customFormat="1" ht="7.5" customHeight="1">
      <c r="A23" s="131"/>
      <c r="D23" s="84"/>
    </row>
    <row r="24" spans="1:10" s="128" customFormat="1" ht="11.25" customHeight="1">
      <c r="A24" s="127">
        <v>1</v>
      </c>
      <c r="B24" s="128" t="s">
        <v>35</v>
      </c>
      <c r="D24" s="129" t="s">
        <v>863</v>
      </c>
      <c r="E24" s="163">
        <v>3851</v>
      </c>
      <c r="F24" s="163">
        <v>3049</v>
      </c>
      <c r="G24" s="163">
        <v>802</v>
      </c>
      <c r="H24" s="163">
        <v>3856</v>
      </c>
      <c r="I24" s="163">
        <v>3057</v>
      </c>
      <c r="J24" s="163">
        <v>799</v>
      </c>
    </row>
    <row r="25" spans="1:10" s="128" customFormat="1" ht="9.75" customHeight="1">
      <c r="A25" s="127"/>
      <c r="D25" s="129" t="s">
        <v>865</v>
      </c>
      <c r="E25" s="163">
        <v>2046</v>
      </c>
      <c r="F25" s="163">
        <v>1417</v>
      </c>
      <c r="G25" s="163">
        <v>629</v>
      </c>
      <c r="H25" s="163">
        <v>2035</v>
      </c>
      <c r="I25" s="163">
        <v>1426</v>
      </c>
      <c r="J25" s="163">
        <v>609</v>
      </c>
    </row>
    <row r="26" spans="1:10" s="73" customFormat="1" ht="7.5" customHeight="1">
      <c r="A26" s="131"/>
      <c r="D26" s="84"/>
      <c r="E26" s="163"/>
      <c r="F26" s="163"/>
      <c r="G26" s="163"/>
      <c r="H26" s="163"/>
      <c r="I26" s="163"/>
      <c r="J26" s="163"/>
    </row>
    <row r="27" spans="1:10" s="128" customFormat="1" ht="9.75" customHeight="1">
      <c r="A27" s="127">
        <v>2</v>
      </c>
      <c r="B27" s="128" t="s">
        <v>36</v>
      </c>
      <c r="D27" s="129" t="s">
        <v>863</v>
      </c>
      <c r="E27" s="163">
        <v>3336</v>
      </c>
      <c r="F27" s="163">
        <v>1794</v>
      </c>
      <c r="G27" s="163">
        <v>1542</v>
      </c>
      <c r="H27" s="163">
        <v>3165</v>
      </c>
      <c r="I27" s="163">
        <v>1639</v>
      </c>
      <c r="J27" s="163">
        <v>1526</v>
      </c>
    </row>
    <row r="28" spans="1:10" s="128" customFormat="1" ht="9.75" customHeight="1">
      <c r="A28" s="127"/>
      <c r="D28" s="129" t="s">
        <v>865</v>
      </c>
      <c r="E28" s="163">
        <v>2033</v>
      </c>
      <c r="F28" s="163">
        <v>754</v>
      </c>
      <c r="G28" s="163">
        <v>1279</v>
      </c>
      <c r="H28" s="163">
        <v>1944</v>
      </c>
      <c r="I28" s="163">
        <v>707</v>
      </c>
      <c r="J28" s="163">
        <v>1237</v>
      </c>
    </row>
    <row r="29" spans="1:4" s="128" customFormat="1" ht="9" customHeight="1">
      <c r="A29" s="127"/>
      <c r="C29" s="73" t="s">
        <v>964</v>
      </c>
      <c r="D29" s="129"/>
    </row>
    <row r="30" spans="1:10" s="73" customFormat="1" ht="9.75" customHeight="1">
      <c r="A30" s="131" t="s">
        <v>37</v>
      </c>
      <c r="C30" s="73" t="s">
        <v>38</v>
      </c>
      <c r="D30" s="84" t="s">
        <v>863</v>
      </c>
      <c r="E30" s="165">
        <v>1654</v>
      </c>
      <c r="F30" s="165">
        <v>745</v>
      </c>
      <c r="G30" s="165">
        <v>909</v>
      </c>
      <c r="H30" s="165">
        <v>1580</v>
      </c>
      <c r="I30" s="165">
        <v>660</v>
      </c>
      <c r="J30" s="165">
        <v>920</v>
      </c>
    </row>
    <row r="31" spans="1:10" s="73" customFormat="1" ht="11.25" customHeight="1">
      <c r="A31" s="131"/>
      <c r="C31"/>
      <c r="D31" s="84" t="s">
        <v>865</v>
      </c>
      <c r="E31" s="165">
        <v>962</v>
      </c>
      <c r="F31" s="165">
        <v>178</v>
      </c>
      <c r="G31" s="165">
        <v>784</v>
      </c>
      <c r="H31" s="165">
        <v>948</v>
      </c>
      <c r="I31" s="165">
        <v>158</v>
      </c>
      <c r="J31" s="165">
        <v>772</v>
      </c>
    </row>
    <row r="32" spans="1:4" s="73" customFormat="1" ht="7.5" customHeight="1">
      <c r="A32" s="131"/>
      <c r="D32" s="84"/>
    </row>
    <row r="33" spans="1:10" s="128" customFormat="1" ht="9.75" customHeight="1">
      <c r="A33" s="127">
        <v>3</v>
      </c>
      <c r="B33" s="128" t="s">
        <v>39</v>
      </c>
      <c r="D33" s="129" t="s">
        <v>863</v>
      </c>
      <c r="E33" s="163">
        <v>2383</v>
      </c>
      <c r="F33" s="163">
        <v>1228</v>
      </c>
      <c r="G33" s="163">
        <v>1155</v>
      </c>
      <c r="H33" s="163">
        <v>2198</v>
      </c>
      <c r="I33" s="163">
        <v>1175</v>
      </c>
      <c r="J33" s="163">
        <v>1023</v>
      </c>
    </row>
    <row r="34" spans="1:10" s="128" customFormat="1" ht="9.75" customHeight="1">
      <c r="A34" s="127"/>
      <c r="D34" s="129" t="s">
        <v>865</v>
      </c>
      <c r="E34" s="163">
        <v>1516</v>
      </c>
      <c r="F34" s="163">
        <v>704</v>
      </c>
      <c r="G34" s="163">
        <v>812</v>
      </c>
      <c r="H34" s="163">
        <v>1468</v>
      </c>
      <c r="I34" s="163">
        <v>701</v>
      </c>
      <c r="J34" s="163">
        <v>767</v>
      </c>
    </row>
    <row r="35" spans="1:4" s="73" customFormat="1" ht="9" customHeight="1">
      <c r="A35" s="131"/>
      <c r="C35" s="73" t="s">
        <v>964</v>
      </c>
      <c r="D35" s="84"/>
    </row>
    <row r="36" spans="1:10" s="73" customFormat="1" ht="9.75" customHeight="1">
      <c r="A36" s="131">
        <v>33</v>
      </c>
      <c r="B36"/>
      <c r="C36" s="73" t="s">
        <v>40</v>
      </c>
      <c r="D36" s="84" t="s">
        <v>863</v>
      </c>
      <c r="E36" s="165">
        <v>425</v>
      </c>
      <c r="F36" s="165">
        <v>264</v>
      </c>
      <c r="G36" s="165">
        <v>161</v>
      </c>
      <c r="H36" s="165">
        <v>421</v>
      </c>
      <c r="I36" s="165">
        <v>247</v>
      </c>
      <c r="J36" s="165">
        <v>174</v>
      </c>
    </row>
    <row r="37" spans="1:10" s="73" customFormat="1" ht="9.75" customHeight="1">
      <c r="A37" s="131"/>
      <c r="D37" s="84" t="s">
        <v>865</v>
      </c>
      <c r="E37" s="165">
        <v>237</v>
      </c>
      <c r="F37" s="165">
        <v>121</v>
      </c>
      <c r="G37" s="165">
        <v>116</v>
      </c>
      <c r="H37" s="165">
        <v>246</v>
      </c>
      <c r="I37" s="165">
        <v>122</v>
      </c>
      <c r="J37" s="165">
        <v>124</v>
      </c>
    </row>
    <row r="38" spans="1:10" s="73" customFormat="1" ht="7.5" customHeight="1">
      <c r="A38" s="131"/>
      <c r="D38" s="84"/>
      <c r="E38" s="165"/>
      <c r="F38" s="165"/>
      <c r="G38" s="165"/>
      <c r="H38" s="165"/>
      <c r="I38" s="165"/>
      <c r="J38" s="165"/>
    </row>
    <row r="39" spans="1:10" s="73" customFormat="1" ht="9.75" customHeight="1">
      <c r="A39" s="131" t="s">
        <v>41</v>
      </c>
      <c r="C39" s="73" t="s">
        <v>42</v>
      </c>
      <c r="D39" s="84" t="s">
        <v>863</v>
      </c>
      <c r="E39" s="165">
        <v>473</v>
      </c>
      <c r="F39" s="165">
        <v>145</v>
      </c>
      <c r="G39" s="165">
        <v>328</v>
      </c>
      <c r="H39" s="165">
        <v>379</v>
      </c>
      <c r="I39" s="165">
        <v>165</v>
      </c>
      <c r="J39" s="165">
        <v>214</v>
      </c>
    </row>
    <row r="40" spans="1:10" s="73" customFormat="1" ht="9" customHeight="1">
      <c r="A40" s="131"/>
      <c r="C40" s="73" t="s">
        <v>43</v>
      </c>
      <c r="D40" s="84" t="s">
        <v>865</v>
      </c>
      <c r="E40" s="165">
        <v>206</v>
      </c>
      <c r="F40" s="165">
        <v>60</v>
      </c>
      <c r="G40" s="165">
        <v>146</v>
      </c>
      <c r="H40" s="165">
        <v>188</v>
      </c>
      <c r="I40" s="165">
        <v>77</v>
      </c>
      <c r="J40" s="165">
        <v>111</v>
      </c>
    </row>
    <row r="41" spans="1:4" s="73" customFormat="1" ht="7.5" customHeight="1">
      <c r="A41" s="131"/>
      <c r="D41" s="84"/>
    </row>
    <row r="42" spans="1:10" s="128" customFormat="1" ht="9.75" customHeight="1">
      <c r="A42" s="127">
        <v>4</v>
      </c>
      <c r="B42" s="128" t="s">
        <v>44</v>
      </c>
      <c r="D42" s="129" t="s">
        <v>863</v>
      </c>
      <c r="E42" s="136">
        <v>7735</v>
      </c>
      <c r="F42" s="136">
        <v>3314</v>
      </c>
      <c r="G42" s="136">
        <v>4421</v>
      </c>
      <c r="H42" s="136">
        <v>7055</v>
      </c>
      <c r="I42" s="136">
        <v>3060</v>
      </c>
      <c r="J42" s="136">
        <v>3995</v>
      </c>
    </row>
    <row r="43" spans="1:10" s="128" customFormat="1" ht="9.75" customHeight="1">
      <c r="A43" s="127"/>
      <c r="C43"/>
      <c r="D43" s="129" t="s">
        <v>865</v>
      </c>
      <c r="E43" s="136">
        <v>7121</v>
      </c>
      <c r="F43" s="136">
        <v>2863</v>
      </c>
      <c r="G43" s="136">
        <v>4258</v>
      </c>
      <c r="H43" s="136">
        <v>6469</v>
      </c>
      <c r="I43" s="136">
        <v>2617</v>
      </c>
      <c r="J43" s="136">
        <v>3852</v>
      </c>
    </row>
    <row r="44" spans="1:4" s="128" customFormat="1" ht="9.75" customHeight="1">
      <c r="A44" s="127"/>
      <c r="C44" s="164" t="s">
        <v>964</v>
      </c>
      <c r="D44" s="129"/>
    </row>
    <row r="45" spans="1:10" s="73" customFormat="1" ht="9.75" customHeight="1">
      <c r="A45" s="131">
        <v>46</v>
      </c>
      <c r="B45"/>
      <c r="C45" s="73" t="s">
        <v>45</v>
      </c>
      <c r="D45" s="84" t="s">
        <v>863</v>
      </c>
      <c r="E45" s="165">
        <v>5070</v>
      </c>
      <c r="F45" s="165">
        <v>1375</v>
      </c>
      <c r="G45" s="165">
        <v>3695</v>
      </c>
      <c r="H45" s="165">
        <v>4408</v>
      </c>
      <c r="I45" s="165">
        <v>1120</v>
      </c>
      <c r="J45" s="165">
        <v>3288</v>
      </c>
    </row>
    <row r="46" spans="1:10" s="128" customFormat="1" ht="11.25" customHeight="1">
      <c r="A46" s="127"/>
      <c r="C46"/>
      <c r="D46" s="84" t="s">
        <v>865</v>
      </c>
      <c r="E46" s="165">
        <v>4826</v>
      </c>
      <c r="F46" s="165">
        <v>1221</v>
      </c>
      <c r="G46" s="165">
        <v>3605</v>
      </c>
      <c r="H46" s="165">
        <v>4194</v>
      </c>
      <c r="I46" s="165">
        <v>978</v>
      </c>
      <c r="J46" s="165">
        <v>3216</v>
      </c>
    </row>
    <row r="47" spans="1:10" s="128" customFormat="1" ht="9.75" customHeight="1">
      <c r="A47" s="127"/>
      <c r="C47" s="164" t="s">
        <v>46</v>
      </c>
      <c r="D47" s="84"/>
      <c r="H47" s="165"/>
      <c r="I47" s="165"/>
      <c r="J47" s="165"/>
    </row>
    <row r="48" spans="1:10" s="73" customFormat="1" ht="9.75" customHeight="1">
      <c r="A48" s="131">
        <v>464</v>
      </c>
      <c r="B48"/>
      <c r="C48" s="73" t="s">
        <v>47</v>
      </c>
      <c r="D48" s="84" t="s">
        <v>863</v>
      </c>
      <c r="E48" s="165">
        <v>4527</v>
      </c>
      <c r="F48" s="165">
        <v>1079</v>
      </c>
      <c r="G48" s="165">
        <v>3448</v>
      </c>
      <c r="H48" s="165">
        <v>3972</v>
      </c>
      <c r="I48" s="165">
        <v>862</v>
      </c>
      <c r="J48" s="165">
        <v>3110</v>
      </c>
    </row>
    <row r="49" spans="1:10" s="73" customFormat="1" ht="9.75" customHeight="1">
      <c r="A49" s="131"/>
      <c r="D49" s="84" t="s">
        <v>865</v>
      </c>
      <c r="E49" s="165">
        <v>4445</v>
      </c>
      <c r="F49" s="165">
        <v>1026</v>
      </c>
      <c r="G49" s="165">
        <v>3419</v>
      </c>
      <c r="H49" s="165">
        <v>3891</v>
      </c>
      <c r="I49" s="165">
        <v>820</v>
      </c>
      <c r="J49" s="165">
        <v>3071</v>
      </c>
    </row>
    <row r="50" spans="1:4" s="73" customFormat="1" ht="7.5" customHeight="1">
      <c r="A50" s="131"/>
      <c r="D50" s="84"/>
    </row>
    <row r="51" spans="1:10" s="128" customFormat="1" ht="9.75" customHeight="1">
      <c r="A51" s="127">
        <v>5</v>
      </c>
      <c r="B51" s="128" t="s">
        <v>48</v>
      </c>
      <c r="D51" s="129" t="s">
        <v>863</v>
      </c>
      <c r="E51" s="136">
        <v>2499</v>
      </c>
      <c r="F51" s="136">
        <v>1474</v>
      </c>
      <c r="G51" s="136">
        <v>1025</v>
      </c>
      <c r="H51" s="136">
        <v>2176</v>
      </c>
      <c r="I51" s="136">
        <v>1324</v>
      </c>
      <c r="J51" s="136">
        <v>852</v>
      </c>
    </row>
    <row r="52" spans="1:10" s="128" customFormat="1" ht="11.25" customHeight="1">
      <c r="A52" s="127"/>
      <c r="C52"/>
      <c r="D52" s="129" t="s">
        <v>865</v>
      </c>
      <c r="E52" s="136">
        <v>1329</v>
      </c>
      <c r="F52" s="136">
        <v>734</v>
      </c>
      <c r="G52" s="136">
        <v>595</v>
      </c>
      <c r="H52" s="136">
        <v>1214</v>
      </c>
      <c r="I52" s="136">
        <v>673</v>
      </c>
      <c r="J52" s="136">
        <v>541</v>
      </c>
    </row>
    <row r="53" spans="1:4" s="128" customFormat="1" ht="9" customHeight="1">
      <c r="A53" s="127"/>
      <c r="C53" s="164" t="s">
        <v>964</v>
      </c>
      <c r="D53" s="129"/>
    </row>
    <row r="54" spans="1:10" s="73" customFormat="1" ht="9.75" customHeight="1">
      <c r="A54" s="131">
        <v>58</v>
      </c>
      <c r="B54"/>
      <c r="C54" s="73" t="s">
        <v>49</v>
      </c>
      <c r="D54" s="84" t="s">
        <v>863</v>
      </c>
      <c r="E54" s="165">
        <v>910</v>
      </c>
      <c r="F54" s="165">
        <v>430</v>
      </c>
      <c r="G54" s="165">
        <v>480</v>
      </c>
      <c r="H54" s="165">
        <v>681</v>
      </c>
      <c r="I54" s="165">
        <v>365</v>
      </c>
      <c r="J54" s="165">
        <v>316</v>
      </c>
    </row>
    <row r="55" spans="1:10" s="73" customFormat="1" ht="10.5" customHeight="1">
      <c r="A55" s="131"/>
      <c r="D55" s="84" t="s">
        <v>865</v>
      </c>
      <c r="E55" s="165">
        <v>351</v>
      </c>
      <c r="F55" s="165">
        <v>157</v>
      </c>
      <c r="G55" s="165">
        <v>194</v>
      </c>
      <c r="H55" s="165">
        <v>261</v>
      </c>
      <c r="I55" s="165">
        <v>128</v>
      </c>
      <c r="J55" s="165">
        <v>133</v>
      </c>
    </row>
    <row r="56" spans="1:4" s="73" customFormat="1" ht="7.5" customHeight="1">
      <c r="A56" s="131"/>
      <c r="D56" s="84"/>
    </row>
    <row r="57" spans="1:10" s="128" customFormat="1" ht="9.75" customHeight="1">
      <c r="A57" s="127">
        <v>6</v>
      </c>
      <c r="B57" s="128" t="s">
        <v>50</v>
      </c>
      <c r="D57" s="129" t="s">
        <v>863</v>
      </c>
      <c r="E57" s="136">
        <v>3428</v>
      </c>
      <c r="F57" s="136">
        <v>2446</v>
      </c>
      <c r="G57" s="136">
        <v>982</v>
      </c>
      <c r="H57" s="136">
        <v>3214</v>
      </c>
      <c r="I57" s="136">
        <v>2320</v>
      </c>
      <c r="J57" s="136">
        <v>894</v>
      </c>
    </row>
    <row r="58" spans="1:10" s="128" customFormat="1" ht="9.75" customHeight="1">
      <c r="A58" s="127"/>
      <c r="C58"/>
      <c r="D58" s="129" t="s">
        <v>865</v>
      </c>
      <c r="E58" s="136">
        <v>1784</v>
      </c>
      <c r="F58" s="136">
        <v>1178</v>
      </c>
      <c r="G58" s="136">
        <v>606</v>
      </c>
      <c r="H58" s="136">
        <v>1722</v>
      </c>
      <c r="I58" s="136">
        <v>1145</v>
      </c>
      <c r="J58" s="136">
        <v>577</v>
      </c>
    </row>
    <row r="59" spans="1:4" s="128" customFormat="1" ht="9.75" customHeight="1">
      <c r="A59" s="127"/>
      <c r="C59" s="164" t="s">
        <v>964</v>
      </c>
      <c r="D59" s="129"/>
    </row>
    <row r="60" spans="1:10" s="73" customFormat="1" ht="9.75" customHeight="1">
      <c r="A60" s="131">
        <v>60</v>
      </c>
      <c r="B60"/>
      <c r="C60" s="73" t="s">
        <v>51</v>
      </c>
      <c r="D60" s="84" t="s">
        <v>863</v>
      </c>
      <c r="E60" s="165">
        <v>1909</v>
      </c>
      <c r="F60" s="165">
        <v>1334</v>
      </c>
      <c r="G60" s="165">
        <v>575</v>
      </c>
      <c r="H60" s="165">
        <v>1789</v>
      </c>
      <c r="I60" s="165">
        <v>1236</v>
      </c>
      <c r="J60" s="165">
        <v>553</v>
      </c>
    </row>
    <row r="61" spans="1:10" s="73" customFormat="1" ht="10.5" customHeight="1">
      <c r="A61" s="131"/>
      <c r="D61" s="84" t="s">
        <v>865</v>
      </c>
      <c r="E61" s="165">
        <v>1023</v>
      </c>
      <c r="F61" s="165">
        <v>653</v>
      </c>
      <c r="G61" s="165">
        <v>370</v>
      </c>
      <c r="H61" s="165">
        <v>993</v>
      </c>
      <c r="I61" s="165">
        <v>620</v>
      </c>
      <c r="J61" s="165">
        <v>373</v>
      </c>
    </row>
    <row r="62" spans="1:4" s="73" customFormat="1" ht="7.5" customHeight="1">
      <c r="A62" s="131"/>
      <c r="D62" s="84"/>
    </row>
    <row r="63" spans="1:10" s="128" customFormat="1" ht="10.5" customHeight="1">
      <c r="A63" s="127">
        <v>7</v>
      </c>
      <c r="B63" s="128" t="s">
        <v>52</v>
      </c>
      <c r="D63" s="129" t="s">
        <v>863</v>
      </c>
      <c r="E63" s="136">
        <v>3508</v>
      </c>
      <c r="F63" s="136">
        <v>2445</v>
      </c>
      <c r="G63" s="136">
        <v>1063</v>
      </c>
      <c r="H63" s="136">
        <v>3579</v>
      </c>
      <c r="I63" s="136">
        <v>2472</v>
      </c>
      <c r="J63" s="136">
        <v>1107</v>
      </c>
    </row>
    <row r="64" spans="1:10" s="128" customFormat="1" ht="9.75" customHeight="1">
      <c r="A64" s="127"/>
      <c r="B64" s="128" t="s">
        <v>53</v>
      </c>
      <c r="D64" s="129" t="s">
        <v>865</v>
      </c>
      <c r="E64" s="136">
        <v>860</v>
      </c>
      <c r="F64" s="136">
        <v>412</v>
      </c>
      <c r="G64" s="136">
        <v>448</v>
      </c>
      <c r="H64" s="136">
        <v>882</v>
      </c>
      <c r="I64" s="136">
        <v>419</v>
      </c>
      <c r="J64" s="136">
        <v>463</v>
      </c>
    </row>
    <row r="65" spans="1:4" s="128" customFormat="1" ht="9.75" customHeight="1">
      <c r="A65" s="127"/>
      <c r="C65" s="73" t="s">
        <v>964</v>
      </c>
      <c r="D65" s="129"/>
    </row>
    <row r="66" spans="1:10" s="73" customFormat="1" ht="9.75" customHeight="1">
      <c r="A66" s="131">
        <v>77</v>
      </c>
      <c r="B66"/>
      <c r="C66" s="73" t="s">
        <v>54</v>
      </c>
      <c r="D66" s="84" t="s">
        <v>863</v>
      </c>
      <c r="E66" s="165">
        <v>2536</v>
      </c>
      <c r="F66" s="165">
        <v>1779</v>
      </c>
      <c r="G66" s="165">
        <v>757</v>
      </c>
      <c r="H66" s="165">
        <v>2629</v>
      </c>
      <c r="I66" s="165">
        <v>1847</v>
      </c>
      <c r="J66" s="165">
        <v>782</v>
      </c>
    </row>
    <row r="67" spans="1:10" s="128" customFormat="1" ht="11.25" customHeight="1">
      <c r="A67" s="127"/>
      <c r="C67"/>
      <c r="D67" s="84" t="s">
        <v>865</v>
      </c>
      <c r="E67" s="165">
        <v>313</v>
      </c>
      <c r="F67" s="165">
        <v>80</v>
      </c>
      <c r="G67" s="165">
        <v>233</v>
      </c>
      <c r="H67" s="165">
        <v>360</v>
      </c>
      <c r="I67" s="165">
        <v>122</v>
      </c>
      <c r="J67" s="165">
        <v>238</v>
      </c>
    </row>
    <row r="68" spans="1:4" s="128" customFormat="1" ht="7.5" customHeight="1">
      <c r="A68" s="127"/>
      <c r="D68" s="84"/>
    </row>
    <row r="69" spans="1:10" s="128" customFormat="1" ht="9.75" customHeight="1">
      <c r="A69" s="127">
        <v>8</v>
      </c>
      <c r="B69" s="128" t="s">
        <v>55</v>
      </c>
      <c r="D69" s="129" t="s">
        <v>863</v>
      </c>
      <c r="E69" s="136">
        <v>193</v>
      </c>
      <c r="F69" s="136">
        <v>101</v>
      </c>
      <c r="G69" s="136">
        <v>92</v>
      </c>
      <c r="H69" s="136">
        <v>172</v>
      </c>
      <c r="I69" s="136">
        <v>103</v>
      </c>
      <c r="J69" s="136">
        <v>69</v>
      </c>
    </row>
    <row r="70" spans="1:10" s="128" customFormat="1" ht="9.75" customHeight="1">
      <c r="A70" s="127"/>
      <c r="B70" s="128" t="s">
        <v>56</v>
      </c>
      <c r="D70" s="129" t="s">
        <v>865</v>
      </c>
      <c r="E70" s="136">
        <v>79</v>
      </c>
      <c r="F70" s="136">
        <v>36</v>
      </c>
      <c r="G70" s="136">
        <v>43</v>
      </c>
      <c r="H70" s="136">
        <v>76</v>
      </c>
      <c r="I70" s="136">
        <v>32</v>
      </c>
      <c r="J70" s="136">
        <v>44</v>
      </c>
    </row>
    <row r="71" spans="1:7" s="128" customFormat="1" ht="6.75" customHeight="1">
      <c r="A71" s="127"/>
      <c r="D71" s="167"/>
      <c r="E71" s="136"/>
      <c r="F71" s="136"/>
      <c r="G71" s="136"/>
    </row>
    <row r="72" spans="1:10" s="128" customFormat="1" ht="12.75" customHeight="1">
      <c r="A72" s="127" t="str">
        <f>"0-8"</f>
        <v>0-8</v>
      </c>
      <c r="B72" s="128" t="s">
        <v>659</v>
      </c>
      <c r="D72" s="129" t="s">
        <v>863</v>
      </c>
      <c r="E72" s="136">
        <v>4081</v>
      </c>
      <c r="F72" s="136">
        <v>3151</v>
      </c>
      <c r="G72" s="136">
        <v>930</v>
      </c>
      <c r="H72" s="136">
        <v>4036</v>
      </c>
      <c r="I72" s="136">
        <v>2966</v>
      </c>
      <c r="J72" s="136">
        <v>1070</v>
      </c>
    </row>
    <row r="73" spans="1:10" s="128" customFormat="1" ht="9.75" customHeight="1">
      <c r="A73" s="127"/>
      <c r="D73" s="129" t="s">
        <v>865</v>
      </c>
      <c r="E73" s="136">
        <v>2405</v>
      </c>
      <c r="F73" s="136">
        <v>1684</v>
      </c>
      <c r="G73" s="136">
        <v>721</v>
      </c>
      <c r="H73" s="136">
        <v>2328</v>
      </c>
      <c r="I73" s="136">
        <v>1523</v>
      </c>
      <c r="J73" s="136">
        <v>805</v>
      </c>
    </row>
    <row r="74" spans="1:4" s="73" customFormat="1" ht="9" customHeight="1">
      <c r="A74" s="131"/>
      <c r="C74" s="73" t="s">
        <v>964</v>
      </c>
      <c r="D74" s="84"/>
    </row>
    <row r="75" spans="1:10" s="73" customFormat="1" ht="9.75" customHeight="1">
      <c r="A75" s="131">
        <v>51</v>
      </c>
      <c r="B75"/>
      <c r="C75" s="73" t="s">
        <v>57</v>
      </c>
      <c r="D75" s="84" t="s">
        <v>863</v>
      </c>
      <c r="E75" s="165">
        <v>1693</v>
      </c>
      <c r="F75" s="165">
        <v>1277</v>
      </c>
      <c r="G75" s="165">
        <v>416</v>
      </c>
      <c r="H75" s="165">
        <v>1597</v>
      </c>
      <c r="I75" s="165">
        <v>1106</v>
      </c>
      <c r="J75" s="165">
        <v>491</v>
      </c>
    </row>
    <row r="76" spans="1:10" s="73" customFormat="1" ht="9.75" customHeight="1">
      <c r="A76" s="131"/>
      <c r="D76" s="84" t="s">
        <v>865</v>
      </c>
      <c r="E76" s="165">
        <v>1415</v>
      </c>
      <c r="F76" s="165">
        <v>1019</v>
      </c>
      <c r="G76" s="165">
        <v>396</v>
      </c>
      <c r="H76" s="165">
        <v>1327</v>
      </c>
      <c r="I76" s="165">
        <v>859</v>
      </c>
      <c r="J76" s="165">
        <v>468</v>
      </c>
    </row>
    <row r="77" spans="1:4" s="73" customFormat="1" ht="7.5" customHeight="1">
      <c r="A77" s="131"/>
      <c r="D77" s="84"/>
    </row>
    <row r="78" spans="1:10" s="128" customFormat="1" ht="9.75" customHeight="1">
      <c r="A78" s="127"/>
      <c r="B78" s="128" t="s">
        <v>998</v>
      </c>
      <c r="D78" s="129" t="s">
        <v>863</v>
      </c>
      <c r="E78" s="136">
        <v>39468</v>
      </c>
      <c r="F78" s="136">
        <v>24745</v>
      </c>
      <c r="G78" s="136">
        <v>14723</v>
      </c>
      <c r="H78" s="136">
        <v>37885</v>
      </c>
      <c r="I78" s="136">
        <v>23717</v>
      </c>
      <c r="J78" s="136">
        <v>14168</v>
      </c>
    </row>
    <row r="79" spans="1:10" s="128" customFormat="1" ht="9.75" customHeight="1">
      <c r="A79" s="141"/>
      <c r="D79" s="129" t="s">
        <v>865</v>
      </c>
      <c r="E79" s="136">
        <v>25395</v>
      </c>
      <c r="F79" s="136">
        <v>13667</v>
      </c>
      <c r="G79" s="136">
        <v>11728</v>
      </c>
      <c r="H79" s="136">
        <v>24270</v>
      </c>
      <c r="I79" s="136">
        <v>12988</v>
      </c>
      <c r="J79" s="136">
        <v>11282</v>
      </c>
    </row>
    <row r="80" spans="5:10" s="73" customFormat="1" ht="9.75" customHeight="1">
      <c r="E80" s="168"/>
      <c r="F80" s="168"/>
      <c r="G80" s="168"/>
      <c r="H80" s="168"/>
      <c r="I80" s="163"/>
      <c r="J80" s="163"/>
    </row>
    <row r="81" spans="1:10" s="143" customFormat="1" ht="12.75">
      <c r="A81" s="73" t="s">
        <v>58</v>
      </c>
      <c r="E81" s="168"/>
      <c r="F81" s="168"/>
      <c r="G81" s="168"/>
      <c r="H81" s="168"/>
      <c r="I81" s="163"/>
      <c r="J81" s="163"/>
    </row>
    <row r="82" spans="5:10" s="143" customFormat="1" ht="12.75">
      <c r="E82" s="168"/>
      <c r="F82" s="168"/>
      <c r="G82" s="168"/>
      <c r="H82" s="168"/>
      <c r="I82" s="168"/>
      <c r="J82" s="168"/>
    </row>
    <row r="83" spans="5:10" s="143" customFormat="1" ht="12.75">
      <c r="E83" s="168"/>
      <c r="F83" s="168"/>
      <c r="G83" s="168"/>
      <c r="H83" s="168"/>
      <c r="I83" s="168"/>
      <c r="J83" s="168"/>
    </row>
    <row r="84" spans="5:10" s="143" customFormat="1" ht="12.75">
      <c r="E84" s="168"/>
      <c r="F84" s="168"/>
      <c r="G84" s="168"/>
      <c r="H84" s="168"/>
      <c r="I84" s="168"/>
      <c r="J84" s="168"/>
    </row>
    <row r="85" spans="5:10" s="143" customFormat="1" ht="12.75">
      <c r="E85" s="168"/>
      <c r="F85" s="168"/>
      <c r="G85" s="168"/>
      <c r="H85" s="168"/>
      <c r="I85" s="168"/>
      <c r="J85" s="168"/>
    </row>
    <row r="86" spans="5:10" s="143" customFormat="1" ht="12.75">
      <c r="E86" s="168"/>
      <c r="F86" s="168"/>
      <c r="G86" s="168"/>
      <c r="H86" s="168"/>
      <c r="I86" s="168"/>
      <c r="J86" s="168"/>
    </row>
    <row r="87" spans="5:10" s="143" customFormat="1" ht="12.75">
      <c r="E87" s="168"/>
      <c r="F87" s="168"/>
      <c r="G87" s="168"/>
      <c r="H87" s="168"/>
      <c r="I87" s="168"/>
      <c r="J87" s="168"/>
    </row>
    <row r="88" spans="5:10" s="143" customFormat="1" ht="12.75">
      <c r="E88" s="168"/>
      <c r="F88" s="168"/>
      <c r="G88" s="168"/>
      <c r="H88" s="168"/>
      <c r="I88" s="168"/>
      <c r="J88" s="168"/>
    </row>
    <row r="89" spans="5:10" s="143" customFormat="1" ht="12.75">
      <c r="E89" s="168"/>
      <c r="F89" s="168"/>
      <c r="G89" s="168"/>
      <c r="H89" s="168"/>
      <c r="I89" s="168"/>
      <c r="J89" s="168"/>
    </row>
    <row r="90" s="143" customFormat="1" ht="12.75"/>
    <row r="91" s="143" customFormat="1" ht="12.75"/>
    <row r="92" s="143" customFormat="1" ht="12.75"/>
    <row r="93" s="143" customFormat="1" ht="12.75"/>
    <row r="94" s="143" customFormat="1" ht="12.75"/>
    <row r="95" s="143" customFormat="1" ht="12.75"/>
    <row r="96" s="143" customFormat="1" ht="12.75"/>
    <row r="97" s="143" customFormat="1" ht="12.75"/>
    <row r="98" s="143" customFormat="1" ht="12.75"/>
    <row r="99" s="143" customFormat="1" ht="12.75"/>
    <row r="100" s="143" customFormat="1" ht="12.75"/>
    <row r="101" s="143" customFormat="1" ht="12.75"/>
    <row r="102" s="143" customFormat="1" ht="12.75"/>
    <row r="103" s="143" customFormat="1" ht="12.75"/>
    <row r="104" s="143" customFormat="1" ht="12.75"/>
    <row r="105" s="143" customFormat="1" ht="12.75"/>
    <row r="106" s="143" customFormat="1" ht="12.75"/>
    <row r="107" s="143" customFormat="1" ht="12.75"/>
    <row r="108" s="143" customFormat="1" ht="12.75"/>
    <row r="109" s="143" customFormat="1" ht="12.75"/>
    <row r="110" s="143" customFormat="1" ht="12.75"/>
    <row r="111" s="143" customFormat="1" ht="12.75"/>
    <row r="112" s="143" customFormat="1" ht="12.75"/>
    <row r="113" s="143" customFormat="1" ht="12.75"/>
    <row r="114" s="143" customFormat="1" ht="12.75"/>
    <row r="115" s="143" customFormat="1" ht="12.75"/>
    <row r="116" s="143" customFormat="1" ht="12.75"/>
    <row r="117" s="143" customFormat="1" ht="12.75"/>
    <row r="118" s="143" customFormat="1" ht="12.75"/>
    <row r="119" s="143" customFormat="1" ht="12.75"/>
    <row r="120" s="143" customFormat="1" ht="12.75"/>
    <row r="121" s="143" customFormat="1" ht="12.75"/>
    <row r="122" s="143" customFormat="1" ht="12.75"/>
    <row r="123" s="143" customFormat="1" ht="12.75"/>
    <row r="124" s="143" customFormat="1" ht="12.75"/>
    <row r="125" s="143" customFormat="1" ht="12.75"/>
    <row r="126" s="143" customFormat="1" ht="12.75"/>
    <row r="127" s="143" customFormat="1" ht="12.75"/>
    <row r="128" s="143" customFormat="1" ht="12.75"/>
    <row r="129" s="143" customFormat="1" ht="12.75"/>
    <row r="130" s="143" customFormat="1" ht="12.75"/>
    <row r="131" s="143" customFormat="1" ht="12.75"/>
    <row r="132" s="143" customFormat="1" ht="12.75"/>
    <row r="133" s="143" customFormat="1" ht="12.75"/>
    <row r="134" s="143" customFormat="1" ht="12.75"/>
    <row r="135" s="143" customFormat="1" ht="12.75"/>
    <row r="136" s="143" customFormat="1" ht="12.75"/>
    <row r="137" s="143" customFormat="1" ht="12.75"/>
    <row r="138" s="143" customFormat="1" ht="12.75"/>
    <row r="139" s="143" customFormat="1" ht="12.75"/>
    <row r="140" s="143" customFormat="1" ht="12.75"/>
    <row r="141" s="143" customFormat="1" ht="12.75"/>
    <row r="142" s="143" customFormat="1" ht="12.75"/>
    <row r="143" s="143" customFormat="1" ht="12.75"/>
    <row r="144" s="143" customFormat="1" ht="12.75"/>
    <row r="145" s="143" customFormat="1" ht="12.75"/>
    <row r="146" s="143" customFormat="1" ht="12.75"/>
    <row r="147" s="143" customFormat="1" ht="12.75"/>
    <row r="148" s="143" customFormat="1" ht="12.75"/>
    <row r="149" s="143" customFormat="1" ht="12.75"/>
    <row r="150" s="143" customFormat="1" ht="12.75"/>
    <row r="151" s="143" customFormat="1" ht="12.75"/>
    <row r="152" s="143" customFormat="1" ht="12.75"/>
    <row r="153" s="143" customFormat="1" ht="12.75"/>
    <row r="154" s="143" customFormat="1" ht="12.75"/>
    <row r="155" s="143" customFormat="1" ht="12.75"/>
    <row r="156" s="143" customFormat="1" ht="12.75"/>
    <row r="157" s="143" customFormat="1" ht="12.75"/>
    <row r="158" s="143" customFormat="1" ht="12.75"/>
    <row r="159" s="143" customFormat="1" ht="12.75"/>
    <row r="160" s="143" customFormat="1" ht="12.75"/>
    <row r="161" s="143" customFormat="1" ht="12.75"/>
    <row r="162" s="143" customFormat="1" ht="12.75"/>
    <row r="163" s="143" customFormat="1" ht="12.75"/>
    <row r="164" s="143" customFormat="1" ht="12.75"/>
    <row r="165" s="143" customFormat="1" ht="12.75"/>
    <row r="166" s="143" customFormat="1" ht="12.75"/>
    <row r="167" s="143" customFormat="1" ht="12.75"/>
    <row r="168" s="143" customFormat="1" ht="12.75"/>
    <row r="169" s="143" customFormat="1" ht="12.75"/>
    <row r="170" s="143" customFormat="1" ht="12.75"/>
    <row r="171" s="143" customFormat="1" ht="12.75"/>
    <row r="172" s="143" customFormat="1" ht="12.75"/>
    <row r="173" s="143" customFormat="1" ht="12.75"/>
    <row r="174" s="143" customFormat="1" ht="12.75"/>
    <row r="175" s="143" customFormat="1" ht="12.75"/>
    <row r="176" s="143" customFormat="1" ht="12.75"/>
    <row r="177" s="143" customFormat="1" ht="12.75"/>
    <row r="178" s="143" customFormat="1" ht="12.75"/>
    <row r="179" s="143" customFormat="1" ht="12.75"/>
    <row r="180" s="143" customFormat="1" ht="12.75"/>
    <row r="181" s="143" customFormat="1" ht="12.75"/>
    <row r="182" s="143" customFormat="1" ht="12.75"/>
    <row r="183" s="143" customFormat="1" ht="12.75"/>
    <row r="184" s="143" customFormat="1" ht="12.75"/>
    <row r="185" s="143" customFormat="1" ht="12.75"/>
    <row r="186" s="143" customFormat="1" ht="12.75"/>
    <row r="187" s="143" customFormat="1" ht="12.75"/>
    <row r="188" s="143" customFormat="1" ht="12.75"/>
    <row r="189" s="143" customFormat="1" ht="12.75"/>
    <row r="190" s="143" customFormat="1" ht="12.75"/>
  </sheetData>
  <mergeCells count="3">
    <mergeCell ref="A6:A9"/>
    <mergeCell ref="E6:G7"/>
    <mergeCell ref="H6:J7"/>
  </mergeCells>
  <printOptions/>
  <pageMargins left="0.5905511811023623" right="0.5905511811023623" top="0.3937007874015748" bottom="0.3937007874015748" header="0.31496062992125984"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72"/>
  <sheetViews>
    <sheetView workbookViewId="0" topLeftCell="A1">
      <selection activeCell="J69" sqref="J69"/>
    </sheetView>
  </sheetViews>
  <sheetFormatPr defaultColWidth="11.421875" defaultRowHeight="12.75"/>
  <cols>
    <col min="1" max="1" width="1.7109375" style="0" customWidth="1"/>
    <col min="2" max="2" width="6.57421875" style="0" customWidth="1"/>
    <col min="3" max="3" width="1.7109375" style="0" customWidth="1"/>
    <col min="4" max="4" width="22.8515625" style="0" customWidth="1"/>
    <col min="5" max="5" width="9.140625" style="0" customWidth="1"/>
    <col min="6" max="10" width="8.7109375" style="0" customWidth="1"/>
  </cols>
  <sheetData>
    <row r="1" spans="1:10" s="73" customFormat="1" ht="11.25">
      <c r="A1" s="71" t="str">
        <f>"- 14 -"</f>
        <v>- 14 -</v>
      </c>
      <c r="B1" s="71"/>
      <c r="C1" s="71"/>
      <c r="D1" s="71"/>
      <c r="E1" s="71"/>
      <c r="F1" s="71"/>
      <c r="G1" s="71"/>
      <c r="H1" s="71"/>
      <c r="I1" s="71"/>
      <c r="J1" s="71"/>
    </row>
    <row r="2" s="73" customFormat="1" ht="9.75" customHeight="1"/>
    <row r="3" s="73" customFormat="1" ht="9.75" customHeight="1"/>
    <row r="4" spans="1:10" s="73" customFormat="1" ht="12.75">
      <c r="A4" s="88" t="s">
        <v>59</v>
      </c>
      <c r="B4" s="88"/>
      <c r="C4" s="88"/>
      <c r="D4" s="88"/>
      <c r="E4" s="88"/>
      <c r="F4" s="88"/>
      <c r="G4" s="88"/>
      <c r="H4" s="88"/>
      <c r="I4" s="71"/>
      <c r="J4" s="71"/>
    </row>
    <row r="5" spans="1:10" s="153" customFormat="1" ht="12.75">
      <c r="A5" s="88" t="s">
        <v>721</v>
      </c>
      <c r="B5" s="88"/>
      <c r="C5" s="88"/>
      <c r="D5" s="88"/>
      <c r="E5" s="88"/>
      <c r="F5" s="88"/>
      <c r="G5" s="88"/>
      <c r="H5" s="88"/>
      <c r="I5" s="88"/>
      <c r="J5" s="88"/>
    </row>
    <row r="6" spans="1:10" s="73" customFormat="1" ht="12" thickBot="1">
      <c r="A6" s="75"/>
      <c r="B6" s="75"/>
      <c r="C6" s="75"/>
      <c r="D6" s="75"/>
      <c r="E6" s="75"/>
      <c r="F6" s="75"/>
      <c r="G6" s="75"/>
      <c r="H6" s="75"/>
      <c r="I6" s="75"/>
      <c r="J6" s="75"/>
    </row>
    <row r="7" spans="1:10" s="73" customFormat="1" ht="12.75">
      <c r="A7" s="152"/>
      <c r="B7" s="169"/>
      <c r="C7" s="169" t="s">
        <v>60</v>
      </c>
      <c r="D7" s="170"/>
      <c r="E7" s="693">
        <v>2003</v>
      </c>
      <c r="F7" s="687"/>
      <c r="G7" s="682"/>
      <c r="H7" s="708">
        <v>2004</v>
      </c>
      <c r="I7" s="687"/>
      <c r="J7" s="687"/>
    </row>
    <row r="8" spans="1:10" s="73" customFormat="1" ht="11.25" customHeight="1">
      <c r="A8" s="72"/>
      <c r="B8" s="72"/>
      <c r="C8" s="72"/>
      <c r="D8" s="170"/>
      <c r="E8" s="694"/>
      <c r="F8" s="695"/>
      <c r="G8" s="683"/>
      <c r="H8" s="684"/>
      <c r="I8" s="695"/>
      <c r="J8" s="695"/>
    </row>
    <row r="9" spans="1:10" s="73" customFormat="1" ht="11.25">
      <c r="A9" s="71" t="s">
        <v>61</v>
      </c>
      <c r="B9" s="71"/>
      <c r="C9" s="71"/>
      <c r="D9" s="116"/>
      <c r="E9" s="118" t="s">
        <v>62</v>
      </c>
      <c r="F9" s="120" t="s">
        <v>1004</v>
      </c>
      <c r="G9" s="120" t="s">
        <v>1005</v>
      </c>
      <c r="H9" s="120" t="s">
        <v>62</v>
      </c>
      <c r="I9" s="120" t="s">
        <v>1004</v>
      </c>
      <c r="J9" s="92" t="s">
        <v>1005</v>
      </c>
    </row>
    <row r="10" spans="1:10" s="73" customFormat="1" ht="12" thickBot="1">
      <c r="A10" s="171" t="s">
        <v>63</v>
      </c>
      <c r="B10" s="171"/>
      <c r="C10" s="171"/>
      <c r="D10" s="172"/>
      <c r="E10" s="173" t="s">
        <v>854</v>
      </c>
      <c r="F10" s="173" t="s">
        <v>1008</v>
      </c>
      <c r="G10" s="173" t="s">
        <v>1008</v>
      </c>
      <c r="H10" s="173" t="s">
        <v>854</v>
      </c>
      <c r="I10" s="173" t="s">
        <v>1008</v>
      </c>
      <c r="J10" s="174" t="s">
        <v>1008</v>
      </c>
    </row>
    <row r="11" s="143" customFormat="1" ht="12.75" hidden="1"/>
    <row r="12" spans="1:10" s="73" customFormat="1" ht="10.5" customHeight="1">
      <c r="A12" s="78"/>
      <c r="B12" s="78"/>
      <c r="C12" s="78"/>
      <c r="D12" s="78"/>
      <c r="E12" s="78"/>
      <c r="F12" s="78"/>
      <c r="G12" s="78"/>
      <c r="H12" s="78"/>
      <c r="I12" s="78"/>
      <c r="J12" s="78"/>
    </row>
    <row r="13" spans="1:10" s="80" customFormat="1" ht="10.5" customHeight="1">
      <c r="A13" s="175" t="s">
        <v>998</v>
      </c>
      <c r="B13" s="175"/>
      <c r="C13" s="175"/>
      <c r="D13" s="175"/>
      <c r="E13" s="98"/>
      <c r="F13" s="175"/>
      <c r="G13" s="175"/>
      <c r="H13" s="175"/>
      <c r="I13" s="175"/>
      <c r="J13" s="175"/>
    </row>
    <row r="14" s="73" customFormat="1" ht="9.75" customHeight="1"/>
    <row r="15" spans="1:4" s="80" customFormat="1" ht="10.5" customHeight="1">
      <c r="A15" s="80" t="s">
        <v>64</v>
      </c>
      <c r="D15" s="81"/>
    </row>
    <row r="16" s="80" customFormat="1" ht="10.5" customHeight="1">
      <c r="D16" s="81"/>
    </row>
    <row r="17" spans="2:10" s="80" customFormat="1" ht="10.5" customHeight="1">
      <c r="B17" s="176" t="s">
        <v>65</v>
      </c>
      <c r="C17" s="175"/>
      <c r="D17" s="177" t="s">
        <v>66</v>
      </c>
      <c r="E17" s="178">
        <v>1199</v>
      </c>
      <c r="F17" s="178">
        <v>506</v>
      </c>
      <c r="G17" s="178">
        <v>693</v>
      </c>
      <c r="H17" s="178">
        <v>1305</v>
      </c>
      <c r="I17" s="178">
        <v>855</v>
      </c>
      <c r="J17" s="178">
        <v>450</v>
      </c>
    </row>
    <row r="18" s="73" customFormat="1" ht="9.75" customHeight="1">
      <c r="D18" s="84"/>
    </row>
    <row r="19" spans="2:10" s="73" customFormat="1" ht="10.5" customHeight="1">
      <c r="B19" s="73" t="s">
        <v>66</v>
      </c>
      <c r="C19" s="179" t="s">
        <v>864</v>
      </c>
      <c r="D19" s="84" t="s">
        <v>67</v>
      </c>
      <c r="E19" s="178">
        <v>860</v>
      </c>
      <c r="F19" s="178">
        <v>693</v>
      </c>
      <c r="G19" s="178">
        <v>167</v>
      </c>
      <c r="H19" s="178">
        <v>903</v>
      </c>
      <c r="I19" s="178">
        <v>645</v>
      </c>
      <c r="J19" s="178">
        <v>258</v>
      </c>
    </row>
    <row r="20" spans="3:10" s="73" customFormat="1" ht="9.75" customHeight="1">
      <c r="C20" s="179"/>
      <c r="D20" s="84"/>
      <c r="E20" s="178"/>
      <c r="F20" s="178"/>
      <c r="G20" s="178"/>
      <c r="H20" s="178"/>
      <c r="I20" s="178"/>
      <c r="J20" s="178"/>
    </row>
    <row r="21" spans="1:14" s="73" customFormat="1" ht="10.5" customHeight="1">
      <c r="A21" s="73" t="s">
        <v>693</v>
      </c>
      <c r="B21" s="73" t="s">
        <v>67</v>
      </c>
      <c r="C21" s="179" t="s">
        <v>864</v>
      </c>
      <c r="D21" s="84" t="s">
        <v>68</v>
      </c>
      <c r="E21" s="178">
        <v>3475</v>
      </c>
      <c r="F21" s="178">
        <v>2728</v>
      </c>
      <c r="G21" s="178">
        <v>747</v>
      </c>
      <c r="H21" s="178">
        <v>3444</v>
      </c>
      <c r="I21" s="178">
        <v>2693</v>
      </c>
      <c r="J21" s="178">
        <v>751</v>
      </c>
      <c r="L21" s="87"/>
      <c r="M21" s="87"/>
      <c r="N21" s="132"/>
    </row>
    <row r="22" spans="3:10" s="73" customFormat="1" ht="9.75" customHeight="1">
      <c r="C22" s="179"/>
      <c r="D22" s="84"/>
      <c r="E22" s="178"/>
      <c r="F22" s="178"/>
      <c r="G22" s="178"/>
      <c r="H22" s="178"/>
      <c r="I22" s="178"/>
      <c r="J22" s="178"/>
    </row>
    <row r="23" spans="2:14" s="164" customFormat="1" ht="10.5" customHeight="1">
      <c r="B23" s="164" t="s">
        <v>69</v>
      </c>
      <c r="C23" s="180" t="s">
        <v>864</v>
      </c>
      <c r="D23" s="177" t="s">
        <v>70</v>
      </c>
      <c r="E23" s="178">
        <v>4078</v>
      </c>
      <c r="F23" s="178">
        <v>3211</v>
      </c>
      <c r="G23" s="178">
        <v>867</v>
      </c>
      <c r="H23" s="178">
        <v>3754</v>
      </c>
      <c r="I23" s="178">
        <v>2916</v>
      </c>
      <c r="J23" s="178">
        <v>838</v>
      </c>
      <c r="L23" s="87"/>
      <c r="M23" s="87"/>
      <c r="N23" s="132"/>
    </row>
    <row r="24" spans="4:14" s="73" customFormat="1" ht="9.75" customHeight="1">
      <c r="D24" s="84"/>
      <c r="L24" s="134"/>
      <c r="M24" s="134"/>
      <c r="N24" s="132"/>
    </row>
    <row r="25" spans="1:14" s="80" customFormat="1" ht="10.5" customHeight="1">
      <c r="A25" s="80" t="s">
        <v>990</v>
      </c>
      <c r="D25" s="81"/>
      <c r="E25" s="181">
        <v>9612</v>
      </c>
      <c r="F25" s="181">
        <v>7138</v>
      </c>
      <c r="G25" s="181">
        <v>2474</v>
      </c>
      <c r="H25" s="181">
        <v>9406</v>
      </c>
      <c r="I25" s="181">
        <v>7109</v>
      </c>
      <c r="J25" s="181">
        <v>2297</v>
      </c>
      <c r="L25" s="87"/>
      <c r="M25" s="87"/>
      <c r="N25" s="132"/>
    </row>
    <row r="26" s="80" customFormat="1" ht="9.75" customHeight="1">
      <c r="D26" s="81"/>
    </row>
    <row r="27" s="73" customFormat="1" ht="9.75" customHeight="1">
      <c r="D27" s="84"/>
    </row>
    <row r="28" spans="1:4" s="80" customFormat="1" ht="10.5" customHeight="1">
      <c r="A28" s="80" t="s">
        <v>71</v>
      </c>
      <c r="D28" s="81"/>
    </row>
    <row r="29" s="73" customFormat="1" ht="9.75" customHeight="1">
      <c r="D29" s="84"/>
    </row>
    <row r="30" spans="2:10" s="73" customFormat="1" ht="10.5" customHeight="1">
      <c r="B30" s="71" t="s">
        <v>65</v>
      </c>
      <c r="C30" s="71"/>
      <c r="D30" s="84" t="s">
        <v>72</v>
      </c>
      <c r="E30" s="178">
        <v>1896</v>
      </c>
      <c r="F30" s="178">
        <v>668</v>
      </c>
      <c r="G30" s="178">
        <v>1228</v>
      </c>
      <c r="H30" s="178">
        <v>1770</v>
      </c>
      <c r="I30" s="178">
        <v>688</v>
      </c>
      <c r="J30" s="178">
        <v>1082</v>
      </c>
    </row>
    <row r="31" spans="4:10" s="73" customFormat="1" ht="9.75" customHeight="1">
      <c r="D31" s="84"/>
      <c r="E31" s="178"/>
      <c r="F31" s="178"/>
      <c r="G31" s="178"/>
      <c r="H31" s="178"/>
      <c r="I31" s="178"/>
      <c r="J31" s="178"/>
    </row>
    <row r="32" spans="2:14" s="73" customFormat="1" ht="10.5" customHeight="1">
      <c r="B32" s="73" t="s">
        <v>72</v>
      </c>
      <c r="C32" s="179" t="s">
        <v>864</v>
      </c>
      <c r="D32" s="84" t="s">
        <v>73</v>
      </c>
      <c r="E32" s="178">
        <v>2272</v>
      </c>
      <c r="F32" s="178">
        <v>1032</v>
      </c>
      <c r="G32" s="178">
        <v>1240</v>
      </c>
      <c r="H32" s="178">
        <v>2315</v>
      </c>
      <c r="I32" s="178">
        <v>1126</v>
      </c>
      <c r="J32" s="178">
        <v>1189</v>
      </c>
      <c r="L32" s="87"/>
      <c r="M32" s="87"/>
      <c r="N32" s="132"/>
    </row>
    <row r="33" spans="3:10" s="73" customFormat="1" ht="9.75" customHeight="1">
      <c r="C33" s="179"/>
      <c r="D33" s="84"/>
      <c r="E33" s="178"/>
      <c r="F33" s="178"/>
      <c r="G33" s="178"/>
      <c r="H33" s="178"/>
      <c r="I33" s="178"/>
      <c r="J33" s="178"/>
    </row>
    <row r="34" spans="2:14" s="73" customFormat="1" ht="10.5" customHeight="1">
      <c r="B34" s="73" t="s">
        <v>73</v>
      </c>
      <c r="C34" s="179" t="s">
        <v>864</v>
      </c>
      <c r="D34" s="84" t="s">
        <v>74</v>
      </c>
      <c r="E34" s="178">
        <v>3087</v>
      </c>
      <c r="F34" s="178">
        <v>1534</v>
      </c>
      <c r="G34" s="178">
        <v>1553</v>
      </c>
      <c r="H34" s="178">
        <v>2762</v>
      </c>
      <c r="I34" s="178">
        <v>1414</v>
      </c>
      <c r="J34" s="178">
        <v>1348</v>
      </c>
      <c r="L34" s="137"/>
      <c r="M34" s="137"/>
      <c r="N34" s="137"/>
    </row>
    <row r="35" spans="3:10" s="73" customFormat="1" ht="9.75" customHeight="1">
      <c r="C35" s="179"/>
      <c r="D35" s="84"/>
      <c r="E35" s="178"/>
      <c r="F35" s="178"/>
      <c r="G35" s="178"/>
      <c r="H35" s="178"/>
      <c r="I35" s="178"/>
      <c r="J35" s="178"/>
    </row>
    <row r="36" spans="2:14" s="73" customFormat="1" ht="10.5" customHeight="1">
      <c r="B36" s="73" t="s">
        <v>74</v>
      </c>
      <c r="C36" s="179" t="s">
        <v>864</v>
      </c>
      <c r="D36" s="84" t="s">
        <v>75</v>
      </c>
      <c r="E36" s="178">
        <v>1982</v>
      </c>
      <c r="F36" s="178">
        <v>1034</v>
      </c>
      <c r="G36" s="178">
        <v>948</v>
      </c>
      <c r="H36" s="178">
        <v>1924</v>
      </c>
      <c r="I36" s="178">
        <v>986</v>
      </c>
      <c r="J36" s="178">
        <v>938</v>
      </c>
      <c r="L36" s="137"/>
      <c r="M36" s="137"/>
      <c r="N36" s="137"/>
    </row>
    <row r="37" spans="3:10" s="73" customFormat="1" ht="9.75" customHeight="1">
      <c r="C37" s="179"/>
      <c r="D37" s="84"/>
      <c r="E37" s="178"/>
      <c r="F37" s="178"/>
      <c r="G37" s="178"/>
      <c r="H37" s="178"/>
      <c r="I37" s="178"/>
      <c r="J37" s="178"/>
    </row>
    <row r="38" spans="2:14" s="73" customFormat="1" ht="10.5" customHeight="1">
      <c r="B38" s="73" t="s">
        <v>75</v>
      </c>
      <c r="C38" s="179" t="s">
        <v>864</v>
      </c>
      <c r="D38" s="84" t="s">
        <v>76</v>
      </c>
      <c r="E38" s="178">
        <v>1748</v>
      </c>
      <c r="F38" s="178">
        <v>994</v>
      </c>
      <c r="G38" s="178">
        <v>754</v>
      </c>
      <c r="H38" s="178">
        <v>1497</v>
      </c>
      <c r="I38" s="178">
        <v>840</v>
      </c>
      <c r="J38" s="178">
        <v>657</v>
      </c>
      <c r="L38" s="137"/>
      <c r="M38" s="137"/>
      <c r="N38" s="137"/>
    </row>
    <row r="39" spans="3:10" s="73" customFormat="1" ht="9.75" customHeight="1">
      <c r="C39" s="179"/>
      <c r="D39" s="84"/>
      <c r="E39" s="178"/>
      <c r="F39" s="178"/>
      <c r="G39" s="178"/>
      <c r="H39" s="178"/>
      <c r="I39" s="178"/>
      <c r="J39" s="178"/>
    </row>
    <row r="40" spans="2:10" s="73" customFormat="1" ht="10.5" customHeight="1">
      <c r="B40" s="73" t="s">
        <v>76</v>
      </c>
      <c r="C40" s="179" t="s">
        <v>864</v>
      </c>
      <c r="D40" s="84" t="s">
        <v>66</v>
      </c>
      <c r="E40" s="178">
        <v>4963</v>
      </c>
      <c r="F40" s="178">
        <v>3096</v>
      </c>
      <c r="G40" s="178">
        <v>1867</v>
      </c>
      <c r="H40" s="178">
        <v>4687</v>
      </c>
      <c r="I40" s="178">
        <v>2923</v>
      </c>
      <c r="J40" s="178">
        <v>1764</v>
      </c>
    </row>
    <row r="41" spans="3:4" s="73" customFormat="1" ht="9.75" customHeight="1">
      <c r="C41" s="179"/>
      <c r="D41" s="84"/>
    </row>
    <row r="42" spans="1:10" s="80" customFormat="1" ht="10.5" customHeight="1">
      <c r="A42" s="80" t="s">
        <v>990</v>
      </c>
      <c r="D42" s="81"/>
      <c r="E42" s="181">
        <v>15948</v>
      </c>
      <c r="F42" s="181">
        <v>8358</v>
      </c>
      <c r="G42" s="181">
        <v>7590</v>
      </c>
      <c r="H42" s="181">
        <v>14955</v>
      </c>
      <c r="I42" s="181">
        <v>7977</v>
      </c>
      <c r="J42" s="181">
        <v>6978</v>
      </c>
    </row>
    <row r="43" spans="4:10" s="73" customFormat="1" ht="9.75" customHeight="1">
      <c r="D43" s="84"/>
      <c r="E43" s="181"/>
      <c r="F43" s="181"/>
      <c r="G43" s="181"/>
      <c r="H43" s="181"/>
      <c r="I43" s="181"/>
      <c r="J43" s="181"/>
    </row>
    <row r="44" spans="1:10" s="80" customFormat="1" ht="10.5" customHeight="1">
      <c r="A44" s="80" t="s">
        <v>77</v>
      </c>
      <c r="D44" s="81"/>
      <c r="E44" s="181">
        <v>2129</v>
      </c>
      <c r="F44" s="181">
        <v>1109</v>
      </c>
      <c r="G44" s="181">
        <v>1020</v>
      </c>
      <c r="H44" s="181">
        <v>2063</v>
      </c>
      <c r="I44" s="181">
        <v>1021</v>
      </c>
      <c r="J44" s="181">
        <v>1042</v>
      </c>
    </row>
    <row r="45" spans="4:10" s="80" customFormat="1" ht="9.75" customHeight="1">
      <c r="D45" s="81"/>
      <c r="H45" s="181"/>
      <c r="I45" s="181"/>
      <c r="J45" s="181"/>
    </row>
    <row r="46" spans="1:10" s="80" customFormat="1" ht="10.5" customHeight="1">
      <c r="A46" s="80" t="s">
        <v>78</v>
      </c>
      <c r="D46" s="81"/>
      <c r="E46" s="181">
        <v>11779</v>
      </c>
      <c r="F46" s="181">
        <v>8140</v>
      </c>
      <c r="G46" s="181">
        <v>3639</v>
      </c>
      <c r="H46" s="181">
        <v>11461</v>
      </c>
      <c r="I46" s="181">
        <v>7610</v>
      </c>
      <c r="J46" s="181">
        <v>3851</v>
      </c>
    </row>
    <row r="47" spans="4:10" s="80" customFormat="1" ht="9.75" customHeight="1">
      <c r="D47" s="81"/>
      <c r="E47" s="181"/>
      <c r="F47" s="181"/>
      <c r="G47" s="181"/>
      <c r="H47" s="181"/>
      <c r="I47" s="181"/>
      <c r="J47" s="181"/>
    </row>
    <row r="48" spans="1:10" s="80" customFormat="1" ht="10.5" customHeight="1">
      <c r="A48" s="80" t="s">
        <v>79</v>
      </c>
      <c r="D48" s="81"/>
      <c r="E48" s="181">
        <v>39468</v>
      </c>
      <c r="F48" s="181">
        <v>24745</v>
      </c>
      <c r="G48" s="181">
        <v>14723</v>
      </c>
      <c r="H48" s="181">
        <v>37885</v>
      </c>
      <c r="I48" s="181">
        <v>23717</v>
      </c>
      <c r="J48" s="181">
        <v>14168</v>
      </c>
    </row>
    <row r="49" spans="5:10" s="73" customFormat="1" ht="9.75" customHeight="1">
      <c r="E49" s="151"/>
      <c r="F49" s="151"/>
      <c r="G49" s="151"/>
      <c r="H49" s="182"/>
      <c r="I49" s="182"/>
      <c r="J49" s="182"/>
    </row>
    <row r="50" spans="1:10" s="73" customFormat="1" ht="10.5" customHeight="1">
      <c r="A50" s="675" t="s">
        <v>80</v>
      </c>
      <c r="B50" s="675"/>
      <c r="C50" s="675"/>
      <c r="D50" s="675"/>
      <c r="E50" s="675"/>
      <c r="F50" s="675"/>
      <c r="G50" s="675"/>
      <c r="H50" s="675"/>
      <c r="I50" s="675"/>
      <c r="J50" s="675"/>
    </row>
    <row r="51" spans="1:10" s="73" customFormat="1" ht="10.5" customHeight="1">
      <c r="A51" s="675" t="s">
        <v>81</v>
      </c>
      <c r="B51" s="675"/>
      <c r="C51" s="675"/>
      <c r="D51" s="675"/>
      <c r="E51" s="675"/>
      <c r="F51" s="675"/>
      <c r="G51" s="675"/>
      <c r="H51" s="675"/>
      <c r="I51" s="675"/>
      <c r="J51" s="675"/>
    </row>
    <row r="52" spans="1:10" s="73" customFormat="1" ht="10.5" customHeight="1">
      <c r="A52" s="183"/>
      <c r="B52" s="183"/>
      <c r="C52" s="183"/>
      <c r="D52" s="183"/>
      <c r="E52" s="183"/>
      <c r="F52" s="183"/>
      <c r="G52" s="183"/>
      <c r="H52" s="183"/>
      <c r="I52" s="183"/>
      <c r="J52" s="183"/>
    </row>
    <row r="53" spans="1:10" s="73" customFormat="1" ht="10.5" customHeight="1">
      <c r="A53" s="80" t="s">
        <v>82</v>
      </c>
      <c r="B53" s="80"/>
      <c r="C53" s="80"/>
      <c r="D53" s="81"/>
      <c r="E53" s="80"/>
      <c r="F53" s="80"/>
      <c r="G53" s="80"/>
      <c r="H53" s="80"/>
      <c r="I53" s="80"/>
      <c r="J53" s="80"/>
    </row>
    <row r="54" spans="1:10" s="73" customFormat="1" ht="10.5" customHeight="1">
      <c r="A54" s="183"/>
      <c r="B54" s="183"/>
      <c r="C54" s="183"/>
      <c r="D54" s="184"/>
      <c r="E54" s="183"/>
      <c r="F54" s="183"/>
      <c r="G54" s="183"/>
      <c r="H54" s="183"/>
      <c r="I54" s="183"/>
      <c r="J54" s="183"/>
    </row>
    <row r="55" spans="2:10" s="73" customFormat="1" ht="10.5" customHeight="1">
      <c r="B55" s="73" t="s">
        <v>83</v>
      </c>
      <c r="D55" s="84"/>
      <c r="E55" s="178">
        <v>1538</v>
      </c>
      <c r="F55" s="178">
        <v>1293</v>
      </c>
      <c r="G55" s="178">
        <v>245</v>
      </c>
      <c r="H55" s="178">
        <v>1647</v>
      </c>
      <c r="I55" s="178">
        <v>1355</v>
      </c>
      <c r="J55" s="178">
        <v>292</v>
      </c>
    </row>
    <row r="56" spans="4:10" s="73" customFormat="1" ht="9.75" customHeight="1">
      <c r="D56" s="84"/>
      <c r="E56" s="178"/>
      <c r="F56" s="178"/>
      <c r="G56" s="178"/>
      <c r="H56" s="178"/>
      <c r="I56" s="178"/>
      <c r="J56" s="178"/>
    </row>
    <row r="57" spans="2:10" s="73" customFormat="1" ht="10.5" customHeight="1">
      <c r="B57" s="73" t="s">
        <v>84</v>
      </c>
      <c r="D57" s="84"/>
      <c r="E57" s="178">
        <v>430</v>
      </c>
      <c r="F57" s="178">
        <v>363</v>
      </c>
      <c r="G57" s="178">
        <v>67</v>
      </c>
      <c r="H57" s="178">
        <v>362</v>
      </c>
      <c r="I57" s="178">
        <v>312</v>
      </c>
      <c r="J57" s="178">
        <v>50</v>
      </c>
    </row>
    <row r="58" spans="4:14" s="73" customFormat="1" ht="9.75" customHeight="1">
      <c r="D58" s="84"/>
      <c r="E58" s="178"/>
      <c r="F58" s="178"/>
      <c r="G58" s="178"/>
      <c r="L58" s="87"/>
      <c r="M58" s="87"/>
      <c r="N58" s="132"/>
    </row>
    <row r="59" spans="2:14" s="73" customFormat="1" ht="10.5" customHeight="1">
      <c r="B59" s="73" t="s">
        <v>77</v>
      </c>
      <c r="D59" s="84"/>
      <c r="E59" s="178">
        <v>1</v>
      </c>
      <c r="F59" s="178">
        <v>1</v>
      </c>
      <c r="G59" s="185" t="s">
        <v>864</v>
      </c>
      <c r="H59" s="185" t="s">
        <v>864</v>
      </c>
      <c r="I59" s="185" t="s">
        <v>864</v>
      </c>
      <c r="J59" s="185" t="s">
        <v>864</v>
      </c>
      <c r="L59" s="134"/>
      <c r="M59" s="134"/>
      <c r="N59" s="132"/>
    </row>
    <row r="60" spans="4:7" s="73" customFormat="1" ht="9.75" customHeight="1">
      <c r="D60" s="84"/>
      <c r="E60" s="178"/>
      <c r="F60" s="178"/>
      <c r="G60" s="178"/>
    </row>
    <row r="61" spans="2:14" s="73" customFormat="1" ht="10.5" customHeight="1">
      <c r="B61" s="73" t="s">
        <v>78</v>
      </c>
      <c r="D61" s="84"/>
      <c r="E61" s="178">
        <v>419</v>
      </c>
      <c r="F61" s="178">
        <v>217</v>
      </c>
      <c r="G61" s="178">
        <v>202</v>
      </c>
      <c r="H61" s="178">
        <v>430</v>
      </c>
      <c r="I61" s="178">
        <v>193</v>
      </c>
      <c r="J61" s="178">
        <v>237</v>
      </c>
      <c r="L61" s="87"/>
      <c r="M61" s="87"/>
      <c r="N61" s="132"/>
    </row>
    <row r="62" spans="4:14" s="73" customFormat="1" ht="10.5" customHeight="1">
      <c r="D62" s="84"/>
      <c r="E62" s="178"/>
      <c r="F62" s="178"/>
      <c r="G62" s="178"/>
      <c r="H62" s="178"/>
      <c r="I62" s="178"/>
      <c r="J62" s="178"/>
      <c r="L62" s="87"/>
      <c r="M62" s="87"/>
      <c r="N62" s="132"/>
    </row>
    <row r="63" spans="1:10" s="73" customFormat="1" ht="10.5" customHeight="1">
      <c r="A63" s="80" t="s">
        <v>990</v>
      </c>
      <c r="C63" s="80"/>
      <c r="D63" s="81"/>
      <c r="E63" s="181">
        <v>2388</v>
      </c>
      <c r="F63" s="181">
        <v>1874</v>
      </c>
      <c r="G63" s="181">
        <v>514</v>
      </c>
      <c r="H63" s="181">
        <v>2439</v>
      </c>
      <c r="I63" s="181">
        <v>1860</v>
      </c>
      <c r="J63" s="181">
        <v>579</v>
      </c>
    </row>
    <row r="64" spans="1:7" s="73" customFormat="1" ht="10.5" customHeight="1">
      <c r="A64" s="80"/>
      <c r="C64" s="80"/>
      <c r="D64" s="81"/>
      <c r="E64" s="181"/>
      <c r="F64" s="181"/>
      <c r="G64" s="181"/>
    </row>
    <row r="65" spans="1:7" s="73" customFormat="1" ht="10.5" customHeight="1">
      <c r="A65" s="80"/>
      <c r="B65" s="80"/>
      <c r="C65" s="80"/>
      <c r="D65" s="81"/>
      <c r="E65" s="181"/>
      <c r="F65" s="181"/>
      <c r="G65" s="181"/>
    </row>
    <row r="66" spans="1:14" s="73" customFormat="1" ht="10.5" customHeight="1">
      <c r="A66" s="128" t="s">
        <v>57</v>
      </c>
      <c r="B66" s="113"/>
      <c r="C66" s="128"/>
      <c r="D66" s="129"/>
      <c r="L66" s="87"/>
      <c r="M66" s="87"/>
      <c r="N66" s="132"/>
    </row>
    <row r="67" ht="11.25" customHeight="1">
      <c r="D67" s="81"/>
    </row>
    <row r="68" spans="2:10" s="73" customFormat="1" ht="10.5" customHeight="1">
      <c r="B68" s="73" t="s">
        <v>84</v>
      </c>
      <c r="D68" s="84"/>
      <c r="E68" s="178">
        <v>103</v>
      </c>
      <c r="F68" s="178">
        <v>84</v>
      </c>
      <c r="G68" s="178">
        <v>19</v>
      </c>
      <c r="H68" s="178">
        <v>106</v>
      </c>
      <c r="I68" s="178">
        <v>86</v>
      </c>
      <c r="J68" s="178">
        <v>20</v>
      </c>
    </row>
    <row r="69" spans="4:10" s="73" customFormat="1" ht="9.75" customHeight="1">
      <c r="D69" s="84"/>
      <c r="H69" s="178"/>
      <c r="I69" s="178"/>
      <c r="J69" s="178"/>
    </row>
    <row r="70" spans="2:10" s="73" customFormat="1" ht="10.5" customHeight="1">
      <c r="B70" s="73" t="s">
        <v>78</v>
      </c>
      <c r="D70" s="81"/>
      <c r="E70" s="178">
        <v>1590</v>
      </c>
      <c r="F70" s="178">
        <v>1193</v>
      </c>
      <c r="G70" s="178">
        <v>397</v>
      </c>
      <c r="H70" s="178">
        <v>1491</v>
      </c>
      <c r="I70" s="178">
        <v>1020</v>
      </c>
      <c r="J70" s="178">
        <v>471</v>
      </c>
    </row>
    <row r="71" s="73" customFormat="1" ht="9.75" customHeight="1">
      <c r="D71" s="81"/>
    </row>
    <row r="72" spans="1:14" s="73" customFormat="1" ht="10.5" customHeight="1">
      <c r="A72" s="80" t="s">
        <v>990</v>
      </c>
      <c r="C72" s="128"/>
      <c r="D72" s="129"/>
      <c r="E72" s="181">
        <v>1693</v>
      </c>
      <c r="F72" s="181">
        <v>1277</v>
      </c>
      <c r="G72" s="181">
        <v>416</v>
      </c>
      <c r="H72" s="181">
        <v>1597</v>
      </c>
      <c r="I72" s="181">
        <v>1106</v>
      </c>
      <c r="J72" s="181">
        <v>491</v>
      </c>
      <c r="L72" s="87"/>
      <c r="M72" s="87"/>
      <c r="N72" s="132"/>
    </row>
    <row r="73" s="73" customFormat="1" ht="10.5" customHeight="1"/>
    <row r="74" s="73" customFormat="1" ht="10.5" customHeight="1"/>
    <row r="75" s="73" customFormat="1" ht="10.5" customHeight="1"/>
    <row r="76" s="73" customFormat="1" ht="11.25"/>
    <row r="77" s="73" customFormat="1" ht="11.25"/>
    <row r="78" s="73" customFormat="1" ht="11.25"/>
    <row r="79" s="73" customFormat="1" ht="11.25"/>
    <row r="80" s="73" customFormat="1" ht="11.25"/>
    <row r="81" s="73" customFormat="1" ht="11.25"/>
    <row r="82" s="73" customFormat="1" ht="11.25"/>
    <row r="83" s="73" customFormat="1" ht="11.25"/>
    <row r="84" s="73" customFormat="1" ht="11.25"/>
    <row r="85" s="73" customFormat="1" ht="11.25"/>
    <row r="86" s="73" customFormat="1" ht="11.25"/>
    <row r="87" s="73" customFormat="1" ht="11.25"/>
    <row r="88" s="73" customFormat="1" ht="11.25"/>
    <row r="89" s="73" customFormat="1" ht="11.25"/>
    <row r="90" s="73" customFormat="1" ht="11.25"/>
    <row r="91" s="73" customFormat="1" ht="11.25"/>
    <row r="92" s="73" customFormat="1" ht="11.25"/>
    <row r="93" s="73" customFormat="1" ht="11.25"/>
    <row r="94" s="73" customFormat="1" ht="11.25"/>
    <row r="95" s="73" customFormat="1" ht="11.25"/>
    <row r="96" s="102" customFormat="1" ht="11.25"/>
    <row r="97" s="102" customFormat="1" ht="11.25"/>
    <row r="98" s="102" customFormat="1" ht="11.25"/>
    <row r="99" s="102" customFormat="1" ht="11.25"/>
    <row r="100" s="102" customFormat="1" ht="11.25"/>
    <row r="101" s="102" customFormat="1" ht="11.25"/>
    <row r="102" s="102" customFormat="1" ht="11.25"/>
    <row r="103" s="102" customFormat="1" ht="11.25"/>
    <row r="104" s="102" customFormat="1" ht="11.25"/>
  </sheetData>
  <mergeCells count="4">
    <mergeCell ref="A50:J50"/>
    <mergeCell ref="A51:J51"/>
    <mergeCell ref="E7:G8"/>
    <mergeCell ref="H7:J8"/>
  </mergeCells>
  <printOptions/>
  <pageMargins left="0.7874015748031497" right="0.7874015748031497" top="0.3937007874015748" bottom="0.7874015748031497"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2005-09-05T06:35:07Z</cp:lastPrinted>
  <dcterms:created xsi:type="dcterms:W3CDTF">2002-11-08T08:37:55Z</dcterms:created>
  <dcterms:modified xsi:type="dcterms:W3CDTF">2008-02-26T09:23:19Z</dcterms:modified>
  <cp:category/>
  <cp:version/>
  <cp:contentType/>
  <cp:contentStatus/>
</cp:coreProperties>
</file>