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599" activeTab="0"/>
  </bookViews>
  <sheets>
    <sheet name="Impressum" sheetId="1" r:id="rId1"/>
    <sheet name="Inhaltsverz." sheetId="2" r:id="rId2"/>
    <sheet name="Vorbemerk." sheetId="3" r:id="rId3"/>
    <sheet name="Entw.Energieverbr.2002" sheetId="4" r:id="rId4"/>
    <sheet name="Entw.CO2-Emission 2002" sheetId="5" r:id="rId5"/>
    <sheet name="Stat. Quellen Energiebilanz" sheetId="6" r:id="rId6"/>
    <sheet name="Grafik 1-2" sheetId="7" r:id="rId7"/>
    <sheet name="Grafik 3-4" sheetId="8" r:id="rId8"/>
    <sheet name="Tab01" sheetId="9" r:id="rId9"/>
    <sheet name="Tab02" sheetId="10" r:id="rId10"/>
    <sheet name="Tab03" sheetId="11" r:id="rId11"/>
    <sheet name="Tab04" sheetId="12" r:id="rId12"/>
    <sheet name="Tab05" sheetId="13" r:id="rId13"/>
    <sheet name="Tab06" sheetId="14" r:id="rId14"/>
    <sheet name="Tab07" sheetId="15" r:id="rId15"/>
    <sheet name="Tab1_Energiebil2002" sheetId="16" r:id="rId16"/>
    <sheet name="Tab2_Energiebil2002" sheetId="17" r:id="rId17"/>
    <sheet name="Tab3_Energiebil2002" sheetId="18" r:id="rId18"/>
    <sheet name="Tab4_Energiebil2004" sheetId="19" r:id="rId19"/>
    <sheet name="Tab5-6_Energiebil.2002" sheetId="20" r:id="rId20"/>
    <sheet name="Grafik1-2_CO2" sheetId="21" r:id="rId21"/>
    <sheet name="Grafik3-4_CO2" sheetId="22" r:id="rId22"/>
    <sheet name="Tab1_CO2_Quellen_ET" sheetId="23" r:id="rId23"/>
    <sheet name="Tab2_CO2_Quellen_Sektoren" sheetId="24" r:id="rId24"/>
    <sheet name="Tab3_CO2_EEV_ET" sheetId="25" r:id="rId25"/>
    <sheet name="Tab4_CO2_EEV_Sektoren" sheetId="26" r:id="rId26"/>
    <sheet name="Tab1_CO2_Bilanz-quellenbezogen" sheetId="27" r:id="rId27"/>
    <sheet name="Tab2_CO2_Bilanz-Verursacher" sheetId="28" r:id="rId28"/>
    <sheet name="Tab3_CO2_Bilanz-Faktoren" sheetId="29" r:id="rId29"/>
    <sheet name="DatenGraf 1-2" sheetId="30" r:id="rId30"/>
    <sheet name="DatenGraf 3-4" sheetId="31" r:id="rId31"/>
    <sheet name="DatenGraf1-2_CO2" sheetId="32" r:id="rId32"/>
    <sheet name="DatenGraf3-4_CO2" sheetId="33" r:id="rId33"/>
  </sheets>
  <definedNames>
    <definedName name="_ftn1" localSheetId="2">'Vorbemerk.'!$A$165</definedName>
    <definedName name="_ftnref1" localSheetId="2">'Vorbemerk.'!$A$69</definedName>
    <definedName name="Betriebsverbrauch_PreAG">#REF!</definedName>
    <definedName name="DrehstromEV">#REF!</definedName>
    <definedName name="_xlnm.Print_Area" localSheetId="6">'Grafik 1-2'!$A$1:$G$54</definedName>
    <definedName name="_xlnm.Print_Area" localSheetId="7">'Grafik 3-4'!$A$1:$G$54</definedName>
    <definedName name="_xlnm.Print_Area" localSheetId="28">'Tab3_CO2_Bilanz-Faktoren'!$A$5:$B$42</definedName>
    <definedName name="Einphasenstrom">#REF!</definedName>
    <definedName name="IKWEigenverbrauch">#REF!</definedName>
    <definedName name="NetzverlustHBA">#REF!</definedName>
    <definedName name="PreAGBezug">#REF!</definedName>
    <definedName name="SchleußeBremerhaven">#REF!</definedName>
    <definedName name="SWHBNetto">#REF!</definedName>
    <definedName name="UmrEinspBrutto">#REF!</definedName>
    <definedName name="UmrEinspNetto">#REF!</definedName>
    <definedName name="UmwEinsBahnstrom">#REF!</definedName>
    <definedName name="UmwEinsFarge">#REF!</definedName>
    <definedName name="ÜNHBezug">#REF!</definedName>
  </definedNames>
  <calcPr fullCalcOnLoad="1"/>
</workbook>
</file>

<file path=xl/sharedStrings.xml><?xml version="1.0" encoding="utf-8"?>
<sst xmlns="http://schemas.openxmlformats.org/spreadsheetml/2006/main" count="3683" uniqueCount="700">
  <si>
    <t>Verarbeitendes Gewerbe,</t>
  </si>
  <si>
    <t>darunter</t>
  </si>
  <si>
    <t>Straßen-</t>
  </si>
  <si>
    <t>Gewerbe, Dienst-</t>
  </si>
  <si>
    <t>verkehr</t>
  </si>
  <si>
    <t>leistungen, Übrige</t>
  </si>
  <si>
    <t xml:space="preserve">                  (9 770)</t>
  </si>
  <si>
    <t xml:space="preserve">                           x</t>
  </si>
  <si>
    <t>1) ohne Energieumwandlungssektor</t>
  </si>
  <si>
    <r>
      <t>4. CO</t>
    </r>
    <r>
      <rPr>
        <b/>
        <vertAlign val="subscript"/>
        <sz val="10"/>
        <rFont val="Arial"/>
        <family val="2"/>
      </rPr>
      <t>2</t>
    </r>
    <r>
      <rPr>
        <b/>
        <sz val="10"/>
        <rFont val="Arial"/>
        <family val="2"/>
      </rPr>
      <t xml:space="preserve">-Emissionen aus dem Endenergieverbrauch </t>
    </r>
  </si>
  <si>
    <r>
      <t xml:space="preserve">sonstiger Bergbau </t>
    </r>
    <r>
      <rPr>
        <vertAlign val="superscript"/>
        <sz val="8"/>
        <rFont val="Arial"/>
        <family val="2"/>
      </rPr>
      <t>1)</t>
    </r>
  </si>
  <si>
    <t>1. Entwicklung des Primärenergieverbrauchs</t>
  </si>
  <si>
    <t>Energieträger</t>
  </si>
  <si>
    <t>Davon</t>
  </si>
  <si>
    <t>Insgesamt</t>
  </si>
  <si>
    <t>Steinkohlen</t>
  </si>
  <si>
    <t>Braunkohlen</t>
  </si>
  <si>
    <t>Mineralöle</t>
  </si>
  <si>
    <t>Gase</t>
  </si>
  <si>
    <t>Strom</t>
  </si>
  <si>
    <t>Wasserkraft</t>
  </si>
  <si>
    <t>Sonstige</t>
  </si>
  <si>
    <t>Terajoule (TJ)</t>
  </si>
  <si>
    <t xml:space="preserve">.    </t>
  </si>
  <si>
    <t>2. Entwicklung des Endenergieverbrauchs</t>
  </si>
  <si>
    <t>Fernwärme</t>
  </si>
  <si>
    <t>3. Entwicklung des Einsatzes von Energieträgern im Energiesektor</t>
  </si>
  <si>
    <t>Umwandlungseinsatz,</t>
  </si>
  <si>
    <t>Jahr</t>
  </si>
  <si>
    <t>Eigenverbrauch und</t>
  </si>
  <si>
    <t>Stein-</t>
  </si>
  <si>
    <t>Braun-</t>
  </si>
  <si>
    <t>Mineral-</t>
  </si>
  <si>
    <t>Verluste insgesamt</t>
  </si>
  <si>
    <t>kohlen</t>
  </si>
  <si>
    <t>öle</t>
  </si>
  <si>
    <t>4. Struktur des Energieverbrauchs</t>
  </si>
  <si>
    <t>Primärer</t>
  </si>
  <si>
    <t>Umwand-</t>
  </si>
  <si>
    <t>End-</t>
  </si>
  <si>
    <t>Energieverbrauch</t>
  </si>
  <si>
    <t>Primär-</t>
  </si>
  <si>
    <t>Sekundär-</t>
  </si>
  <si>
    <t>lungs-</t>
  </si>
  <si>
    <t>energie-</t>
  </si>
  <si>
    <t>ET</t>
  </si>
  <si>
    <t>einsatz</t>
  </si>
  <si>
    <t>ausstoß</t>
  </si>
  <si>
    <r>
      <t xml:space="preserve">Energieumw. </t>
    </r>
    <r>
      <rPr>
        <vertAlign val="superscript"/>
        <sz val="8"/>
        <rFont val="Arial"/>
        <family val="2"/>
      </rPr>
      <t>1)</t>
    </r>
  </si>
  <si>
    <t>Verbrauch</t>
  </si>
  <si>
    <t>verbrauch</t>
  </si>
  <si>
    <t xml:space="preserve">5. Endenergieverbrauch nach Verbrauchergruppen </t>
  </si>
  <si>
    <t>Gewinnung von Steinen</t>
  </si>
  <si>
    <t>und Erden, sonstiger</t>
  </si>
  <si>
    <t>Handel, Dienstleistungen</t>
  </si>
  <si>
    <t>Bergbau und Ver-</t>
  </si>
  <si>
    <t>und</t>
  </si>
  <si>
    <r>
      <t xml:space="preserve">arbeitendes Gewerbe </t>
    </r>
    <r>
      <rPr>
        <vertAlign val="superscript"/>
        <sz val="8"/>
        <rFont val="Arial"/>
        <family val="2"/>
      </rPr>
      <t>1)</t>
    </r>
  </si>
  <si>
    <t>übrige Verbraucher</t>
  </si>
  <si>
    <t xml:space="preserve">.         </t>
  </si>
  <si>
    <t xml:space="preserve">.            </t>
  </si>
  <si>
    <t xml:space="preserve">.          </t>
  </si>
  <si>
    <t xml:space="preserve">.                </t>
  </si>
  <si>
    <t xml:space="preserve">x    </t>
  </si>
  <si>
    <t>und übrige Verbraucher nach Energieträgern</t>
  </si>
  <si>
    <t>Verbrauch und</t>
  </si>
  <si>
    <t>Verluste in der</t>
  </si>
  <si>
    <t>Nichtener-</t>
  </si>
  <si>
    <t>getischer</t>
  </si>
  <si>
    <t>6. Endenergieverbrauch im Bereich Gewinnung von Steinen und Erden, sonstiger Bergbau</t>
  </si>
  <si>
    <t>7. Endenergieverbrauch im Bereich Haushalte, Gewerbe, Handel, Dienstleistungen</t>
  </si>
  <si>
    <t>Haushalte, Gewerbe,</t>
  </si>
  <si>
    <t xml:space="preserve">                       -</t>
  </si>
  <si>
    <t>insgesamt</t>
  </si>
  <si>
    <t xml:space="preserve">   *) ohne Energieumwandlungssektor</t>
  </si>
  <si>
    <r>
      <t>und Verarbeitendes Gewerbe *</t>
    </r>
    <r>
      <rPr>
        <b/>
        <vertAlign val="superscript"/>
        <sz val="10"/>
        <rFont val="Arial"/>
        <family val="2"/>
      </rPr>
      <t>)</t>
    </r>
    <r>
      <rPr>
        <b/>
        <sz val="10"/>
        <rFont val="Arial"/>
        <family val="2"/>
      </rPr>
      <t xml:space="preserve"> nach Energieträgern</t>
    </r>
  </si>
  <si>
    <t>Anteile am Insgesamt in %</t>
  </si>
  <si>
    <t xml:space="preserve">  1) einschließlich statistische Differenzen</t>
  </si>
  <si>
    <t xml:space="preserve">  1) ohne Energieumwandlungssektor</t>
  </si>
  <si>
    <t xml:space="preserve">            x</t>
  </si>
  <si>
    <t xml:space="preserve">           x</t>
  </si>
  <si>
    <t xml:space="preserve">             x</t>
  </si>
  <si>
    <t xml:space="preserve">                 x</t>
  </si>
  <si>
    <t xml:space="preserve">                x</t>
  </si>
  <si>
    <t xml:space="preserve">      (28 306)</t>
  </si>
  <si>
    <t xml:space="preserve">      (38 959)</t>
  </si>
  <si>
    <t xml:space="preserve">              x</t>
  </si>
  <si>
    <t xml:space="preserve">    (23 437)</t>
  </si>
  <si>
    <t>Entwicklung gegenüber 1990 auf %</t>
  </si>
  <si>
    <t>Veränderung gegenüber dem Vorjahr in %</t>
  </si>
  <si>
    <t>Inhaltsverzeichnis</t>
  </si>
  <si>
    <t>Seite</t>
  </si>
  <si>
    <t>Vorbemerkungen</t>
  </si>
  <si>
    <t>Entwicklung des Energieverbrauchs 2002</t>
  </si>
  <si>
    <r>
      <t>Entwicklung der CO</t>
    </r>
    <r>
      <rPr>
        <vertAlign val="subscript"/>
        <sz val="9"/>
        <rFont val="Helvetica"/>
        <family val="0"/>
      </rPr>
      <t>2</t>
    </r>
    <r>
      <rPr>
        <sz val="9"/>
        <rFont val="Helvetica"/>
        <family val="0"/>
      </rPr>
      <t>-Emissionen 2002</t>
    </r>
  </si>
  <si>
    <r>
      <t>Statistische Quellen der Energiebilanz und CO</t>
    </r>
    <r>
      <rPr>
        <vertAlign val="subscript"/>
        <sz val="9"/>
        <rFont val="Helvetica"/>
        <family val="0"/>
      </rPr>
      <t>2</t>
    </r>
    <r>
      <rPr>
        <sz val="9"/>
        <rFont val="Helvetica"/>
        <family val="0"/>
      </rPr>
      <t>-Bilanz 2002</t>
    </r>
  </si>
  <si>
    <t>Grafiken</t>
  </si>
  <si>
    <t>Tabellen</t>
  </si>
  <si>
    <t>Energiebilanz Thüringen 2002</t>
  </si>
  <si>
    <r>
      <t>CO</t>
    </r>
    <r>
      <rPr>
        <b/>
        <vertAlign val="subscript"/>
        <sz val="9"/>
        <rFont val="Helvetica"/>
        <family val="0"/>
      </rPr>
      <t>2</t>
    </r>
    <r>
      <rPr>
        <b/>
        <sz val="9"/>
        <rFont val="Helvetica"/>
        <family val="0"/>
      </rPr>
      <t>-Bilanz Thüringen 2002</t>
    </r>
  </si>
  <si>
    <t>Anhang</t>
  </si>
  <si>
    <t>Energieflussbild zur Energiebilanz Thüringens 2002</t>
  </si>
  <si>
    <r>
      <t>Flussbild zur CO</t>
    </r>
    <r>
      <rPr>
        <vertAlign val="subscript"/>
        <sz val="9"/>
        <rFont val="Helvetica"/>
        <family val="0"/>
      </rPr>
      <t>2</t>
    </r>
    <r>
      <rPr>
        <sz val="9"/>
        <rFont val="Helvetica"/>
        <family val="0"/>
      </rPr>
      <t>-Bilanz Thüringens 2002</t>
    </r>
  </si>
  <si>
    <t>1. Primärenergieverbrauch nach Energieträgern 1990 bis 2002</t>
  </si>
  <si>
    <t xml:space="preserve">2. Primär- und Endenergieverbrauch je 1000 Einwohner 1990 bis 2002 </t>
  </si>
  <si>
    <t>3. Endenergieverbrauch nach Energieträgern 1990 bis 2002</t>
  </si>
  <si>
    <t>4. Endenergieverbrauch nach Verbrauchergruppen 1990 bis 2002</t>
  </si>
  <si>
    <t xml:space="preserve">1. Entwicklung des Primärenergieverbrauchs </t>
  </si>
  <si>
    <t xml:space="preserve">2. Entwicklung des Endenergieverbrauchs </t>
  </si>
  <si>
    <t>5.  Endenergieverbrauch nach Verbrauchergruppen</t>
  </si>
  <si>
    <t>6. Endenergieverbrauch im Bereich Gewinnung von Steinen und Erden, sonstiger</t>
  </si>
  <si>
    <t xml:space="preserve">    Bergbau und Verarbeitendes Gewerbe nach Energieträgern</t>
  </si>
  <si>
    <t xml:space="preserve">    und übrige Verbraucher nach Energieträgern</t>
  </si>
  <si>
    <t>1. Energiebilanz Thüringen 2002 in spezifischen Mengeneinheiten</t>
  </si>
  <si>
    <t xml:space="preserve">2. Energiebilanz Thüringen 2002 in Terajoule </t>
  </si>
  <si>
    <t xml:space="preserve">3. Energiebilanz Thüringen 2002 in Steinkohleneinheiten </t>
  </si>
  <si>
    <t xml:space="preserve">4. Energiebilanz Thüringen 2002 in Rohöleinheiten </t>
  </si>
  <si>
    <t>5. Heizwerte der Energieträger für die Umrechnung von spezifischen Mengen-</t>
  </si>
  <si>
    <t xml:space="preserve">    einheiten in Wärmeeinheiten zur Thüringer Energiebilanz 2002</t>
  </si>
  <si>
    <t>6. Tabelle zum Vergleich gebräuchlicher Maßeinheiten der Wärmeenergie</t>
  </si>
  <si>
    <r>
      <t>1. CO</t>
    </r>
    <r>
      <rPr>
        <vertAlign val="subscript"/>
        <sz val="9"/>
        <rFont val="Helvetica"/>
        <family val="0"/>
      </rPr>
      <t>2</t>
    </r>
    <r>
      <rPr>
        <sz val="9"/>
        <rFont val="Helvetica"/>
        <family val="0"/>
      </rPr>
      <t>-Emissionen aus dem Primärenergieverbrauch nach</t>
    </r>
  </si>
  <si>
    <t xml:space="preserve">    Energieträgern 1990 bis 2002</t>
  </si>
  <si>
    <r>
      <t>2. CO</t>
    </r>
    <r>
      <rPr>
        <vertAlign val="subscript"/>
        <sz val="9"/>
        <rFont val="Helvetica"/>
        <family val="0"/>
      </rPr>
      <t>2</t>
    </r>
    <r>
      <rPr>
        <sz val="9"/>
        <rFont val="Helvetica"/>
        <family val="0"/>
      </rPr>
      <t>-Emissionen aus dem Primär- und Endenergieverbrauch</t>
    </r>
  </si>
  <si>
    <t xml:space="preserve">     je Einwohner 1990 bis 2002</t>
  </si>
  <si>
    <r>
      <t>3. CO</t>
    </r>
    <r>
      <rPr>
        <vertAlign val="subscript"/>
        <sz val="9"/>
        <rFont val="Helvetica"/>
        <family val="0"/>
      </rPr>
      <t>2</t>
    </r>
    <r>
      <rPr>
        <sz val="9"/>
        <rFont val="Helvetica"/>
        <family val="0"/>
      </rPr>
      <t xml:space="preserve">-Emissionen aus dem Endenergieverbrauch nach </t>
    </r>
  </si>
  <si>
    <r>
      <t xml:space="preserve">4. </t>
    </r>
    <r>
      <rPr>
        <sz val="9"/>
        <rFont val="Helvetica"/>
        <family val="0"/>
      </rPr>
      <t>CO</t>
    </r>
    <r>
      <rPr>
        <vertAlign val="subscript"/>
        <sz val="9"/>
        <rFont val="Helvetica"/>
        <family val="0"/>
      </rPr>
      <t>2</t>
    </r>
    <r>
      <rPr>
        <sz val="9"/>
        <rFont val="Helvetica"/>
        <family val="0"/>
      </rPr>
      <t>-Emissionen aus dem Endenergieverbrauch nach</t>
    </r>
  </si>
  <si>
    <t xml:space="preserve">    Emittentensektoren 1990 bis 2002</t>
  </si>
  <si>
    <r>
      <t>1. CO</t>
    </r>
    <r>
      <rPr>
        <vertAlign val="subscript"/>
        <sz val="9"/>
        <rFont val="Helvetica"/>
        <family val="0"/>
      </rPr>
      <t>2</t>
    </r>
    <r>
      <rPr>
        <sz val="9"/>
        <rFont val="Helvetica"/>
        <family val="0"/>
      </rPr>
      <t xml:space="preserve">-Emissionen aus dem Primärenergieverbrauch nach Energieträgern </t>
    </r>
  </si>
  <si>
    <r>
      <t>2. CO</t>
    </r>
    <r>
      <rPr>
        <vertAlign val="subscript"/>
        <sz val="9"/>
        <rFont val="Helvetica"/>
        <family val="0"/>
      </rPr>
      <t>2</t>
    </r>
    <r>
      <rPr>
        <sz val="9"/>
        <rFont val="Helvetica"/>
        <family val="0"/>
      </rPr>
      <t>-Emissionen aus dem Primärenergieverbrauch nach</t>
    </r>
    <r>
      <rPr>
        <b/>
        <sz val="10"/>
        <rFont val="Times New Roman"/>
        <family val="1"/>
      </rPr>
      <t xml:space="preserve"> </t>
    </r>
    <r>
      <rPr>
        <sz val="9"/>
        <rFont val="Helvetica"/>
        <family val="0"/>
      </rPr>
      <t>Emittentensektoren</t>
    </r>
  </si>
  <si>
    <r>
      <t>3. CO</t>
    </r>
    <r>
      <rPr>
        <vertAlign val="subscript"/>
        <sz val="9"/>
        <rFont val="Helvetica"/>
        <family val="0"/>
      </rPr>
      <t>2</t>
    </r>
    <r>
      <rPr>
        <sz val="9"/>
        <rFont val="Helvetica"/>
        <family val="0"/>
      </rPr>
      <t>-Emissionen aus dem Endenergieverbrauch nach Energieträgern</t>
    </r>
  </si>
  <si>
    <r>
      <t>4. CO</t>
    </r>
    <r>
      <rPr>
        <vertAlign val="subscript"/>
        <sz val="9"/>
        <rFont val="Helvetica"/>
        <family val="0"/>
      </rPr>
      <t>2</t>
    </r>
    <r>
      <rPr>
        <sz val="9"/>
        <rFont val="Helvetica"/>
        <family val="0"/>
      </rPr>
      <t>-Emissionen aus dem Endenergieverbrauch nach Emittentensektoren</t>
    </r>
  </si>
  <si>
    <r>
      <t>1. CO</t>
    </r>
    <r>
      <rPr>
        <vertAlign val="subscript"/>
        <sz val="9"/>
        <rFont val="Helvetica"/>
        <family val="0"/>
      </rPr>
      <t>2</t>
    </r>
    <r>
      <rPr>
        <sz val="9"/>
        <rFont val="Helvetica"/>
        <family val="0"/>
      </rPr>
      <t>- Quellenbilanz Thüringen 2002</t>
    </r>
  </si>
  <si>
    <r>
      <t>2. CO</t>
    </r>
    <r>
      <rPr>
        <vertAlign val="subscript"/>
        <sz val="9"/>
        <rFont val="Helvetica"/>
        <family val="0"/>
      </rPr>
      <t>2</t>
    </r>
    <r>
      <rPr>
        <sz val="9"/>
        <rFont val="Helvetica"/>
        <family val="0"/>
      </rPr>
      <t>- Bilanz Thüringen 2002 (Verursacherbilanz)</t>
    </r>
  </si>
  <si>
    <r>
      <t>3. CO</t>
    </r>
    <r>
      <rPr>
        <vertAlign val="subscript"/>
        <sz val="9"/>
        <rFont val="Helvetica"/>
        <family val="0"/>
      </rPr>
      <t>2</t>
    </r>
    <r>
      <rPr>
        <sz val="9"/>
        <rFont val="Helvetica"/>
        <family val="0"/>
      </rPr>
      <t>-Emissionsfaktoren 2002 nach Energieträgern</t>
    </r>
  </si>
  <si>
    <t>- 2 -</t>
  </si>
  <si>
    <t xml:space="preserve">Energiebilanzen erfüllen bei der Beurteilung der ökonomisch-ökologischen Situation eines Landes eine wichtige analytische Funktion. Sie geben Aufschluss über die energiewirtschaftlichen Veränderungen und erlauben nicht nur Aussagen über den Verbrauch der Energieträger in den einzelnen Sektoren, sondern geben ebenso Auskunft über den Fluss von der Erzeugung bis zur Verwendung in den einzelnen Umwandlungs- und Verbrauchsbereichen. Seit vielen Jahren  gehören sie zu den periodisch veröffentlichten Standardwerken der Bundesländer, die überwiegend von den Statistischen Landesämtern herausgegeben werden. </t>
  </si>
  <si>
    <t>Die Energiebilanz basiert hauptsächlich  auf verschiedenen Bundesstatistiken mit Tatbeständen der Energie-umwandlung, des Energieabsatzes und -verbrauchs, die in monatlicher bis jährlicher Periodizität erfragt werden. Dabei handelt es sich zum einen um reine Energiestatistiken, zum anderen um spezielle Merkmale von statistischen Erhebungen anderer Bereiche, vor allem des Produzierenden Gewerbes und des Handels. Darüber hinaus stützt  sich die Bilanz auf eine vielfältige Datenbereitstellung von Verbänden, Behörden und anderen Institutionen der Energiewirtschaft (siehe dazu auch die Quellenübersicht) sowie Einzelunternehmen.</t>
  </si>
  <si>
    <t xml:space="preserve">Der bundeseinheitliche Rahmen für die Energiebilanz wird durch die Arbeitsgemeinschaft Energiebilanzen fixiert. Die folgenden Ausführungen basieren im Wesentlichen darauf (siehe Energiebilanzen der Bundesrepublik Deutschland, Band III, Frankfurt 1989). </t>
  </si>
  <si>
    <t xml:space="preserve">Darüber hinaus beruhen die Länderbilanzen auf einheitlichen Regelungen und vergleichbaren Methodiken, die vom Länderarbeitskreis Energiebilanzen festgelegt werden. </t>
  </si>
  <si>
    <t>Energiebilanz und Energieträger</t>
  </si>
  <si>
    <t>In der Energiebilanz werden das Aufkommen und die Verwendung von Energieträgern eines Landes für jeweils ein Jahr möglichst lückenlos und detailliert nachgewiesen.</t>
  </si>
  <si>
    <r>
      <t xml:space="preserve">Energieträger </t>
    </r>
    <r>
      <rPr>
        <sz val="9"/>
        <rFont val="Helvetica"/>
        <family val="0"/>
      </rPr>
      <t>bedeuten im Sinne der Bilanz alle Quellen, aus denen direkt oder durch Umwandlung Energie erzeugt wird. Das können Primär- oder Sekundärenergieträger sein.</t>
    </r>
  </si>
  <si>
    <t xml:space="preserve">Die Energiebilanz ist horizontal in Primär- und Sekundärenergieträger sowie in die aus diesen Energieträgern erzeugten nichtenergetischen Produkte gegliedert. </t>
  </si>
  <si>
    <t>In der vertikalen Gliederung werden Energieaufkommen, Energieumwandlung und Endenergieverbrauch dargestellt. Jede einzelne Spalte gibt damit für den jeweiligen Energieträger den Nachweis über dessen Aufkommen und die Verwendung wieder.</t>
  </si>
  <si>
    <t xml:space="preserve">Die Felder des Bilanztableaus, in denen methodisch oder physikalisch keine sinnvollen Aussagen möglich sind oder auch für das Land keine Datenbasis besteht, sind als Kennzeichen einer Nichtbelegung grau schraffiert. </t>
  </si>
  <si>
    <t>Die Energiebilanz umfasst drei Hauptteile:</t>
  </si>
  <si>
    <t>- die PRIMÄRENERGIEBILANZ</t>
  </si>
  <si>
    <t>- die UMWANDLUNGSBILANZ und</t>
  </si>
  <si>
    <t>- den ENDENERGIEVERBRAUCH.</t>
  </si>
  <si>
    <r>
      <t xml:space="preserve">Die </t>
    </r>
    <r>
      <rPr>
        <b/>
        <sz val="9"/>
        <rFont val="Helvetica"/>
        <family val="0"/>
      </rPr>
      <t xml:space="preserve">Primärenergiebilanz </t>
    </r>
    <r>
      <rPr>
        <sz val="9"/>
        <rFont val="Helvetica"/>
        <family val="0"/>
      </rPr>
      <t>ist eine Bilanz der Energiedarbietung der ersten Stufe. In ihr werden sowohl Primär- als auch Sekundärenergieträger nach folgendem Schema erfasst:</t>
    </r>
  </si>
  <si>
    <t>-</t>
  </si>
  <si>
    <t>Gewinnung von Primärenergieträgern in Thüringen</t>
  </si>
  <si>
    <r>
      <t xml:space="preserve">Der </t>
    </r>
    <r>
      <rPr>
        <b/>
        <sz val="9"/>
        <rFont val="Helvetica"/>
        <family val="0"/>
      </rPr>
      <t xml:space="preserve">Primärenergieverbrauch </t>
    </r>
    <r>
      <rPr>
        <sz val="9"/>
        <rFont val="Helvetica"/>
        <family val="0"/>
      </rPr>
      <t>ergibt sich somit von der Entstehungsseite als Summe aus der Gewinnung in Thüringen, den Bestandsveränderungen sowie dem Saldo aus Bezügen und Lieferungen und umfasst die für die Umwandlung und den Endverbrauch im Land benötigte Energie. Er enthält - bezogen auf die Energieträgerarten - sowohl Primärenergieträger aus eigener Gewinnung als auch Primär- und Sekundärenergieträger aus Bezügen und Beständen. Für Sekundärenergieträger, für die die Ausfuhr in andere (Bundes-)Länder größer als die Einfuhr ist, kann der „primäre Verbrauch“ auch einen negativen Wert annehmen.</t>
    </r>
  </si>
  <si>
    <r>
      <t xml:space="preserve">In der </t>
    </r>
    <r>
      <rPr>
        <b/>
        <sz val="9"/>
        <rFont val="Helvetica"/>
        <family val="0"/>
      </rPr>
      <t xml:space="preserve">Umwandlungsbilanz </t>
    </r>
    <r>
      <rPr>
        <sz val="9"/>
        <rFont val="Helvetica"/>
        <family val="0"/>
      </rPr>
      <t>werden Einsatz und Ausstoß der verschiedenen Umwandlungsprozesse, der Verbrauch an Energieträgern in der Energiegewinnung und im Umwandlungsbereich sowie die Fackel- und Leitungsverluste ausgewiesen. Typische Umwandlungsprozesse sind u.a. die Erzeugung von Strom und Wärme, die Herstellung von Koks und Briketts oder von Heizöl und Kraftstoffen.</t>
    </r>
  </si>
  <si>
    <t>Bei der Umwandlung fallen auch Stoffe an, bei deren Verwendung es nicht auf den Energiegehalt, sondern auf ihre stofflichen Eigenschaften ankommt. Diese so genannten Nichtenergieträger sind in dieser Bilanz z.B. Bestandteil der Spalte „Andere Mineralölprodukte“ und vervollständigen damit die Darstellung von Einsatz und Ausstoß bei Umwandlungsprozessen. In Thüringen betrifft das vor allem Bitumen.</t>
  </si>
  <si>
    <t xml:space="preserve"> </t>
  </si>
  <si>
    <r>
      <t xml:space="preserve">Ebenso wie die Nichtenergieträger kann auch ein Teil der Energieträger, z. B. Flüssiggas, als Rohstoff chemischer Prozesse nichtenergetisch genutzt werden. Nichtenergieträger und nichtenergetisch genutzte Energieträger werden als </t>
    </r>
    <r>
      <rPr>
        <b/>
        <sz val="9"/>
        <rFont val="Helvetica"/>
        <family val="0"/>
      </rPr>
      <t>nichtenergetischer Verbrauch</t>
    </r>
    <r>
      <rPr>
        <i/>
        <sz val="9"/>
        <rFont val="Helvetica"/>
        <family val="0"/>
      </rPr>
      <t xml:space="preserve"> </t>
    </r>
    <r>
      <rPr>
        <sz val="9"/>
        <rFont val="Helvetica"/>
        <family val="0"/>
      </rPr>
      <t>in einer besonderen Zeile verbucht. Damit wird erreicht, dass im Endenergieverbrauch nur der Verbrauch energetisch genutzter Energieträger ausgewiesen wird.</t>
    </r>
  </si>
  <si>
    <r>
      <t xml:space="preserve">Im </t>
    </r>
    <r>
      <rPr>
        <b/>
        <sz val="9"/>
        <rFont val="Helvetica"/>
        <family val="0"/>
      </rPr>
      <t xml:space="preserve">Endenergieverbrauch </t>
    </r>
    <r>
      <rPr>
        <sz val="9"/>
        <rFont val="Helvetica"/>
        <family val="0"/>
      </rPr>
      <t>wird folglich nur die Verwendung derjenigen Primär- und Sekundärenergieträger aufgeführt, die unmittelbar der Erzeugung von Nutzenergie dienen. Die Aufschlüsselung erfolgt nach Verbrauchergruppen und Wirtschaftszweigen.</t>
    </r>
  </si>
  <si>
    <t>Die Energiebilanz hat folgenden Aufbau:</t>
  </si>
  <si>
    <t>Gewinnung im Land (nur Primärenergieträger)</t>
  </si>
  <si>
    <t>+</t>
  </si>
  <si>
    <t>Bezüge</t>
  </si>
  <si>
    <t>Bestandsentnahme</t>
  </si>
  <si>
    <t>=</t>
  </si>
  <si>
    <t>Energieaufkommen</t>
  </si>
  <si>
    <t>Lieferungen</t>
  </si>
  <si>
    <t>Bestandsaufstockungen</t>
  </si>
  <si>
    <t xml:space="preserve">PRIMÄRENERGIEVERBRAUCH </t>
  </si>
  <si>
    <t>Umwandlungseinsatz</t>
  </si>
  <si>
    <t>Umwandlungsausstoß (nur Sekundärenergieträger)</t>
  </si>
  <si>
    <t xml:space="preserve">Verbrauch in der Energiegewinnung und in den Umwandlungsbereichen </t>
  </si>
  <si>
    <t xml:space="preserve">Fackel- und Leitungsverluste, Bewertungsdifferenzen </t>
  </si>
  <si>
    <t xml:space="preserve">Energieangebot nach Umwandlungsbilanz </t>
  </si>
  <si>
    <t>Nichtenergetischer Verbrauch</t>
  </si>
  <si>
    <t>+/-</t>
  </si>
  <si>
    <t>Statistische Differenzen</t>
  </si>
  <si>
    <t xml:space="preserve">ENDENERGIEVERBRAUCH </t>
  </si>
  <si>
    <t>In der Energiebilanz ist der Endenergieverbrauch als letzte Stufe der Energieverwendung aufgeführt.</t>
  </si>
  <si>
    <t>Die vorliegende Energiebilanz enthält keinen Nachweis über den Nutzenergie- und den Energiedienstleistungsverbrauch, da hierfür gegenwärtig weder ausreichende statistische Erhebungen noch hinreichend gesicherte andere umfassende Quantifizierungsmöglichkeiten vorhanden sind.</t>
  </si>
  <si>
    <t>Umrechnungsfaktoren für die einheitliche Bewertung der Energieträger</t>
  </si>
  <si>
    <t>In der Energiebilanz werden die Energieträger zunächst in ihren spezifischen Einheiten ausgewiesen wie Tonne (t), Kubikmeter (m³), Kilowattstunde (kWh) und Joule (J).</t>
  </si>
  <si>
    <t>Um die in verschiedenen Maßeinheiten ausgewiesenen Energieträger vergleichen und addieren zu können, ist  eine einheitliche Basis notwendig. Die spezifischen Einheiten werden dazu in die Wärmeeinheit „Joule“ umgerechnet. Diese Maßeinheit ist gesetzlich begründet (siehe Seite 6). Die Umrechnung der einzelnen Energieträger basiert auf der Grundlage ihrer (unteren) Heizwerte, die in Kilojoule ausgedrückt werden (siehe Tabelle Seite 28). In der Energiebilanz wird als Einheit Terajoule verwendet.</t>
  </si>
  <si>
    <t xml:space="preserve">Preis: 0,00 EUR </t>
  </si>
  <si>
    <t>Zu Vergleichszwecken liegt die Thüringer Energiebilanz 2002 auch in der früher oder für spezielle Anforderungen gebräuchlichen  „Steinkohleneinheit“ bzw. „Rohöleinheit“ vor.</t>
  </si>
  <si>
    <t xml:space="preserve">Seit dem Bilanzjahr 1995 wird laut Beschluss der Arbeitsgemeinschaft und des Länderarbeitskreises Energiebilanzen für die Energieträger Kernenergie, Wasserkraft, Windkraft und Müll sowie für den Stromaustausch mit </t>
  </si>
  <si>
    <t xml:space="preserve">anderen  Bundesländern  die  Wirkungsgradmethode  - in Angleichung  an  internationale Konventionen  –  angewandt. Bei diesem neuen methodischen Ansatz wird davon ausgegangen, dass die Stromerzeugung </t>
  </si>
  <si>
    <t>z.B. aus Kernenergie (das sei der Vollständigkeit halber erwähnt - auch wenn Thüringen davon nicht betroffen ist) mit einem Wirkungsgrad von 33 Prozent erfolgt. Für Wasserkraft und die anderen regenerativen Energieträger sind 100 Prozent festgelegt und beim Stromaustausch gilt nur noch der einheitliche Heizwert von 3600 kJ/kWh. [1])</t>
  </si>
  <si>
    <t>Das Bruttoprinzip im Umwandlungsbereich</t>
  </si>
  <si>
    <r>
      <t xml:space="preserve">Im Umwandlungsbereich wird grundsätzlich nach dem Bruttoprinzip verbucht, d.h. Sekundärenergieträger, die noch einmal einer Umwandlung unterliegen, werden jeweils wieder in voller Höhe in Einsatz und Ausstoß erfasst. Dies ist z.B. der Fall bei Braunkohlenbriketts, die in Kraftwerken eingesetzt werden, nachdem sie in Brikettfabriken ihre Umwandlung aus Rohkohle erfuhren. </t>
    </r>
    <r>
      <rPr>
        <b/>
        <sz val="9"/>
        <rFont val="Helvetica"/>
        <family val="0"/>
      </rPr>
      <t>Umwandlungseinsatz</t>
    </r>
    <r>
      <rPr>
        <sz val="9"/>
        <rFont val="Helvetica"/>
        <family val="0"/>
      </rPr>
      <t xml:space="preserve"> und </t>
    </r>
    <r>
      <rPr>
        <b/>
        <sz val="9"/>
        <rFont val="Helvetica"/>
        <family val="0"/>
      </rPr>
      <t xml:space="preserve">Umwandlungsausstoß </t>
    </r>
    <r>
      <rPr>
        <sz val="9"/>
        <rFont val="Helvetica"/>
        <family val="0"/>
      </rPr>
      <t>enthalten - für sich betrachtet - Doppelzählungen, die aber in der Zeile „Energieangebot nach Umwandlungsbilanz“ wieder eliminiert werden, da in  diese Zeile die Differenz zwischen Umwandlungseinsatz und Umwandlungsausstoß eingeht.</t>
    </r>
  </si>
  <si>
    <t>Erläuterungen zu den einzelnen Bilanzpositionen</t>
  </si>
  <si>
    <r>
      <t>Bezüge und Lieferungen</t>
    </r>
    <r>
      <rPr>
        <i/>
        <sz val="9"/>
        <rFont val="Helvetica"/>
        <family val="0"/>
      </rPr>
      <t xml:space="preserve"> </t>
    </r>
    <r>
      <rPr>
        <sz val="9"/>
        <rFont val="Helvetica"/>
        <family val="0"/>
      </rPr>
      <t>betreffen die Ein- und Ausfuhr nach oder von Thüringen. Da statistische Werte und Messmöglichkeiten an den Landesgrenzen nicht ausreichend vorhanden sind, wird energieträgerspezifisch die Differenz zwischen dem eigenen Aufkommen und dem Verbrauch im Lande als Bezug bzw. Lieferung gebucht.</t>
    </r>
  </si>
  <si>
    <r>
      <t xml:space="preserve">Als Umwandlungseinsatz der </t>
    </r>
    <r>
      <rPr>
        <b/>
        <sz val="9"/>
        <rFont val="Helvetica"/>
        <family val="0"/>
      </rPr>
      <t>Wärmekraftwerke</t>
    </r>
    <r>
      <rPr>
        <sz val="9"/>
        <rFont val="Helvetica"/>
        <family val="0"/>
      </rPr>
      <t xml:space="preserve"> </t>
    </r>
    <r>
      <rPr>
        <b/>
        <sz val="9"/>
        <rFont val="Helvetica"/>
        <family val="0"/>
      </rPr>
      <t>der allgemeinen Versorgung</t>
    </r>
    <r>
      <rPr>
        <sz val="9"/>
        <rFont val="Helvetica"/>
        <family val="0"/>
      </rPr>
      <t xml:space="preserve"> und der </t>
    </r>
    <r>
      <rPr>
        <b/>
        <sz val="9"/>
        <rFont val="Helvetica"/>
        <family val="0"/>
      </rPr>
      <t xml:space="preserve">Industriekraftwerke </t>
    </r>
    <r>
      <rPr>
        <sz val="9"/>
        <rFont val="Helvetica"/>
        <family val="0"/>
      </rPr>
      <t xml:space="preserve">wird nur der Brennstoffeinsatz berücksichtigt, der der Stromerzeugung dient. Der Brennstoffeinsatz für die Fernwärmeerzeugung wird den </t>
    </r>
    <r>
      <rPr>
        <b/>
        <sz val="9"/>
        <rFont val="Helvetica"/>
        <family val="0"/>
      </rPr>
      <t>Heizkraftwerken/Fernheizwerken</t>
    </r>
    <r>
      <rPr>
        <sz val="9"/>
        <rFont val="Helvetica"/>
        <family val="0"/>
      </rPr>
      <t xml:space="preserve">  zugerechnet, während der Brennstoffeinsatz für die innerbetriebliche Wärmeerzeugung (Prozessdampf, Heizdampf u.Ä.) im Endenergieverbrauch des betroffenen Industriezweiges enthalten ist. </t>
    </r>
    <r>
      <rPr>
        <b/>
        <sz val="9"/>
        <rFont val="Helvetica"/>
        <family val="0"/>
      </rPr>
      <t xml:space="preserve">Fernwärme </t>
    </r>
    <r>
      <rPr>
        <sz val="9"/>
        <rFont val="Helvetica"/>
        <family val="0"/>
      </rPr>
      <t>wird von Heizwerken und Heizkraftwerken über Rohrleitungen in Form von Heißwasser oder Dampf an Dritte abgegeben.</t>
    </r>
  </si>
  <si>
    <r>
      <t xml:space="preserve">Verluste treten bei allen Energieträgern auf. Sie werden jedoch meist statistisch nicht erfasst. Nur bei den leitungsgebundenen Energieträgern Strom, Gas und Fernwärme erfolgt der Ausweis der </t>
    </r>
    <r>
      <rPr>
        <b/>
        <sz val="9"/>
        <rFont val="Helvetica"/>
        <family val="0"/>
      </rPr>
      <t xml:space="preserve">Fackel- und Leitungsverluste. </t>
    </r>
  </si>
  <si>
    <r>
      <t xml:space="preserve">Bei den </t>
    </r>
    <r>
      <rPr>
        <b/>
        <sz val="9"/>
        <rFont val="Helvetica"/>
        <family val="0"/>
      </rPr>
      <t>Wasserkraftwerken</t>
    </r>
    <r>
      <rPr>
        <sz val="9"/>
        <rFont val="Helvetica"/>
        <family val="0"/>
      </rPr>
      <t xml:space="preserve"> wird in der Bilanzspalte Wasserkraft ausschließlich die Stromerzeugung aus Laufwasser berücksichtigt. Die Stromerzeugung der Pumpspeicherwerke ist nur in der Spalte Strom ausgewiesen, da es sich dabei um einen Umwandlungsprozess von Strom handelt. Als Umwandlungseinsatz wird der Pumpstromverbrauch verbucht, als Umwandlungsausstoß die Pumpstromerzeugung.</t>
    </r>
  </si>
  <si>
    <r>
      <t xml:space="preserve">Beim Endenergieverbrauch wird die Energieverwendung der einzelnen Energieträger den einzelnen Verbrauchergruppen zugeordnet. Er beruht für den Bereich </t>
    </r>
    <r>
      <rPr>
        <b/>
        <sz val="9"/>
        <rFont val="Helvetica"/>
        <family val="0"/>
      </rPr>
      <t>Gewinnung von Steinen und Erden, sonstiger Bergbau und Verarbeitendes Gewerbe</t>
    </r>
    <r>
      <rPr>
        <i/>
        <sz val="9"/>
        <rFont val="Helvetica"/>
        <family val="0"/>
      </rPr>
      <t xml:space="preserve"> </t>
    </r>
    <r>
      <rPr>
        <sz val="9"/>
        <rFont val="Helvetica"/>
        <family val="0"/>
      </rPr>
      <t>weitgehend auf den Angaben der Betriebe von Industrieunternehmen mit im Allgemeinen 20 Beschäftigten und mehr. Die Gruppierung basiert seit dem Bilanzjahr 1995 auf der Klassifikation der Wirtschaftszweige, Ausgabe 1993 (WZ93), die für alle amtlichen Statistiken im Produzierenden Gewerbe seit 1995 verbindlich ist.</t>
    </r>
  </si>
  <si>
    <r>
      <t xml:space="preserve">Der Endenergieverbrauch des </t>
    </r>
    <r>
      <rPr>
        <b/>
        <sz val="9"/>
        <rFont val="Helvetica"/>
        <family val="0"/>
      </rPr>
      <t xml:space="preserve">Verkehrs </t>
    </r>
    <r>
      <rPr>
        <sz val="9"/>
        <rFont val="Helvetica"/>
        <family val="0"/>
      </rPr>
      <t>wird in die folgenden Sektoren untergliedert:</t>
    </r>
  </si>
  <si>
    <t>Schienenverkehr</t>
  </si>
  <si>
    <t xml:space="preserve">Straßenverkehr </t>
  </si>
  <si>
    <t xml:space="preserve">Luftverkehr und  </t>
  </si>
  <si>
    <t>Binnenschifffahrt</t>
  </si>
  <si>
    <t xml:space="preserve">Der Endenergieverbrauch im Verkehrsbereich umfasst beim Schienenverkehr ab dem Berichtsjahr 2001 auch den Stromverbrauch der Deutschen Bahn AG.  </t>
  </si>
  <si>
    <t>Die Angaben der Energiebilanz beruhen im Allgemeinen auf Statistiken über die Lieferungen an Verkehrsträger. Zum Teil werden auch Marktforschungsergebnisse verwendet.</t>
  </si>
  <si>
    <r>
      <t xml:space="preserve">Für </t>
    </r>
    <r>
      <rPr>
        <b/>
        <sz val="9"/>
        <rFont val="Helvetica"/>
        <family val="0"/>
      </rPr>
      <t>Haushalte, Gewerbe, Handel, Dienstleistungen und übrige Verbraucher</t>
    </r>
    <r>
      <rPr>
        <sz val="9"/>
        <rFont val="Helvetica"/>
        <family val="0"/>
      </rPr>
      <t xml:space="preserve"> (bis 1994 als Haushalte und Kleinverbraucher bezeichnet) gibt es keine disaggregierten Verbrauchsangaben für die Bereiche private Haushalte einerseits und Gewerbe, Handel, Dienstleistungen und übrige Verbraucher andererseits bei den nicht leitungsgebundenen Energieträgern. Daher kann der Verbrauch nur als Summe ausgewiesen und den Gesamtlieferungen an diese Verbrauchergruppe gleichgesetzt werden.</t>
    </r>
  </si>
  <si>
    <t>Unter diese Gruppe fallen neben den privaten Haushalten:</t>
  </si>
  <si>
    <t>- Öffentliche Einrichtungen</t>
  </si>
  <si>
    <t>- Betriebe des Verarbeitenden Gewerbes mit weniger als 20 Beschäftigten</t>
  </si>
  <si>
    <t>- Unternehmen des Baugewerbes</t>
  </si>
  <si>
    <t>- Landwirtschaftsbetriebe</t>
  </si>
  <si>
    <t>- Handels- und Dienstleistungsunternehmen.</t>
  </si>
  <si>
    <r>
      <t>Energiebedingte CO</t>
    </r>
    <r>
      <rPr>
        <b/>
        <vertAlign val="subscript"/>
        <sz val="9"/>
        <rFont val="Helvetica"/>
        <family val="0"/>
      </rPr>
      <t>2</t>
    </r>
    <r>
      <rPr>
        <b/>
        <sz val="9"/>
        <rFont val="Helvetica"/>
        <family val="0"/>
      </rPr>
      <t xml:space="preserve">-Bilanz </t>
    </r>
  </si>
  <si>
    <r>
      <t>Basierend auf der Energiebilanz erfolgt im Thüringer Landesamt für Statistik die Berechnung der energiebedingten Kohlendioxid-(CO</t>
    </r>
    <r>
      <rPr>
        <vertAlign val="subscript"/>
        <sz val="9"/>
        <rFont val="Helvetica"/>
        <family val="0"/>
      </rPr>
      <t>2</t>
    </r>
    <r>
      <rPr>
        <sz val="9"/>
        <rFont val="Helvetica"/>
        <family val="0"/>
      </rPr>
      <t xml:space="preserve">-)Emissionen. Hierfür wird der Verbrauch von  fossilen kohlenstoffhaltigen Energieträgern mit brennstoffspezifischen Emissionsfaktoren belastet. Diese Faktoren werden vom Umweltbundesamt einheitlich zur Verfügung gestellt und sind Bestandteil dieser Veröffentlichung. </t>
    </r>
  </si>
  <si>
    <r>
      <t>Für die territoriale Betrachtung ist die endverbrauchsbezogene CO</t>
    </r>
    <r>
      <rPr>
        <vertAlign val="subscript"/>
        <sz val="9"/>
        <rFont val="Helvetica"/>
        <family val="0"/>
      </rPr>
      <t>2</t>
    </r>
    <r>
      <rPr>
        <sz val="9"/>
        <rFont val="Helvetica"/>
        <family val="0"/>
      </rPr>
      <t>-Bilanz von entscheidender Bedeutung. In dieser Bilanz wird die in Thüringen verbrauchte Energie den jeweiligen Verbrauchergruppen zugeordnet, wobei die im Umwandlungsbereich entstandenen CO</t>
    </r>
    <r>
      <rPr>
        <vertAlign val="subscript"/>
        <sz val="9"/>
        <rFont val="Helvetica"/>
        <family val="0"/>
      </rPr>
      <t>2</t>
    </r>
    <r>
      <rPr>
        <sz val="9"/>
        <rFont val="Helvetica"/>
        <family val="0"/>
      </rPr>
      <t>-Mengen auf die Endverbraucher umgelegt werden. So emittiert z.B. Strom Kohlendioxid nicht beim Verbrauch, sondern bei seiner Erzeugung, wird aber bei dieser Bilanz-Methode dem Endenergieverbrauch angelastet. Stromverbrauchssenkungen wirken sich positiv auf die Bilanz aus, nicht jedoch der Ersatz von eigenem Strom aus Erdgas durch Importstrom.</t>
    </r>
  </si>
  <si>
    <r>
      <t>Eine andere Perspektive bietet die CO</t>
    </r>
    <r>
      <rPr>
        <vertAlign val="subscript"/>
        <sz val="9"/>
        <rFont val="Helvetica"/>
        <family val="0"/>
      </rPr>
      <t>2</t>
    </r>
    <r>
      <rPr>
        <sz val="9"/>
        <rFont val="Helvetica"/>
        <family val="0"/>
      </rPr>
      <t>-Quellenbilanz, die die CO</t>
    </r>
    <r>
      <rPr>
        <vertAlign val="subscript"/>
        <sz val="9"/>
        <rFont val="Helvetica"/>
        <family val="0"/>
      </rPr>
      <t>2</t>
    </r>
    <r>
      <rPr>
        <sz val="9"/>
        <rFont val="Helvetica"/>
        <family val="0"/>
      </rPr>
      <t>-Emissionen</t>
    </r>
    <r>
      <rPr>
        <vertAlign val="subscript"/>
        <sz val="9"/>
        <rFont val="Helvetica"/>
        <family val="0"/>
      </rPr>
      <t xml:space="preserve"> </t>
    </r>
    <r>
      <rPr>
        <sz val="9"/>
        <rFont val="Helvetica"/>
        <family val="0"/>
      </rPr>
      <t>dem Land zurechnet, in dem das Kohlendioxid tatsächlich entsteht. Vorteil dieser Bilanz-Methode ist die internationale Vergleichbarkeit, die damit auch die Ausgangsbasis für den Fall eines internationalen Handels mit Emissions-Zertifikaten ist.</t>
    </r>
  </si>
  <si>
    <t>Energieeinheiten</t>
  </si>
  <si>
    <t>Seit 1978 ist die Anwendung der SI-Einheiten in der Bundesrepublik Deutschland verbindlich. Diese Maßeinheiten beruhen auf dem internationalen System von Einheiten (Systéme international d'Unités, Abkürzung SI).</t>
  </si>
  <si>
    <t>Definierte Einheiten für die Energie sind:</t>
  </si>
  <si>
    <t>Joule (J) - für Energie, Arbeit und Wärmemenge;</t>
  </si>
  <si>
    <t>Watt (W) - für Leistung, Energiestrom, Wärmestrom.</t>
  </si>
  <si>
    <t>Dabei gilt: 1 Joule (J) = 1 Newtonmeter (Nm) = 1 Wattsekunde (Ws).</t>
  </si>
  <si>
    <t>Gebräuchliche Vorsätze und Vorsatzzeichen für Energieeinheiten sind:</t>
  </si>
  <si>
    <t>Kilo</t>
  </si>
  <si>
    <t>(k)</t>
  </si>
  <si>
    <r>
      <t>10</t>
    </r>
    <r>
      <rPr>
        <sz val="7"/>
        <rFont val="Helvetica"/>
        <family val="0"/>
      </rPr>
      <t>3</t>
    </r>
  </si>
  <si>
    <t>(Tausend)</t>
  </si>
  <si>
    <t>Mega</t>
  </si>
  <si>
    <t>(M)</t>
  </si>
  <si>
    <r>
      <t>10</t>
    </r>
    <r>
      <rPr>
        <sz val="7"/>
        <rFont val="Helvetica"/>
        <family val="0"/>
      </rPr>
      <t>6</t>
    </r>
  </si>
  <si>
    <t>(Million)</t>
  </si>
  <si>
    <t>Giga</t>
  </si>
  <si>
    <t>(G)</t>
  </si>
  <si>
    <r>
      <t>10</t>
    </r>
    <r>
      <rPr>
        <sz val="7"/>
        <rFont val="Helvetica"/>
        <family val="0"/>
      </rPr>
      <t>9</t>
    </r>
  </si>
  <si>
    <t>(Milliarde)</t>
  </si>
  <si>
    <t>Tera</t>
  </si>
  <si>
    <t>(T)</t>
  </si>
  <si>
    <r>
      <t>10</t>
    </r>
    <r>
      <rPr>
        <sz val="7"/>
        <rFont val="Helvetica"/>
        <family val="0"/>
      </rPr>
      <t>12</t>
    </r>
  </si>
  <si>
    <t>(Billion)</t>
  </si>
  <si>
    <t>Peta</t>
  </si>
  <si>
    <t>(P)</t>
  </si>
  <si>
    <r>
      <t>10</t>
    </r>
    <r>
      <rPr>
        <sz val="7"/>
        <rFont val="Helvetica"/>
        <family val="0"/>
      </rPr>
      <t>15</t>
    </r>
  </si>
  <si>
    <t>(Billiarde)</t>
  </si>
  <si>
    <t>Die Kalorie (cal) und weitere abgeleitete Einheiten, wie Steinkohleneinheiten (SKE) und Rohöleinheiten (RÖE), können für spezielle Zwecke noch hilfsweise zusätzlich verwendet werden (Umrechnungsfaktoren siehe Anhang).</t>
  </si>
  <si>
    <t>Zeichenerklärung</t>
  </si>
  <si>
    <t>nichts vorhanden (genau Null);</t>
  </si>
  <si>
    <r>
      <t>in der Energiebilanz und der CO</t>
    </r>
    <r>
      <rPr>
        <vertAlign val="subscript"/>
        <sz val="9"/>
        <rFont val="Helvetica"/>
        <family val="0"/>
      </rPr>
      <t>2</t>
    </r>
    <r>
      <rPr>
        <sz val="9"/>
        <rFont val="Helvetica"/>
        <family val="0"/>
      </rPr>
      <t xml:space="preserve">-Bilanz abweichend hiervon: nichts vorhanden (genau Null) </t>
    </r>
  </si>
  <si>
    <t>oder Wert &lt; 0,5</t>
  </si>
  <si>
    <t>.</t>
  </si>
  <si>
    <t>Zahlenwert unbekannt oder geheim zu halten</t>
  </si>
  <si>
    <t>x</t>
  </si>
  <si>
    <t xml:space="preserve">Tabellenfach gesperrt, weil Aussage nicht sinnvoll </t>
  </si>
  <si>
    <t>( )</t>
  </si>
  <si>
    <t>Aussagewert eingeschränkt</t>
  </si>
  <si>
    <t>Abkürzungen</t>
  </si>
  <si>
    <t>AG</t>
  </si>
  <si>
    <t>Aktiengesellschaft</t>
  </si>
  <si>
    <t>EEV</t>
  </si>
  <si>
    <t xml:space="preserve">Endenergieverbrauch </t>
  </si>
  <si>
    <t>EVU</t>
  </si>
  <si>
    <t xml:space="preserve">Energieversorgungsunternehmen </t>
  </si>
  <si>
    <t>EW</t>
  </si>
  <si>
    <t>Einwohner</t>
  </si>
  <si>
    <t>FHW</t>
  </si>
  <si>
    <t>Fernheizwerke</t>
  </si>
  <si>
    <t>GHD</t>
  </si>
  <si>
    <t>Gewerbe, Handel, Dienstleistungen</t>
  </si>
  <si>
    <t>HKW</t>
  </si>
  <si>
    <t>Heizkraftwerke</t>
  </si>
  <si>
    <t>IKW</t>
  </si>
  <si>
    <t>Industriekraftwerke</t>
  </si>
  <si>
    <t>PEV</t>
  </si>
  <si>
    <t>Primärenergieverbrauch</t>
  </si>
  <si>
    <t>RÖE</t>
  </si>
  <si>
    <t>Rohöleinheit</t>
  </si>
  <si>
    <t>SKE</t>
  </si>
  <si>
    <t>Steinkohleneinheit</t>
  </si>
  <si>
    <t>t</t>
  </si>
  <si>
    <t>Tonnen</t>
  </si>
  <si>
    <t>Hinweise</t>
  </si>
  <si>
    <t>Abweichungen in den Summen der Energiebilanz beruhen auf Rundungsdifferenzen.</t>
  </si>
  <si>
    <t>Auf Grund der Liberalisierung des Strommarktes gibt es bei einigen Energieversorgungsunternehmen Probleme bei der Regionalisierung ihrer Daten. Deshalb ist die Vergleichbarkeit der Angaben zum Stromverbrauch zu den Vorjahren stark eingeschränkt.</t>
  </si>
  <si>
    <t>Desweiteren muß vermerkt werden, dass durch das neue Energiestatistikgesetz (EnStatG vom 26. Juli 2002 BGBl. I S. 2867 in der derzeit gültigen Fassung) der Brennstoffeinsatz zur Wärmeerzeugung (insbesondere der Prozesswärme) bei Industriekraftwerken mit Stromerzeugungsanlagen ab 2002 statistisch nachgewiesen wird. Das erklärt den Niveausprung im Primär- und Endenergieverbrauch bei den „Sonstigen“ Energieträgern.</t>
  </si>
  <si>
    <t xml:space="preserve">1)  Die bisher geltende Substitutionsmethode wurde zuletzt im Statistischen Bericht „Energiebilanz Thüringen 1994“ (Best.-Nr.:  </t>
  </si>
  <si>
    <t xml:space="preserve">    05402) ausführlich erläutert.</t>
  </si>
  <si>
    <t>Handel mit Energieträgern über die Landesgrenzen - soweit Daten vorhanden - unterteilt nach Bezügen und Lieferungen und</t>
  </si>
  <si>
    <t xml:space="preserve">Bestandsänderungen - soweit Daten vorhanden - unterteilt nach Bestandsentnahme und Bestandsaufstokkungen. </t>
  </si>
  <si>
    <r>
      <t>Obwohl sich der Primärenergieverbrauch seit 1990 um fast ein Drittel verringert hat, ist die Struktur des Energieverbrauchs seither weitestgehend unverändert geblieben. Rund 40 Prozent entfallen auf Primärenergieträger, ca. 60 Prozent auf Sekundärenergieträger. Der Umwandlungseinsatz für die Weiterverarbeitung oder Veredlung von Energie betrug im Jahr 2002 noch ein Drittel der Menge von 1990.</t>
    </r>
    <r>
      <rPr>
        <sz val="9"/>
        <color indexed="10"/>
        <rFont val="Helvetica"/>
        <family val="0"/>
      </rPr>
      <t xml:space="preserve"> </t>
    </r>
    <r>
      <rPr>
        <sz val="9"/>
        <rFont val="Helvetica"/>
        <family val="0"/>
      </rPr>
      <t xml:space="preserve">Da zudem sowohl Verbrauch und Verluste in der Energieumwandlung weiter gesunken sind, standen 2002 trotz gestiegenem nichtenergetischen Verbrauch 91,0 Prozent des Primärenergieverbrauchs für den Endenergieverbrauch zur Verfügung. Der höchste Anteil seit 1990 wurde im Jahr 2001 erreicht  (92,8 Prozent). </t>
    </r>
  </si>
  <si>
    <r>
      <t xml:space="preserve">Der </t>
    </r>
    <r>
      <rPr>
        <b/>
        <sz val="9"/>
        <rFont val="Helvetica"/>
        <family val="0"/>
      </rPr>
      <t>Primärenergieverbrauch</t>
    </r>
    <r>
      <rPr>
        <sz val="9"/>
        <rFont val="Helvetica"/>
        <family val="0"/>
      </rPr>
      <t xml:space="preserve">  hat sich im Jahr 2002 gegenüber dem Vorjahr um 4,8 Prozent erhöht, das ist die bislang höchste Zunahme. Er betrug damit noch 67,9 Prozent der verbrauchten Gesamtmenge des zu betrachtenden Ausgangsjahres 1990. Der Kohleeinsatz sank nur noch geringfügig um 0,4 Prozent gegenüber 2001 auf 2,2 Prozent der Masse von 1990.</t>
    </r>
    <r>
      <rPr>
        <sz val="9"/>
        <color indexed="10"/>
        <rFont val="Helvetica"/>
        <family val="0"/>
      </rPr>
      <t xml:space="preserve"> </t>
    </r>
    <r>
      <rPr>
        <sz val="9"/>
        <rFont val="Helvetica"/>
        <family val="0"/>
      </rPr>
      <t xml:space="preserve">Die seit Mitte der neunziger Jahre zu beobachtende Dominanz von Öl und Gas innerhalb der Energieträgerstruktur setzte sich auch 2002 mit einem realisierten Anteil von 76,2 Prozent am gesamten Primärenergieverbrauch (Mineralöle  40,2 Prozent, Erdgas 36,0 Prozent) weiter fort. Die einseitige Ausrichtung der allgemeinen Stromerzeugung  auf  Erdgas in Thüringen ist nach wie vor offenkundig, obwohl es beim Erdgas nur einen leichten Verbrauchszuwachs von 0,3 Prozent, bei den Mineralölen gar einen Rückgang gegenüber dem Vorjahr um 3,7 Prozent gab. Dafür hat sich auch 2002 der Einsatz der erneuerbaren Energieträger gegenüber dem Niveau der Vorjahre weiter spürbar erhöht, vor allem durch verstärkte Nutzung der Biomasse und der Windkraft. Mit einem Anteil von 7,1 Prozent am gesamten Primärenergieverbrauch besitzen die erneuerbaren Energieträger inzwischen eine größere Bedeutung als Kohle. </t>
    </r>
  </si>
  <si>
    <r>
      <t xml:space="preserve">Der </t>
    </r>
    <r>
      <rPr>
        <b/>
        <sz val="9"/>
        <rFont val="Helvetica"/>
        <family val="0"/>
      </rPr>
      <t>Endenergieverbrauch</t>
    </r>
    <r>
      <rPr>
        <sz val="9"/>
        <rFont val="Helvetica"/>
        <family val="0"/>
      </rPr>
      <t xml:space="preserve"> ist um 2,7 Prozent gegenüber dem Vorjahr gestiegen und entspricht damit 71,1 Pro-zent des Ausgangsniveaus von 1990.</t>
    </r>
  </si>
  <si>
    <t>Der Stromverbrauch erhöhte sich gegenüber  2001 nochmals deutlich (Steigerung um 18,6 Prozent),  während die Kohlen und vor allem die Steinkohlen weiter an Bedeutung verloren. Sie machten nur noch 2,3 Prozent der 2002 benötigten Endenergieverbrauchsmenge aus. Dieser Rückgang deutet auf weiter erfolgte Heizungsumstellungen bei den privaten Haushalten und Kleinverbrauchern (Gewerbe, Handel, Dienstleistungen und Übrige) hin.</t>
  </si>
  <si>
    <t>Bei der Fernwärme ergab sich  2002 im Endverbrauch gegenüber  2001 vor allem auf Grund der milderen Witterung ein Rückgang um 4,5 Prozent. Ihr Endverbrauch erreichte damit noch  45,8 Prozent des Ausgangsniveaus von 1990.</t>
  </si>
  <si>
    <t>Auch der Endenergieverbrauch wird maßgeblich durch den Einsatz von flüssigen und gasförmigen Energieträgern beeinflusst, die zusammen einen Anteil von knapp 68 Prozent abdeckten.</t>
  </si>
  <si>
    <r>
      <t>Erstmals  seit 1991 ging das  Erdgas 2002  im  Endenergieverbrauch gegenüber dem  Vorjahreszeitraum zurück (- 5,1 Prozent).</t>
    </r>
    <r>
      <rPr>
        <sz val="9"/>
        <color indexed="10"/>
        <rFont val="Helvetica"/>
        <family val="0"/>
      </rPr>
      <t xml:space="preserve"> </t>
    </r>
    <r>
      <rPr>
        <sz val="9"/>
        <rFont val="Helvetica"/>
        <family val="0"/>
      </rPr>
      <t>Erdgas hält im Berichtsjahr einen Anteil von  25,4 Prozent am Gesamt-Endenergieverbrauch.</t>
    </r>
  </si>
  <si>
    <t>Der differenzierte Einsatz der verschiedenen Energieträger innerhalb des Endenergieverbrauchs hat seine Ursachen im Verbrauchsverhalten der einzelnen Abnehmergruppen.</t>
  </si>
  <si>
    <r>
      <t xml:space="preserve">Entsprechend der Entwicklung beim Endenergieverbrauch insgesamt war im Bereich </t>
    </r>
    <r>
      <rPr>
        <b/>
        <sz val="9"/>
        <rFont val="Helvetica"/>
        <family val="0"/>
      </rPr>
      <t>Gewinnung von Steinen und Erden, sonstiger</t>
    </r>
    <r>
      <rPr>
        <sz val="9"/>
        <rFont val="Helvetica"/>
        <family val="0"/>
      </rPr>
      <t xml:space="preserve"> </t>
    </r>
    <r>
      <rPr>
        <b/>
        <sz val="9"/>
        <rFont val="Helvetica"/>
        <family val="0"/>
      </rPr>
      <t>Bergbau und Verarbeitendes Gewerbe</t>
    </r>
    <r>
      <rPr>
        <sz val="9"/>
        <rFont val="Helvetica"/>
        <family val="0"/>
      </rPr>
      <t xml:space="preserve"> eine deutliche Verbrauchserhöhung von  13,0 Prozent zu verzeichnen. Damit umfasst der Endverbrauch in diesem Bereich  rund  20 Prozent des gesamten Endenergieverbrauchs.</t>
    </r>
  </si>
  <si>
    <t xml:space="preserve">Wie im Vorjahr machte auch 2002 der Stromverbrauch mit 33,8 Prozent den höchsten Anteil am industriellen Endverbrauch aus und stieg um 1,4 Prozent. Dagegen gingen der Verbrauch an Mineralölen bzw. von Erdgas in der Industrie zurück (- 14,0 bzw.  - 1,8 Prozent). </t>
  </si>
  <si>
    <r>
      <t xml:space="preserve">Den größten Anteil am Endenergieverbrauch im Land haben mit 52 Prozent nach wie vor die </t>
    </r>
    <r>
      <rPr>
        <b/>
        <sz val="9"/>
        <rFont val="Helvetica"/>
        <family val="0"/>
      </rPr>
      <t>privaten Haushalte sowie Gewerbe, Handel, Dienstleistungen und übrige Verbraucher</t>
    </r>
    <r>
      <rPr>
        <sz val="9"/>
        <rFont val="Helvetica"/>
        <family val="0"/>
      </rPr>
      <t>,</t>
    </r>
    <r>
      <rPr>
        <b/>
        <sz val="9"/>
        <rFont val="Helvetica"/>
        <family val="0"/>
      </rPr>
      <t xml:space="preserve"> </t>
    </r>
    <r>
      <rPr>
        <sz val="9"/>
        <rFont val="Helvetica"/>
        <family val="0"/>
      </rPr>
      <t xml:space="preserve">deren Verbrauchsverhalten besonders klimaabhängig ist. </t>
    </r>
  </si>
  <si>
    <t>1) Detaillierte und aktuelle Angaben zur Stromversorgung in Thüringen können dem vierteljährlich erscheinenden Statistischen Bericht „Energieversorgung in Thüringen“  (Best.-Nr.: 05401) entnommen werden.</t>
  </si>
  <si>
    <r>
      <t>Differenziert zeigt sich auch hier das Bild hinsichtlich der Verbrauchsstruktur der einzelnen Energieträger. Der Stromverbrauch  hat sich im betrachteten Jahreszeitraum deutlich erhöht. Dagegen sank in diesem Bereich der Endverbrauch an Kohlen weiter (- 10,5 Prozent gegenüber 2001).</t>
    </r>
    <r>
      <rPr>
        <sz val="9"/>
        <color indexed="10"/>
        <rFont val="Helvetica"/>
        <family val="0"/>
      </rPr>
      <t xml:space="preserve"> </t>
    </r>
    <r>
      <rPr>
        <sz val="9"/>
        <rFont val="Helvetica"/>
        <family val="0"/>
      </rPr>
      <t>Nach den Verbrauchserhöhungen im Jahr 2001 gingen auch die  Verbräuche  bei den Mineralölen,  Erdgas und  Fernwärme  zurück (- 10,2 bzw. - 6,2  bzw. - 8,6 Prozent). Der Mineralölverbrauch sank dabei relativ betrachtet am meisten (10,2 Prozent), so dass sich sein Anteil am Endenergieverbrauch dieser Verbrauchergruppe auf  24,8 Prozent vergrößerte (2001: 7,7 Prozent). Der Anteil von Erdgas reduzierte sich leicht auf  36,4 Prozent (2001: 38,8 Prozent).</t>
    </r>
  </si>
  <si>
    <t>Der Verbrauch erneuerbarer Energieträger, insbesondere der von Holz, ist gegenüber 2001 nochmals um 6,3 Prozent gestiegen, was auf die stärkere Nutzung von Holz als Brennstoff zur Wärmeerzeugung zurückzuführen ist.</t>
  </si>
  <si>
    <r>
      <t>Insgesamt wird die Verbrauchsstruktur der Energieträger bei den privaten Haushalte sowie Gewerbe, Handel, Dienstleistungen und übrige Verbraucher nach wie vor von Öl und Gas dominiert.  Diese beiden Energieträger machen rund 60 Prozent des Endenergieverbrauchs dieses Bereichs aus, gefolgt von Strom mit einem Anteil von 27 Prozent. Die festen Brennstoffe, die 1990 noch einen Endverbrauchsanteil von über 60 Prozent zu verzeichnen hatten, sind nur noch zu 1,0 Prozent beteiligt</t>
    </r>
    <r>
      <rPr>
        <sz val="9"/>
        <color indexed="10"/>
        <rFont val="Helvetica"/>
        <family val="0"/>
      </rPr>
      <t xml:space="preserve">.  </t>
    </r>
  </si>
  <si>
    <r>
      <t xml:space="preserve">Im </t>
    </r>
    <r>
      <rPr>
        <b/>
        <sz val="9"/>
        <rFont val="Helvetica"/>
        <family val="0"/>
      </rPr>
      <t>Verkehrssektor</t>
    </r>
    <r>
      <rPr>
        <sz val="9"/>
        <rFont val="Helvetica"/>
        <family val="0"/>
      </rPr>
      <t xml:space="preserve"> verringerte sich der Verbrauch an Ottokraftstoffen und Dieselkraftstoffen um 0,1 Prozent. Der Einsatz von Flugtreibstoff in Thüringen blieb konstant, während er sich im Vorjahr noch um 7,1 Prozent verringerte. </t>
    </r>
  </si>
  <si>
    <t xml:space="preserve">Ein zusammenfassendes Bild über die im Land vorhandenen wesentlichen energiewirtschaftlichen Verflechtungen liefert das Energieflussbild, das seit 1995 Bestandteil der jährlichen Thüringer Energiebilanz ist (siehe Anhang). </t>
  </si>
  <si>
    <r>
      <t>Entwicklung der CO</t>
    </r>
    <r>
      <rPr>
        <b/>
        <vertAlign val="subscript"/>
        <sz val="11"/>
        <rFont val="Arial"/>
        <family val="2"/>
      </rPr>
      <t>2</t>
    </r>
    <r>
      <rPr>
        <b/>
        <sz val="11"/>
        <rFont val="Arial"/>
        <family val="2"/>
      </rPr>
      <t>-Emissionen 2002</t>
    </r>
  </si>
  <si>
    <t xml:space="preserve"> - 20 -</t>
  </si>
  <si>
    <t xml:space="preserve"> - 21 -</t>
  </si>
  <si>
    <t>Thüringer Landesamt für Statistik</t>
  </si>
  <si>
    <t>noch: Mineralöle</t>
  </si>
  <si>
    <t>Strom und andere Energieträger</t>
  </si>
  <si>
    <t xml:space="preserve">Energieträger insgesamt </t>
  </si>
  <si>
    <t>Heizöl</t>
  </si>
  <si>
    <t>Naturgas</t>
  </si>
  <si>
    <t>Erneuerbare Energieträger</t>
  </si>
  <si>
    <t>Bi-</t>
  </si>
  <si>
    <t>Andere</t>
  </si>
  <si>
    <t>Schw.</t>
  </si>
  <si>
    <t>Stadt-</t>
  </si>
  <si>
    <t>lanz-</t>
  </si>
  <si>
    <t>Kohle</t>
  </si>
  <si>
    <t>Bri-</t>
  </si>
  <si>
    <t>Koks</t>
  </si>
  <si>
    <t>Briketts</t>
  </si>
  <si>
    <t>Hart-</t>
  </si>
  <si>
    <t>Otto</t>
  </si>
  <si>
    <t>Diesel-</t>
  </si>
  <si>
    <t>Flug-</t>
  </si>
  <si>
    <t>Flüs-</t>
  </si>
  <si>
    <t>gas,</t>
  </si>
  <si>
    <t>Erd-</t>
  </si>
  <si>
    <t>Wasser-</t>
  </si>
  <si>
    <t>Wind-</t>
  </si>
  <si>
    <t>Klärgas,</t>
  </si>
  <si>
    <t>Biomasse</t>
  </si>
  <si>
    <t>Abfälle</t>
  </si>
  <si>
    <t>Solar-</t>
  </si>
  <si>
    <t>Fern-</t>
  </si>
  <si>
    <t>Summe</t>
  </si>
  <si>
    <t>zei-</t>
  </si>
  <si>
    <t>(roh)</t>
  </si>
  <si>
    <t>ketts</t>
  </si>
  <si>
    <t>kohlen-</t>
  </si>
  <si>
    <t>braun-</t>
  </si>
  <si>
    <t>kraft-</t>
  </si>
  <si>
    <t>turb.</t>
  </si>
  <si>
    <t>leicht</t>
  </si>
  <si>
    <t>schwer</t>
  </si>
  <si>
    <t>ölpro-</t>
  </si>
  <si>
    <t>sig-</t>
  </si>
  <si>
    <t>Koke-</t>
  </si>
  <si>
    <t>gas</t>
  </si>
  <si>
    <t xml:space="preserve">kraft  </t>
  </si>
  <si>
    <t>kraft</t>
  </si>
  <si>
    <t>Deponie-</t>
  </si>
  <si>
    <t>1)</t>
  </si>
  <si>
    <t>(org.)</t>
  </si>
  <si>
    <t>energie</t>
  </si>
  <si>
    <t>wärme</t>
  </si>
  <si>
    <t>le</t>
  </si>
  <si>
    <t>produkte</t>
  </si>
  <si>
    <t>kohle</t>
  </si>
  <si>
    <t>stoffe</t>
  </si>
  <si>
    <t>stoff</t>
  </si>
  <si>
    <t>kraftst.</t>
  </si>
  <si>
    <t xml:space="preserve">dukte </t>
  </si>
  <si>
    <t>gas 1)</t>
  </si>
  <si>
    <t>reigas</t>
  </si>
  <si>
    <t>träger</t>
  </si>
  <si>
    <t>Tabelle 1:  Spezifische Mengeneinheiten</t>
  </si>
  <si>
    <t>Mill. m³</t>
  </si>
  <si>
    <t>Mill.kWh</t>
  </si>
  <si>
    <t>Mill. kWh</t>
  </si>
  <si>
    <t>TJ</t>
  </si>
  <si>
    <t>Bilanzspalte</t>
  </si>
  <si>
    <t xml:space="preserve"> Gewinnung</t>
  </si>
  <si>
    <t xml:space="preserve"> Bezüge </t>
  </si>
  <si>
    <t>PRIMÄR-</t>
  </si>
  <si>
    <t xml:space="preserve"> Bestandsentnahme</t>
  </si>
  <si>
    <t>ENERGIE-</t>
  </si>
  <si>
    <t xml:space="preserve"> ENERGIEAUFKOMMEN</t>
  </si>
  <si>
    <t>BILANZ</t>
  </si>
  <si>
    <t xml:space="preserve"> Lieferungen</t>
  </si>
  <si>
    <t xml:space="preserve"> Bestandsaufstockung</t>
  </si>
  <si>
    <t xml:space="preserve"> PRIMÄRENERGIEVERBRAUCH</t>
  </si>
  <si>
    <t xml:space="preserve"> Steinkohlen- und  Braunkohlenbrikettfabriken</t>
  </si>
  <si>
    <t>Um-</t>
  </si>
  <si>
    <t xml:space="preserve"> Wärmekraftwerke der allgemeinen Versorgung</t>
  </si>
  <si>
    <t>Z</t>
  </si>
  <si>
    <t>wand-</t>
  </si>
  <si>
    <t xml:space="preserve"> Industriewärmekraftwerke</t>
  </si>
  <si>
    <t>N</t>
  </si>
  <si>
    <t xml:space="preserve"> Wasserkraftanlagen</t>
  </si>
  <si>
    <t>A</t>
  </si>
  <si>
    <t>ein-</t>
  </si>
  <si>
    <t xml:space="preserve"> Windkraft-, Photovoltaik- und andere Anlagen</t>
  </si>
  <si>
    <t>L</t>
  </si>
  <si>
    <t>satz</t>
  </si>
  <si>
    <t xml:space="preserve"> Heizkraftwerke, Fernheizwerke</t>
  </si>
  <si>
    <t>I</t>
  </si>
  <si>
    <t xml:space="preserve"> Sonstige Energieerzeuger</t>
  </si>
  <si>
    <t>B</t>
  </si>
  <si>
    <t xml:space="preserve"> UMWANDLUNGSEINSATZ INSGESAMT</t>
  </si>
  <si>
    <t>S</t>
  </si>
  <si>
    <t xml:space="preserve"> Steinkohlen- und Braunkohlenbrikettfabriken</t>
  </si>
  <si>
    <t>G</t>
  </si>
  <si>
    <t>U</t>
  </si>
  <si>
    <t>aus-</t>
  </si>
  <si>
    <t>D</t>
  </si>
  <si>
    <t>stoß</t>
  </si>
  <si>
    <t xml:space="preserve"> UMWANDLUNGSAUSSTOß  INSGESAMT </t>
  </si>
  <si>
    <t>W</t>
  </si>
  <si>
    <t xml:space="preserve"> Steinkohlenzechen, Braunkohlengruben, Brikettfabriken</t>
  </si>
  <si>
    <t>M</t>
  </si>
  <si>
    <t>bei Ge-</t>
  </si>
  <si>
    <t xml:space="preserve"> Kraftwerke, Heizwerke</t>
  </si>
  <si>
    <t>winnung</t>
  </si>
  <si>
    <t xml:space="preserve"> Erdöl- und Erdgasgewinnung</t>
  </si>
  <si>
    <t>und Um-</t>
  </si>
  <si>
    <t>wandlung</t>
  </si>
  <si>
    <t xml:space="preserve"> EN.-VERBRAUCH IM UMWANDLUNGSBEREICH</t>
  </si>
  <si>
    <t xml:space="preserve"> Fackel- und Leitungsverluste</t>
  </si>
  <si>
    <t xml:space="preserve"> ENERGIEANGEBOT NACH UMWANDLUNG</t>
  </si>
  <si>
    <t xml:space="preserve"> Nichtenergetischer Verbrauch</t>
  </si>
  <si>
    <t xml:space="preserve"> Statistische Differenzen</t>
  </si>
  <si>
    <t xml:space="preserve"> ENDENERGIEVERBRAUCH</t>
  </si>
  <si>
    <t xml:space="preserve"> Gewinnung von Steinen und Erden, sonst. Bergbau</t>
  </si>
  <si>
    <t xml:space="preserve"> Ernährungsgewerbe und Tabakverarbeitung</t>
  </si>
  <si>
    <t>46/47</t>
  </si>
  <si>
    <t xml:space="preserve"> Textil-, Bekleidungs-, Ledergewerbe</t>
  </si>
  <si>
    <t>48-50</t>
  </si>
  <si>
    <t xml:space="preserve"> Holz-, Papier-, Verlags- und Druckgewerbe</t>
  </si>
  <si>
    <t>51-53</t>
  </si>
  <si>
    <t xml:space="preserve"> Chemische Industrie</t>
  </si>
  <si>
    <t>54/55</t>
  </si>
  <si>
    <t xml:space="preserve"> Herstellung von Gummi- und Kunststoffwaren</t>
  </si>
  <si>
    <t xml:space="preserve"> Glasgewerbe, Keramik, Verarbeitung von</t>
  </si>
  <si>
    <t xml:space="preserve">  Steinen und Erden</t>
  </si>
  <si>
    <t>57-58</t>
  </si>
  <si>
    <t xml:space="preserve"> Metallerzeugung und -bearbeitung</t>
  </si>
  <si>
    <t>59-61</t>
  </si>
  <si>
    <t xml:space="preserve"> Herstellung von Metallerzeugnissen</t>
  </si>
  <si>
    <t xml:space="preserve"> Maschinenbau</t>
  </si>
  <si>
    <t xml:space="preserve"> Herstellung von Büromaschinen, DV-Geräten und -ein-</t>
  </si>
  <si>
    <t xml:space="preserve">  richtungen; Elektrotechnik</t>
  </si>
  <si>
    <t>64-66</t>
  </si>
  <si>
    <t xml:space="preserve"> Medizin-, Mess-, Steuer- und Regelungstechnik; Optik</t>
  </si>
  <si>
    <t>END-</t>
  </si>
  <si>
    <t xml:space="preserve"> Herstellung von Kraftwagen und Kraftwagenteilen und</t>
  </si>
  <si>
    <t xml:space="preserve">  sonstiger Fahrzeugbau</t>
  </si>
  <si>
    <t>68-69</t>
  </si>
  <si>
    <t>VER-</t>
  </si>
  <si>
    <t xml:space="preserve"> Herst. von Möbeln, Schmuck, Musikinstrumenten, Sport-</t>
  </si>
  <si>
    <t>BRAUCH</t>
  </si>
  <si>
    <t xml:space="preserve">  geräten, Spielwaren und sonstigen Erzeugnissen  </t>
  </si>
  <si>
    <t xml:space="preserve"> Recycling </t>
  </si>
  <si>
    <t xml:space="preserve">VERARBEITENDES GEWERBE, </t>
  </si>
  <si>
    <t xml:space="preserve"> GEWINNUNG VON STEINEN UND ERDEN SOWIE</t>
  </si>
  <si>
    <t>SONSTIGER BERGBAU INSGESAMT</t>
  </si>
  <si>
    <t xml:space="preserve">        Vorleistungsgüterproduktion</t>
  </si>
  <si>
    <t xml:space="preserve">        Investitionsgüterproduktion</t>
  </si>
  <si>
    <t xml:space="preserve">        Gebrauchsgüterproduktion</t>
  </si>
  <si>
    <t xml:space="preserve">        Verbrauchsgüterproduktion</t>
  </si>
  <si>
    <t xml:space="preserve"> Schienenverkehr</t>
  </si>
  <si>
    <t xml:space="preserve"> Straßenverkehr</t>
  </si>
  <si>
    <t xml:space="preserve"> Luftverkehr</t>
  </si>
  <si>
    <t xml:space="preserve"> Küsten- und Binnenschiffahrt</t>
  </si>
  <si>
    <t xml:space="preserve"> VERKEHR INSGESAMT</t>
  </si>
  <si>
    <t xml:space="preserve"> Haushalte</t>
  </si>
  <si>
    <t>Gewerbe, Handel, Dienstl. und übrige Verbraucher</t>
  </si>
  <si>
    <t xml:space="preserve"> HAUSHALTE + GEW., HANDEL, DL + übrige VERBR.</t>
  </si>
  <si>
    <t>Zeichenerklärung:</t>
  </si>
  <si>
    <t xml:space="preserve">     nicht belegt</t>
  </si>
  <si>
    <t xml:space="preserve"> -</t>
  </si>
  <si>
    <t xml:space="preserve">     nichts vorhanden (genau Null) oder Wert &lt; 0,5</t>
  </si>
  <si>
    <t xml:space="preserve">     1) Keine Aufteilung nach Verbrauchergruppen des Bergbaus und Verarbeitenden Gewerbes möglich</t>
  </si>
  <si>
    <t>Stand:</t>
  </si>
  <si>
    <t xml:space="preserve">     Zahlenwert unbekannt</t>
  </si>
  <si>
    <r>
      <t xml:space="preserve">    </t>
    </r>
    <r>
      <rPr>
        <sz val="6"/>
        <rFont val="Helvetica"/>
        <family val="0"/>
      </rPr>
      <t xml:space="preserve"> Werte </t>
    </r>
    <r>
      <rPr>
        <i/>
        <sz val="6"/>
        <rFont val="Helvetica"/>
        <family val="0"/>
      </rPr>
      <t>in kursiver Schrift</t>
    </r>
    <r>
      <rPr>
        <sz val="6"/>
        <rFont val="Helvetica"/>
        <family val="2"/>
      </rPr>
      <t xml:space="preserve"> :=  Teilsummen </t>
    </r>
  </si>
  <si>
    <t xml:space="preserve"> - 22 -</t>
  </si>
  <si>
    <t xml:space="preserve"> - 23 -</t>
  </si>
  <si>
    <t xml:space="preserve">Strom </t>
  </si>
  <si>
    <t>Tabelle 2:  Terajoule</t>
  </si>
  <si>
    <r>
      <t xml:space="preserve">     Werte </t>
    </r>
    <r>
      <rPr>
        <i/>
        <sz val="6"/>
        <rFont val="Helvetica"/>
        <family val="2"/>
      </rPr>
      <t>in kursiver Schrift</t>
    </r>
    <r>
      <rPr>
        <sz val="6"/>
        <rFont val="Helvetica"/>
        <family val="2"/>
      </rPr>
      <t xml:space="preserve"> :=  Teilsummen </t>
    </r>
  </si>
  <si>
    <t xml:space="preserve"> - 24 -</t>
  </si>
  <si>
    <t xml:space="preserve"> - 25 -</t>
  </si>
  <si>
    <t>Tabelle 3:  Steinkohleneinheiten (SKE)</t>
  </si>
  <si>
    <t>1 000 t SKE</t>
  </si>
  <si>
    <t xml:space="preserve"> - 26 -</t>
  </si>
  <si>
    <t xml:space="preserve"> - 27 -</t>
  </si>
  <si>
    <t>Tabelle 4:  Rohöleinheiten (RÖE)</t>
  </si>
  <si>
    <t>1 000 t RÖE</t>
  </si>
  <si>
    <t>Sektor</t>
  </si>
  <si>
    <t>Anteil am Gesamt-                                                 ausstoß in %</t>
  </si>
  <si>
    <t>Sonst. Bergbau, Gewinnung v. Steinen u.Erden, Verarbeitendes Gewerbe</t>
  </si>
  <si>
    <t>Haushalte, GHD, übrige Verbraucher</t>
  </si>
  <si>
    <t>Endverbrauch zusammen</t>
  </si>
  <si>
    <t>Kraftwerke der allgemeinen Versorgung</t>
  </si>
  <si>
    <t>Heizkraftwerke, Fernheizwerke</t>
  </si>
  <si>
    <t>Sonst. Energieerzeuger, Verbrauch in den Umwandlungsbereichen</t>
  </si>
  <si>
    <t>Umwandlungsbereich zusammen</t>
  </si>
  <si>
    <r>
      <t>CO</t>
    </r>
    <r>
      <rPr>
        <b/>
        <vertAlign val="subscript"/>
        <sz val="8"/>
        <rFont val="Arial"/>
        <family val="2"/>
      </rPr>
      <t>2</t>
    </r>
    <r>
      <rPr>
        <b/>
        <sz val="8"/>
        <rFont val="Arial"/>
        <family val="2"/>
      </rPr>
      <t>-Emissionen                                                                                                                        in 1000 t</t>
    </r>
  </si>
  <si>
    <t>Mineralöle und Mineralölprodukte</t>
  </si>
  <si>
    <t>Strom u. andere</t>
  </si>
  <si>
    <t xml:space="preserve"> Energieträger</t>
  </si>
  <si>
    <t>endver-</t>
  </si>
  <si>
    <t>Emittentengruppe</t>
  </si>
  <si>
    <t>wärme  1)</t>
  </si>
  <si>
    <t>brauchs-</t>
  </si>
  <si>
    <t>bedingt</t>
  </si>
  <si>
    <t>-36 -</t>
  </si>
  <si>
    <t xml:space="preserve"> Herst. von Möbeln, Schmuck, Musikinstrumenten, </t>
  </si>
  <si>
    <t xml:space="preserve">  Sportgeräten, Spielwaren und sonst. Erzeugnissen  </t>
  </si>
  <si>
    <t xml:space="preserve"> Sonstige Wirtschaftszweige </t>
  </si>
  <si>
    <t xml:space="preserve"> GEWINNUNG VON STEINEN UND ERDEN,</t>
  </si>
  <si>
    <t xml:space="preserve"> SONSTIGER BERGBAU UND VERARBEITENDES</t>
  </si>
  <si>
    <t xml:space="preserve"> GEWERBE INSGESAMT</t>
  </si>
  <si>
    <t xml:space="preserve">  </t>
  </si>
  <si>
    <t xml:space="preserve"> Gewerbe, Handel, Dienstl. u. übrige Verbr.</t>
  </si>
  <si>
    <t xml:space="preserve"> . </t>
  </si>
  <si>
    <t xml:space="preserve">    Zahlenwert unbekannt</t>
  </si>
  <si>
    <t xml:space="preserve">  1) Keine Aufteilung nach Verbrauchergruppen des Bergbaus und Verarbeitenden Gewerbes möglich</t>
  </si>
  <si>
    <t xml:space="preserve">     Werte in kursiver Schrift :=  Teilsummen </t>
  </si>
  <si>
    <r>
      <t>CO</t>
    </r>
    <r>
      <rPr>
        <b/>
        <vertAlign val="subscript"/>
        <sz val="6"/>
        <rFont val="Arial"/>
        <family val="2"/>
      </rPr>
      <t>2</t>
    </r>
    <r>
      <rPr>
        <b/>
        <sz val="6"/>
        <rFont val="Arial"/>
        <family val="2"/>
      </rPr>
      <t>-Ausstoß</t>
    </r>
  </si>
  <si>
    <r>
      <t>1000 t CO</t>
    </r>
    <r>
      <rPr>
        <vertAlign val="subscript"/>
        <sz val="6"/>
        <rFont val="Arial"/>
        <family val="2"/>
      </rPr>
      <t>2</t>
    </r>
  </si>
  <si>
    <r>
      <t>CO</t>
    </r>
    <r>
      <rPr>
        <b/>
        <vertAlign val="subscript"/>
        <sz val="8"/>
        <rFont val="Arial"/>
        <family val="2"/>
      </rPr>
      <t>2</t>
    </r>
    <r>
      <rPr>
        <b/>
        <sz val="8"/>
        <rFont val="Arial"/>
        <family val="2"/>
      </rPr>
      <t xml:space="preserve"> aus dem Endenergieverbrauch</t>
    </r>
  </si>
  <si>
    <t>Brennstoff/Energieträger</t>
  </si>
  <si>
    <t>Emissionsfaktor</t>
  </si>
  <si>
    <t>Steinkohle Umwandlungsbereich</t>
  </si>
  <si>
    <t xml:space="preserve">   Haushalte/GHD</t>
  </si>
  <si>
    <t xml:space="preserve">   Verarbeitendes Gewerbe</t>
  </si>
  <si>
    <t>Braunkohle Umwandlungsbereich (ohne IKW)</t>
  </si>
  <si>
    <t xml:space="preserve">     IKW</t>
  </si>
  <si>
    <t xml:space="preserve">     Verarbeitendes Gewerbe</t>
  </si>
  <si>
    <t xml:space="preserve">     Kleinverbraucher</t>
  </si>
  <si>
    <t xml:space="preserve">Braunkohlenbriketts </t>
  </si>
  <si>
    <t xml:space="preserve">     Kraft- und Fernheizwerkewerke </t>
  </si>
  <si>
    <t xml:space="preserve">     andere Verbraucher</t>
  </si>
  <si>
    <t>Braunkohlenkoks</t>
  </si>
  <si>
    <t xml:space="preserve">     Kraft- und Fernheizwerkewerke</t>
  </si>
  <si>
    <t xml:space="preserve">     übrige Umwandlung und Kleinverbraucher</t>
  </si>
  <si>
    <t>Staub- und Trockenkohle</t>
  </si>
  <si>
    <t>Hartbraunkohle</t>
  </si>
  <si>
    <t>Rohöl</t>
  </si>
  <si>
    <t>Motorenbenzin</t>
  </si>
  <si>
    <t>Rohbenzin</t>
  </si>
  <si>
    <t>Flugturbinenkraftstoff/Petroleum</t>
  </si>
  <si>
    <t>Dieselkraftstoff</t>
  </si>
  <si>
    <t>Petrolkoks</t>
  </si>
  <si>
    <t>Raffineriegas</t>
  </si>
  <si>
    <t>Kokereigas, Stadtgas</t>
  </si>
  <si>
    <t>Erdölgas</t>
  </si>
  <si>
    <t>Grubengas</t>
  </si>
  <si>
    <t>Gichtgas</t>
  </si>
  <si>
    <t>Thüringen-Faktor Fernwärme</t>
  </si>
  <si>
    <t>Abfall</t>
  </si>
  <si>
    <t>BRD-Generalfaktor Strom</t>
  </si>
  <si>
    <r>
      <t>Kilogramm CO</t>
    </r>
    <r>
      <rPr>
        <vertAlign val="subscript"/>
        <sz val="8"/>
        <rFont val="Arial"/>
        <family val="2"/>
      </rPr>
      <t>2</t>
    </r>
    <r>
      <rPr>
        <sz val="8"/>
        <rFont val="Arial"/>
        <family val="2"/>
      </rPr>
      <t>/
Gigajoule</t>
    </r>
  </si>
  <si>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</si>
  <si>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</si>
  <si>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</si>
  <si>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</si>
  <si>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</si>
  <si>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</si>
  <si>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</si>
  <si>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</si>
  <si>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</si>
  <si>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</si>
  <si>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</si>
  <si>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Energiebilanz und Kohlendioxidbilanz Thüringens 2002</t>
  </si>
  <si>
    <t>Erscheinungsweise: jährlich</t>
  </si>
  <si>
    <r>
      <t xml:space="preserve">In der </t>
    </r>
    <r>
      <rPr>
        <b/>
        <sz val="9"/>
        <rFont val="Arial"/>
        <family val="2"/>
      </rPr>
      <t>Quellenbilanz</t>
    </r>
    <r>
      <rPr>
        <sz val="9"/>
        <rFont val="Arial"/>
        <family val="2"/>
      </rPr>
      <t xml:space="preserve"> (Emissionen aus dem Primärenergieverbrauch) werden nur jene fossilen Energieträger berücksichtigt, die CO</t>
    </r>
    <r>
      <rPr>
        <vertAlign val="subscript"/>
        <sz val="9"/>
        <rFont val="Arial"/>
        <family val="2"/>
      </rPr>
      <t>2</t>
    </r>
    <r>
      <rPr>
        <sz val="9"/>
        <rFont val="Arial"/>
        <family val="2"/>
      </rPr>
      <t>-Emissionen verursachen. Im Jahr 2002 wurden in Thüringen 12,1 Mill. Tonnen CO</t>
    </r>
    <r>
      <rPr>
        <vertAlign val="subscript"/>
        <sz val="9"/>
        <rFont val="Arial"/>
        <family val="2"/>
      </rPr>
      <t>2</t>
    </r>
    <r>
      <rPr>
        <sz val="9"/>
        <rFont val="Arial"/>
        <family val="2"/>
      </rPr>
      <t xml:space="preserve"> emittiert. Gegenüber dem Jahr 1990 ist damit der CO</t>
    </r>
    <r>
      <rPr>
        <vertAlign val="subscript"/>
        <sz val="9"/>
        <rFont val="Arial"/>
        <family val="2"/>
      </rPr>
      <t>2</t>
    </r>
    <r>
      <rPr>
        <sz val="9"/>
        <rFont val="Arial"/>
        <family val="2"/>
      </rPr>
      <t>-Ausstoß um 57,1 Prozent gesunken. Im Umwandlungssektor, in dem die Primärenergieträger in Energieträger wie Heizöl, Strom und Fernwärme umgewandelt werden, fallen rund 15 Prozent der gesamten CO</t>
    </r>
    <r>
      <rPr>
        <vertAlign val="subscript"/>
        <sz val="9"/>
        <rFont val="Arial"/>
        <family val="2"/>
      </rPr>
      <t>2</t>
    </r>
    <r>
      <rPr>
        <sz val="9"/>
        <rFont val="Arial"/>
        <family val="2"/>
      </rPr>
      <t xml:space="preserve">-Emissionen an (1,8 Mill. Tonnen). Der Umwandlungseinsatz in den Kraftwerken der allgemeinen Versorgung, den industriellen Kraftwerken sowie in den Heizwerken macht hier 99,7 Prozent aus. </t>
    </r>
  </si>
  <si>
    <r>
      <t>Bei der Verbrennung von fossilen Energieträgern bei den 3 großen Endverbrauchssektoren „Verarbeitendes Gewerbe“, „Verkehr“ und „Haushalte, Gewerbe, Handel, Dienstleistungen (GHD) und übrige Verbraucher“ entstehen die meisten der CO</t>
    </r>
    <r>
      <rPr>
        <vertAlign val="subscript"/>
        <sz val="9"/>
        <rFont val="Arial"/>
        <family val="2"/>
      </rPr>
      <t>2</t>
    </r>
    <r>
      <rPr>
        <sz val="9"/>
        <rFont val="Arial"/>
        <family val="2"/>
      </rPr>
      <t>-Emissionen (10,3 Mill. Tonnen). Diese Emissionen beziehen sich nur auf die direkt am Ort der Verbrennung entstehenden CO</t>
    </r>
    <r>
      <rPr>
        <vertAlign val="subscript"/>
        <sz val="9"/>
        <rFont val="Arial"/>
        <family val="2"/>
      </rPr>
      <t>2</t>
    </r>
    <r>
      <rPr>
        <sz val="9"/>
        <rFont val="Arial"/>
        <family val="2"/>
      </rPr>
      <t>-Mengen (daher Quellenbilanz), d. h. Strom und Fernwärme werden bei dieser Sichtweise als Nullemittenten eingestuft, weil die Emissionen bei ihrer Umwandlung schon berücksichtigt worden sind.</t>
    </r>
  </si>
  <si>
    <r>
      <t>Während die Emissionen im „Verarbeitenden Gewerbe“ und im Bereich „Haushalte, GHD und übrige Verbraucher“ meist stetig fielen, ist im Sektor „Verkehr“ ein fast ständiger Anstieg zu beobachten. Insgesamt entfielen in Thüringen im Jahr 2002 auf die Industrie 11,6  Prozent, auf den Verkehrsbereich 36,4 Prozent und auf die Haushalte und Kleinverbraucher 37,3 Prozent der CO</t>
    </r>
    <r>
      <rPr>
        <vertAlign val="subscript"/>
        <sz val="9"/>
        <rFont val="Arial"/>
        <family val="2"/>
      </rPr>
      <t>2</t>
    </r>
    <r>
      <rPr>
        <sz val="9"/>
        <rFont val="Arial"/>
        <family val="2"/>
      </rPr>
      <t>-Emissionen im Endenergieverbrauch.</t>
    </r>
  </si>
  <si>
    <r>
      <t xml:space="preserve">In der </t>
    </r>
    <r>
      <rPr>
        <b/>
        <sz val="9"/>
        <rFont val="Arial"/>
        <family val="2"/>
      </rPr>
      <t xml:space="preserve">Verursacherbilanz </t>
    </r>
    <r>
      <rPr>
        <sz val="9"/>
        <rFont val="Arial"/>
        <family val="2"/>
      </rPr>
      <t>(Emissionen aus dem Endenergieverbrauch) werden den verbrauchten Endenergieträgern, wie Strom und Fernwärme, die CO</t>
    </r>
    <r>
      <rPr>
        <vertAlign val="subscript"/>
        <sz val="9"/>
        <rFont val="Arial"/>
        <family val="2"/>
      </rPr>
      <t>2</t>
    </r>
    <r>
      <rPr>
        <sz val="9"/>
        <rFont val="Arial"/>
        <family val="2"/>
      </rPr>
      <t>-Emissionen zugerechnet, die jeweils in ihrer Erzeugung anfielen. So schneiden in der Verursacherbilanz gegenüber der Quellenbilanz die Sektoren, die sehr stromintensiv sind, schlechter ab. In Thüringen verursachten die Verbraucher im Jahr 2002 durch ihren Energieeinsatz 19,7 Mill. Tonnen CO</t>
    </r>
    <r>
      <rPr>
        <vertAlign val="subscript"/>
        <sz val="9"/>
        <rFont val="Arial"/>
        <family val="2"/>
      </rPr>
      <t>2</t>
    </r>
    <r>
      <rPr>
        <sz val="9"/>
        <rFont val="Arial"/>
        <family val="2"/>
      </rPr>
      <t>-Emissionen. Gegenüber 1990 sind die CO</t>
    </r>
    <r>
      <rPr>
        <vertAlign val="subscript"/>
        <sz val="9"/>
        <rFont val="Arial"/>
        <family val="2"/>
      </rPr>
      <t>2</t>
    </r>
    <r>
      <rPr>
        <sz val="9"/>
        <rFont val="Arial"/>
        <family val="2"/>
      </rPr>
      <t>-Emissionen um 42,1 Prozent gefallen.  Während der durch den Endenergieverbrauch der Industrie verursachte CO</t>
    </r>
    <r>
      <rPr>
        <vertAlign val="subscript"/>
        <sz val="9"/>
        <rFont val="Arial"/>
        <family val="2"/>
      </rPr>
      <t>2</t>
    </r>
    <r>
      <rPr>
        <sz val="9"/>
        <rFont val="Arial"/>
        <family val="2"/>
      </rPr>
      <t>-Ausstoß von 13,8 auf 4,3 Mill. Tonnen CO</t>
    </r>
    <r>
      <rPr>
        <vertAlign val="subscript"/>
        <sz val="9"/>
        <rFont val="Arial"/>
        <family val="2"/>
      </rPr>
      <t>2</t>
    </r>
    <r>
      <rPr>
        <sz val="9"/>
        <rFont val="Arial"/>
        <family val="2"/>
      </rPr>
      <t xml:space="preserve"> (- 68,9 Prozent) sank, stiegen die im Verkehr anzurechnenden Emissionen von 3,3 auf 4,6 Mill. Tonnen CO</t>
    </r>
    <r>
      <rPr>
        <vertAlign val="subscript"/>
        <sz val="9"/>
        <rFont val="Arial"/>
        <family val="2"/>
      </rPr>
      <t>2</t>
    </r>
    <r>
      <rPr>
        <sz val="9"/>
        <rFont val="Arial"/>
        <family val="2"/>
      </rPr>
      <t xml:space="preserve"> (+ 36,8 Prozent). Die im Sektor der „privaten Haushalte und Kleinverbraucher“ verursachten Mengen gingen von 16,9  auf 10,9 Mill. Tonnen CO</t>
    </r>
    <r>
      <rPr>
        <vertAlign val="subscript"/>
        <sz val="9"/>
        <rFont val="Arial"/>
        <family val="2"/>
      </rPr>
      <t>2</t>
    </r>
    <r>
      <rPr>
        <sz val="9"/>
        <rFont val="Arial"/>
        <family val="2"/>
      </rPr>
      <t xml:space="preserve"> (- 35,8 Prozent) zurück.</t>
    </r>
  </si>
  <si>
    <r>
      <t>Ein zusammenfassendes Bild über die im Land emittierten CO</t>
    </r>
    <r>
      <rPr>
        <vertAlign val="subscript"/>
        <sz val="9"/>
        <rFont val="Arial"/>
        <family val="2"/>
      </rPr>
      <t>2</t>
    </r>
    <r>
      <rPr>
        <sz val="9"/>
        <rFont val="Arial"/>
        <family val="2"/>
      </rPr>
      <t>- Mengen liefert das Flussbild zur CO</t>
    </r>
    <r>
      <rPr>
        <vertAlign val="subscript"/>
        <sz val="9"/>
        <rFont val="Arial"/>
        <family val="2"/>
      </rPr>
      <t>2</t>
    </r>
    <r>
      <rPr>
        <sz val="9"/>
        <rFont val="Arial"/>
        <family val="2"/>
      </rPr>
      <t>-Bilanz, das seit 1999 Bestandteil dieser Veröffentlichung ist (siehe Anhang).</t>
    </r>
  </si>
  <si>
    <r>
      <t>Statistische Quellen der Energiebilanz und CO</t>
    </r>
    <r>
      <rPr>
        <b/>
        <vertAlign val="subscript"/>
        <sz val="11"/>
        <rFont val="Arial"/>
        <family val="2"/>
      </rPr>
      <t>2</t>
    </r>
    <r>
      <rPr>
        <b/>
        <sz val="11"/>
        <rFont val="Arial"/>
        <family val="2"/>
      </rPr>
      <t>- Bilanz 2002</t>
    </r>
  </si>
  <si>
    <t>Wie in den Vorbemerkungen bereits angeführt, ist zur Erarbeitung einer Landesenergiebilanz eine vielseitige Datenbasis erforderlich.</t>
  </si>
  <si>
    <t>Die wichtigsten Datenquellen sollen im Folgenden genannt sein:</t>
  </si>
  <si>
    <t xml:space="preserve">Thüringer Landesamt für Statistik: </t>
  </si>
  <si>
    <t xml:space="preserve">    -</t>
  </si>
  <si>
    <t>Statistischer Bericht über die Elektrizitäts- und Gasversorgung in Thüringen</t>
  </si>
  <si>
    <t>Statistischer Bericht über Bergbau und Verarbeitendes Gewerbe in Thüringen</t>
  </si>
  <si>
    <t>1. PEV 1990-2002 (PJ)</t>
  </si>
  <si>
    <t>Wasser und Sonstige</t>
  </si>
  <si>
    <t>2. PEV und EEV je 1000 EW (TJ/1000 EW)</t>
  </si>
  <si>
    <t>Primärenergieverbrauch je 1000 Einwohner</t>
  </si>
  <si>
    <t>Endenergieverbrauch je 1000 Einwohner</t>
  </si>
  <si>
    <t>3. EEV nach ET 1990-2002 (PJ)</t>
  </si>
  <si>
    <t>Sonstige ET</t>
  </si>
  <si>
    <t>4. EEV nach Verbrauchergruppen (PJ)</t>
  </si>
  <si>
    <t>Haushalte, Gewerbe, Handel, Dienstleistungen und übrige Verbraucher</t>
  </si>
  <si>
    <t>Gewinnung von Steinen und Erden, sonst. Bergbau und Verarbeitendes Gewerbe</t>
  </si>
  <si>
    <t xml:space="preserve"> - 28 -</t>
  </si>
  <si>
    <t xml:space="preserve">5.  Heizwerte der Energieträger für die Umrechnung von spezifischen </t>
  </si>
  <si>
    <t>Mengeneinheiten in Wärmeeinheiten zur Thüringer Energiebilanz 2002</t>
  </si>
  <si>
    <t>Mengen-</t>
  </si>
  <si>
    <t>Heizwert</t>
  </si>
  <si>
    <t>SKE-</t>
  </si>
  <si>
    <t>einheit</t>
  </si>
  <si>
    <t>kJoule</t>
  </si>
  <si>
    <t>Faktor</t>
  </si>
  <si>
    <t>kg</t>
  </si>
  <si>
    <t>Steinkohlenbriketts</t>
  </si>
  <si>
    <t>Steinkohlenkoks</t>
  </si>
  <si>
    <t>Ottokraftstoffe</t>
  </si>
  <si>
    <t>Dieselkraftstoffe</t>
  </si>
  <si>
    <t>Schwerer Flugturbinenkraftstoff, Petroleum</t>
  </si>
  <si>
    <t>Heizöl, leicht</t>
  </si>
  <si>
    <t>Heizöl, schwer</t>
  </si>
  <si>
    <t>Andere Mineralölprodukte</t>
  </si>
  <si>
    <t>Flüssiggas</t>
  </si>
  <si>
    <t>Kokerei- und Stadtgas</t>
  </si>
  <si>
    <t>m³</t>
  </si>
  <si>
    <t>Erdgas</t>
  </si>
  <si>
    <t>Biodiesel (Rapsölmethylester)</t>
  </si>
  <si>
    <t>kWh</t>
  </si>
  <si>
    <t>Windkraft</t>
  </si>
  <si>
    <t>Solarenergie</t>
  </si>
  <si>
    <t>Elektrischer Strom</t>
  </si>
  <si>
    <t>1)  Durchschnittswert</t>
  </si>
  <si>
    <t xml:space="preserve">2) Braunkohlenkoks, Staub- und Trockenkohle </t>
  </si>
  <si>
    <t xml:space="preserve">3) für EEV </t>
  </si>
  <si>
    <t>4) aus Heizwert von Methangas (35,888) - entsprechend 50% Anteil</t>
  </si>
  <si>
    <t>6.  Tableau zum Vergleich gebräuchlicher Maßeinheiten der Wärmeenergie</t>
  </si>
  <si>
    <t>Einheit</t>
  </si>
  <si>
    <t>kJ</t>
  </si>
  <si>
    <t>kcal</t>
  </si>
  <si>
    <t xml:space="preserve">  1 kJ</t>
  </si>
  <si>
    <t xml:space="preserve">  1 kcal</t>
  </si>
  <si>
    <t xml:space="preserve">  1 kWh</t>
  </si>
  <si>
    <t xml:space="preserve">  1 kg SKE</t>
  </si>
  <si>
    <t xml:space="preserve">  1 kg RÖE</t>
  </si>
  <si>
    <r>
      <t>Steinkohlen</t>
    </r>
    <r>
      <rPr>
        <vertAlign val="superscript"/>
        <sz val="8"/>
        <rFont val="Arial"/>
        <family val="2"/>
      </rPr>
      <t xml:space="preserve"> 1)</t>
    </r>
  </si>
  <si>
    <r>
      <t xml:space="preserve">Braunkohlen </t>
    </r>
    <r>
      <rPr>
        <vertAlign val="superscript"/>
        <sz val="8"/>
        <rFont val="Arial"/>
        <family val="2"/>
      </rPr>
      <t>1)</t>
    </r>
  </si>
  <si>
    <r>
      <t xml:space="preserve">Braunkohlenbriketts </t>
    </r>
    <r>
      <rPr>
        <vertAlign val="superscript"/>
        <sz val="8"/>
        <rFont val="Arial"/>
        <family val="2"/>
      </rPr>
      <t>1)</t>
    </r>
  </si>
  <si>
    <r>
      <t xml:space="preserve">Andere Braunkohlen- Produkte </t>
    </r>
    <r>
      <rPr>
        <vertAlign val="superscript"/>
        <sz val="8"/>
        <rFont val="Arial"/>
        <family val="2"/>
      </rPr>
      <t>2)</t>
    </r>
  </si>
  <si>
    <r>
      <t xml:space="preserve">Hartbraunkohle </t>
    </r>
    <r>
      <rPr>
        <vertAlign val="superscript"/>
        <sz val="8"/>
        <rFont val="Arial"/>
        <family val="2"/>
      </rPr>
      <t>3)</t>
    </r>
  </si>
  <si>
    <r>
      <t xml:space="preserve">Klärgas und andere Biogase </t>
    </r>
    <r>
      <rPr>
        <vertAlign val="superscript"/>
        <sz val="8"/>
        <rFont val="Arial"/>
        <family val="2"/>
      </rPr>
      <t xml:space="preserve">4) </t>
    </r>
    <r>
      <rPr>
        <sz val="8"/>
        <rFont val="Arial"/>
        <family val="2"/>
      </rPr>
      <t xml:space="preserve"> </t>
    </r>
  </si>
  <si>
    <r>
      <t xml:space="preserve">Nachwachsende Rohstoffe, Brennholz </t>
    </r>
    <r>
      <rPr>
        <vertAlign val="superscript"/>
        <sz val="8"/>
        <rFont val="Arial"/>
        <family val="2"/>
      </rPr>
      <t>1)</t>
    </r>
  </si>
  <si>
    <t xml:space="preserve">nach Wirtschaftszweigen </t>
  </si>
  <si>
    <t xml:space="preserve">Jahres-Erhebung über die Abgabe sowie Ein- und Ausfuhr von Gas sowie Erlöse der    </t>
  </si>
  <si>
    <t xml:space="preserve">Statistisches Bundesamt:                                                                            </t>
  </si>
  <si>
    <t xml:space="preserve">   -</t>
  </si>
  <si>
    <t>Stromerzeugungsanlagen der Betriebe im Bergbau und Verarbeitenden Gewerbe</t>
  </si>
  <si>
    <t>Kostenstrukturerhebung bei Unternehmen der Energie- und Wasserversorgung</t>
  </si>
  <si>
    <t>Jahres-Erhebung über die Abgabe von Flüssiggas der Verkaufsgesellschaften</t>
  </si>
  <si>
    <t>Jahres-Erhebung über die Gewinnung, Verwendung und Abgabe von Klärgas</t>
  </si>
  <si>
    <t>Thüringer Ministerium für Wirtschaft, Technologie und Arbeit:</t>
  </si>
  <si>
    <t>Arbeitsdaten der Abteilung Energie und Technik über den Einsatz erneuerbarer Energien im Land,</t>
  </si>
  <si>
    <t>Bundesministerium für Wirtschaft:</t>
  </si>
  <si>
    <t>Die Entwicklung der Gaswirtschaft in der Bundesrepublik Deutschland im Jahre 2002</t>
  </si>
  <si>
    <t>Die Elektrizitätswirtschaft in der Bundesrepublik Deutschland im Jahre 2002</t>
  </si>
  <si>
    <t>Statistik der Kohlewirtschaft e. V.:</t>
  </si>
  <si>
    <t xml:space="preserve">Kohlenabsatz-Statistik: Steinkohlen und Braunkohlen </t>
  </si>
  <si>
    <t>Bundesamt für Wirtschaft:</t>
  </si>
  <si>
    <t>Importkohlenstatistik</t>
  </si>
  <si>
    <t>Mineralölwirtschaftsverband e. V.:</t>
  </si>
  <si>
    <t>Mineralölverbrauch nach Bundesländern</t>
  </si>
  <si>
    <t>Jahresbericht und Mineralölzahlen 2002</t>
  </si>
  <si>
    <t>Wirtschaftsverband Erdöl- und Erdgasgewinnung</t>
  </si>
  <si>
    <t>Jahresbericht 2002</t>
  </si>
  <si>
    <t>Deutscher Verband Flüssiggas e. V.:</t>
  </si>
  <si>
    <t xml:space="preserve">Jahresbericht 2002 </t>
  </si>
  <si>
    <t>Bundesverband der dt. Gas- und Wasserwirtschaft e. V.:</t>
  </si>
  <si>
    <t>Arbeitsgemeinschaft Energiebilanzen:</t>
  </si>
  <si>
    <t>Energiebilanzen der Bundesrepublik Deutschland 1989 bis 2002</t>
  </si>
  <si>
    <t xml:space="preserve">Deutsches Institut für Wirtschaftsforschung / Umweltbundesamt: </t>
  </si>
  <si>
    <r>
      <t>CO</t>
    </r>
    <r>
      <rPr>
        <vertAlign val="subscript"/>
        <sz val="9"/>
        <rFont val="Helvetica"/>
        <family val="0"/>
      </rPr>
      <t>2</t>
    </r>
    <r>
      <rPr>
        <sz val="9"/>
        <rFont val="Helvetica"/>
        <family val="0"/>
      </rPr>
      <t>-Emissionsfaktoren kohlenstoffhaltiger Energieträger</t>
    </r>
  </si>
  <si>
    <t>Jahres-Erhebung über Stromabsatz und Erlöse der Elektrizitätsversorgungsunternehmen</t>
  </si>
  <si>
    <t>und Stromhändler</t>
  </si>
  <si>
    <t>Gasversorgungsunternehmen</t>
  </si>
  <si>
    <r>
      <t xml:space="preserve">    -</t>
    </r>
    <r>
      <rPr>
        <sz val="7"/>
        <rFont val="Times New Roman"/>
        <family val="1"/>
      </rPr>
      <t xml:space="preserve">      </t>
    </r>
  </si>
  <si>
    <t xml:space="preserve"> errechnete und geschätzte Werte</t>
  </si>
  <si>
    <t>4. CO2-Emissionen Quellenbilanz</t>
  </si>
  <si>
    <r>
      <t>3. CO</t>
    </r>
    <r>
      <rPr>
        <vertAlign val="subscript"/>
        <sz val="10"/>
        <rFont val="Helv"/>
        <family val="0"/>
      </rPr>
      <t>2</t>
    </r>
    <r>
      <rPr>
        <sz val="10"/>
        <rFont val="Helv"/>
        <family val="0"/>
      </rPr>
      <t xml:space="preserve">-Emissionen aus dem Endenergieverbrauch (Verursacherbilanz) je Einwohner </t>
    </r>
  </si>
  <si>
    <r>
      <t>CO</t>
    </r>
    <r>
      <rPr>
        <vertAlign val="subscript"/>
        <sz val="8"/>
        <rFont val="Arial"/>
        <family val="2"/>
      </rPr>
      <t>2</t>
    </r>
    <r>
      <rPr>
        <sz val="8"/>
        <rFont val="Arial"/>
        <family val="2"/>
      </rPr>
      <t>-Emissionen aus dem Primärenergieverbrauch je Einwohner</t>
    </r>
  </si>
  <si>
    <r>
      <t>CO</t>
    </r>
    <r>
      <rPr>
        <vertAlign val="subscript"/>
        <sz val="8"/>
        <rFont val="Arial"/>
        <family val="2"/>
      </rPr>
      <t>2</t>
    </r>
    <r>
      <rPr>
        <sz val="8"/>
        <rFont val="Arial"/>
        <family val="2"/>
      </rPr>
      <t>-Emissionen aus dem Endenergieverbrauch je Einwohner</t>
    </r>
  </si>
  <si>
    <t xml:space="preserve">Verarbeitendes Gewerbe, Gewinnung von Steinen und Erden, sonstiger Bergbau </t>
  </si>
  <si>
    <t>Verkehr</t>
  </si>
  <si>
    <t>Haushalte, Handel,</t>
  </si>
  <si>
    <t>Gewerbe, Dienstleistungen, Übrige</t>
  </si>
  <si>
    <t>nach Energieträgern</t>
  </si>
  <si>
    <t>Emissionen</t>
  </si>
  <si>
    <t>1 000 t</t>
  </si>
  <si>
    <t xml:space="preserve">                    -</t>
  </si>
  <si>
    <t xml:space="preserve">                    x</t>
  </si>
  <si>
    <r>
      <t>1. CO</t>
    </r>
    <r>
      <rPr>
        <b/>
        <vertAlign val="subscript"/>
        <sz val="10"/>
        <rFont val="Arial"/>
        <family val="2"/>
      </rPr>
      <t>2</t>
    </r>
    <r>
      <rPr>
        <b/>
        <sz val="10"/>
        <rFont val="Arial"/>
        <family val="2"/>
      </rPr>
      <t>-Emissionen aus dem Primärergieverbrauch</t>
    </r>
  </si>
  <si>
    <t>nach Emittentensektoren</t>
  </si>
  <si>
    <t>Emissionen insgesamt</t>
  </si>
  <si>
    <t>Umwandlungs-bereich</t>
  </si>
  <si>
    <t>davon</t>
  </si>
  <si>
    <t>Endenergie-verbraucher</t>
  </si>
  <si>
    <t>Wärmekraftwerke</t>
  </si>
  <si>
    <t>der allgemeinen</t>
  </si>
  <si>
    <t>Heizkraftwerke,</t>
  </si>
  <si>
    <t>Versorgung,</t>
  </si>
  <si>
    <t>Verluste</t>
  </si>
  <si>
    <t>1) Sonstige Energieerzeuger, Verbrauch in den Umwandlungsbereichen</t>
  </si>
  <si>
    <r>
      <t>2. CO</t>
    </r>
    <r>
      <rPr>
        <b/>
        <vertAlign val="subscript"/>
        <sz val="10"/>
        <rFont val="Arial"/>
        <family val="2"/>
      </rPr>
      <t>2</t>
    </r>
    <r>
      <rPr>
        <b/>
        <sz val="10"/>
        <rFont val="Arial"/>
        <family val="2"/>
      </rPr>
      <t>-Emissionen aus dem Primärenergieverbrauch</t>
    </r>
  </si>
  <si>
    <r>
      <t>Sonstige</t>
    </r>
    <r>
      <rPr>
        <vertAlign val="superscript"/>
        <sz val="8"/>
        <rFont val="Arial"/>
        <family val="2"/>
      </rPr>
      <t xml:space="preserve"> 1)</t>
    </r>
    <r>
      <rPr>
        <sz val="8"/>
        <rFont val="Arial"/>
        <family val="2"/>
      </rPr>
      <t>,</t>
    </r>
  </si>
  <si>
    <t xml:space="preserve">           (6 905)</t>
  </si>
  <si>
    <t xml:space="preserve">                   x</t>
  </si>
  <si>
    <r>
      <t>3. CO</t>
    </r>
    <r>
      <rPr>
        <b/>
        <vertAlign val="subscript"/>
        <sz val="10"/>
        <rFont val="Arial"/>
        <family val="2"/>
      </rPr>
      <t>2</t>
    </r>
    <r>
      <rPr>
        <b/>
        <sz val="10"/>
        <rFont val="Arial"/>
        <family val="2"/>
      </rPr>
      <t xml:space="preserve">-Emissionen aus dem Endenergieverbrauch </t>
    </r>
  </si>
</sst>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numFmt numFmtId="169" formatCode="###\ ###\ \ \ \ \ \ \ \ \ "/>
    <numFmt numFmtId="170" formatCode="###\ ###\ \ \ \ \ \ \ \ \ \ \ \ "/>
    <numFmt numFmtId="171" formatCode="0.0\ \ \ \ "/>
    <numFmt numFmtId="172" formatCode="0.0\ \ \ \ \ \ \ \ \ \ \ \ "/>
    <numFmt numFmtId="173" formatCode="0.0\ \ \ \ \ \ \ \ \ \ "/>
    <numFmt numFmtId="174" formatCode="0.0\ \ \ \ \ \ \ \ \ "/>
    <numFmt numFmtId="175" formatCode="###\ ###\ \ \ \ \ \ \ \ \ \ \ \ \ \ \ \ "/>
    <numFmt numFmtId="176" formatCode="0.0\ \ \ \ \ \ \ \ \ \ \ \ \ \ \ \ "/>
    <numFmt numFmtId="177" formatCode="###\ ##0\ \ \ \ "/>
    <numFmt numFmtId="178" formatCode="###\ ##\-\ \ \ \ "/>
    <numFmt numFmtId="179" formatCode="_D_D_D_J\+* ##0.0_J_J;_D_D_D_E\-* ##0.0_J_J"/>
    <numFmt numFmtId="180" formatCode="_D_J\+* ##0.0_J_J;_D_E\-* ##0.0_J_J"/>
    <numFmt numFmtId="181" formatCode="_D_D_D_D_D_D_D_J\+* ##0.0_J_J;_D_D_D_D_D_D_D_E\-* ##0.0_J_J"/>
    <numFmt numFmtId="182" formatCode="\ \ General"/>
    <numFmt numFmtId="183" formatCode="0.0\ \ \ "/>
    <numFmt numFmtId="184" formatCode="\+* ##0.0_J_J;_i\-* ##0.0_J_J"/>
    <numFmt numFmtId="185" formatCode="###\ ###\ \ \ \ \ \ \ \ \ \ "/>
    <numFmt numFmtId="186" formatCode="_J\+* ##0.0_J_J;_E\-* ##0.0_J_J"/>
    <numFmt numFmtId="187" formatCode="_J_J\+* ##0.0_J_J;_J_E\-* ##0.0_J_J"/>
    <numFmt numFmtId="188" formatCode="_D_D_D_J* ##0.0_J_J;_D_D_D_E\-* ##0.0_J_J"/>
    <numFmt numFmtId="189" formatCode="_D_J* ##0.0_J_J;_D_E\-* ##0.0_J_J"/>
    <numFmt numFmtId="190" formatCode="_D_D_D_D_D_J* ##0.0_J_J;_D_D_D_D_D_E\-* ##0.0_J_J"/>
    <numFmt numFmtId="191" formatCode="* ##0.0_J_J;_i\-* ##0.0_J_J"/>
    <numFmt numFmtId="192" formatCode="_D_D_D_J* ##0.0_D_D_D_I;_D_D_D_E\-* ##0.0_D_D_D_I"/>
    <numFmt numFmtId="193" formatCode="_D_D_D_D_D_D_J* ##0.0_D_D_D_D_I;_D_D_D_D_D_D_E\-* ##0.0_D_D_D_D_I"/>
    <numFmt numFmtId="194" formatCode="_D_D_D_J* ##0.0_D_D_D_I_I;_D_D_D_E\-* ##0.0_D_D_D_I_I"/>
    <numFmt numFmtId="195" formatCode="_D_D_D_D_D_D_D_D_D_J* ##0.0_D_D_D_D_D_D;_D_D_D_D_D_D_D_D_D_E\-* ##0.0_D_D_D_D_D_D"/>
    <numFmt numFmtId="196" formatCode="_J_J* ##0.0_J_J;_J_E\-* ##0.0_J_J"/>
    <numFmt numFmtId="197" formatCode="#\ ##0.0\ \ \ \ "/>
    <numFmt numFmtId="198" formatCode="\ #\ ##0.0\ \ \ \ "/>
    <numFmt numFmtId="199" formatCode="###\ ##0.0\ \ \ \ "/>
    <numFmt numFmtId="200" formatCode="0\ \ \ \ \ \ "/>
    <numFmt numFmtId="201" formatCode="0\ \ \ \ \ \ \ "/>
    <numFmt numFmtId="202" formatCode="0\ \ \ \ \ \ \ \ \ \ \ \ "/>
    <numFmt numFmtId="203" formatCode="0\ \ \ \ \ \ \ \ \ \ \ \ \ \ \ "/>
    <numFmt numFmtId="204" formatCode="0\ \ \ \ \ \ \ \ \ \ \ \ \ "/>
    <numFmt numFmtId="205" formatCode="0\ \ \ \ \ \ \ \ \ \ \ \ \ \ \ \ \ \ \ "/>
    <numFmt numFmtId="206" formatCode="###\ ##0"/>
    <numFmt numFmtId="207" formatCode="##\ ###"/>
    <numFmt numFmtId="208" formatCode="\ #\ ###\ ##0"/>
    <numFmt numFmtId="209" formatCode="0.0000"/>
    <numFmt numFmtId="210" formatCode="0.000"/>
    <numFmt numFmtId="211" formatCode="0\ \ \ \ \ \ \ \ \ \ "/>
    <numFmt numFmtId="212" formatCode="0.00####"/>
    <numFmt numFmtId="213" formatCode="###\ ##0\ \ \ \ \ \ \ \ \ \ \ \ "/>
    <numFmt numFmtId="214" formatCode="0.000\ \ \ \ \ \ \ \ \ \ \ \ \ "/>
    <numFmt numFmtId="215" formatCode="###\ ##0.0"/>
    <numFmt numFmtId="216" formatCode="###\ ###\ ##0"/>
    <numFmt numFmtId="217" formatCode="#########"/>
    <numFmt numFmtId="218" formatCode="#,##0\ &quot;DM&quot;;[Red]\-#,##0\ &quot;DM&quot;"/>
    <numFmt numFmtId="219" formatCode="#,##0;[Red]\-#,##0"/>
    <numFmt numFmtId="220" formatCode="&quot;DM&quot;#,##0.00;[Red]\-&quot;DM&quot;#,##0.00"/>
    <numFmt numFmtId="221" formatCode="0.0"/>
    <numFmt numFmtId="222" formatCode="0.000;0.000;\-"/>
    <numFmt numFmtId="223" formatCode="dd/\ mm/\ yyyy"/>
    <numFmt numFmtId="224" formatCode="#,##0;\-#,##0;\-"/>
  </numFmts>
  <fonts count="66">
    <font>
      <sz val="10"/>
      <name val="Arial"/>
      <family val="0"/>
    </font>
    <font>
      <b/>
      <sz val="10"/>
      <name val="Arial"/>
      <family val="0"/>
    </font>
    <font>
      <i/>
      <sz val="10"/>
      <name val="Arial"/>
      <family val="0"/>
    </font>
    <font>
      <b/>
      <i/>
      <sz val="10"/>
      <name val="Arial"/>
      <family val="0"/>
    </font>
    <font>
      <b/>
      <u val="single"/>
      <sz val="10"/>
      <name val="Arial"/>
      <family val="2"/>
    </font>
    <font>
      <sz val="8"/>
      <name val="Arial"/>
      <family val="2"/>
    </font>
    <font>
      <b/>
      <sz val="8"/>
      <name val="Arial"/>
      <family val="0"/>
    </font>
    <font>
      <vertAlign val="superscript"/>
      <sz val="8"/>
      <name val="Arial"/>
      <family val="2"/>
    </font>
    <font>
      <sz val="8"/>
      <color indexed="8"/>
      <name val="Arial"/>
      <family val="2"/>
    </font>
    <font>
      <sz val="9"/>
      <name val="Arial"/>
      <family val="2"/>
    </font>
    <font>
      <b/>
      <vertAlign val="superscript"/>
      <sz val="10"/>
      <name val="Arial"/>
      <family val="2"/>
    </font>
    <font>
      <sz val="10"/>
      <name val="Times New Roman"/>
      <family val="1"/>
    </font>
    <font>
      <sz val="11"/>
      <name val="Helvetica"/>
      <family val="0"/>
    </font>
    <font>
      <b/>
      <sz val="10"/>
      <name val="Times New Roman"/>
      <family val="1"/>
    </font>
    <font>
      <b/>
      <sz val="11"/>
      <name val="Helvetica"/>
      <family val="0"/>
    </font>
    <font>
      <sz val="10"/>
      <name val="Helvetica"/>
      <family val="0"/>
    </font>
    <font>
      <sz val="9"/>
      <name val="Helvetica"/>
      <family val="0"/>
    </font>
    <font>
      <vertAlign val="subscript"/>
      <sz val="9"/>
      <name val="Helvetica"/>
      <family val="0"/>
    </font>
    <font>
      <b/>
      <sz val="9"/>
      <name val="Helvetica"/>
      <family val="0"/>
    </font>
    <font>
      <b/>
      <vertAlign val="subscript"/>
      <sz val="9"/>
      <name val="Helvetica"/>
      <family val="0"/>
    </font>
    <font>
      <sz val="9"/>
      <color indexed="10"/>
      <name val="Helvetica"/>
      <family val="0"/>
    </font>
    <font>
      <i/>
      <sz val="9"/>
      <name val="Helvetica"/>
      <family val="0"/>
    </font>
    <font>
      <sz val="7"/>
      <name val="Helvetica"/>
      <family val="0"/>
    </font>
    <font>
      <sz val="8"/>
      <name val="Helvetica"/>
      <family val="0"/>
    </font>
    <font>
      <u val="single"/>
      <sz val="10"/>
      <color indexed="12"/>
      <name val="Arial"/>
      <family val="0"/>
    </font>
    <font>
      <u val="single"/>
      <sz val="10"/>
      <color indexed="36"/>
      <name val="Arial"/>
      <family val="0"/>
    </font>
    <font>
      <b/>
      <sz val="11"/>
      <name val="Arial"/>
      <family val="2"/>
    </font>
    <font>
      <b/>
      <vertAlign val="subscript"/>
      <sz val="11"/>
      <name val="Arial"/>
      <family val="2"/>
    </font>
    <font>
      <b/>
      <sz val="9"/>
      <name val="Arial"/>
      <family val="2"/>
    </font>
    <font>
      <vertAlign val="subscript"/>
      <sz val="9"/>
      <name val="Arial"/>
      <family val="2"/>
    </font>
    <font>
      <sz val="7"/>
      <name val="Times New Roman"/>
      <family val="1"/>
    </font>
    <font>
      <sz val="8"/>
      <name val="Helv"/>
      <family val="0"/>
    </font>
    <font>
      <vertAlign val="subscript"/>
      <sz val="10"/>
      <name val="Helv"/>
      <family val="0"/>
    </font>
    <font>
      <sz val="10"/>
      <name val="Helv"/>
      <family val="0"/>
    </font>
    <font>
      <b/>
      <sz val="8"/>
      <name val="Helv"/>
      <family val="0"/>
    </font>
    <font>
      <vertAlign val="subscript"/>
      <sz val="8"/>
      <name val="Arial"/>
      <family val="2"/>
    </font>
    <font>
      <sz val="9"/>
      <name val="Helv"/>
      <family val="0"/>
    </font>
    <font>
      <sz val="14.75"/>
      <name val="Arial"/>
      <family val="0"/>
    </font>
    <font>
      <sz val="12"/>
      <name val="Arial"/>
      <family val="0"/>
    </font>
    <font>
      <sz val="11"/>
      <name val="Arial"/>
      <family val="2"/>
    </font>
    <font>
      <b/>
      <sz val="13"/>
      <name val="Arial"/>
      <family val="2"/>
    </font>
    <font>
      <b/>
      <vertAlign val="subscript"/>
      <sz val="13"/>
      <name val="Arial"/>
      <family val="2"/>
    </font>
    <font>
      <b/>
      <vertAlign val="subscript"/>
      <sz val="10"/>
      <name val="Arial"/>
      <family val="2"/>
    </font>
    <font>
      <sz val="15.5"/>
      <name val="Arial"/>
      <family val="0"/>
    </font>
    <font>
      <sz val="15"/>
      <name val="Arial"/>
      <family val="0"/>
    </font>
    <font>
      <sz val="10"/>
      <name val="MS Sans Serif"/>
      <family val="0"/>
    </font>
    <font>
      <sz val="8"/>
      <name val="MS Sans Serif"/>
      <family val="0"/>
    </font>
    <font>
      <b/>
      <sz val="10"/>
      <name val="MS Sans Serif"/>
      <family val="0"/>
    </font>
    <font>
      <sz val="6"/>
      <name val="Helvetica"/>
      <family val="2"/>
    </font>
    <font>
      <b/>
      <sz val="6"/>
      <name val="Helvetica"/>
      <family val="2"/>
    </font>
    <font>
      <b/>
      <sz val="10"/>
      <name val="Helvetica"/>
      <family val="2"/>
    </font>
    <font>
      <sz val="5"/>
      <name val="Helvetica"/>
      <family val="2"/>
    </font>
    <font>
      <i/>
      <sz val="6"/>
      <name val="Helvetica"/>
      <family val="0"/>
    </font>
    <font>
      <sz val="8"/>
      <color indexed="10"/>
      <name val="Helvetica"/>
      <family val="2"/>
    </font>
    <font>
      <sz val="6"/>
      <name val="Arial"/>
      <family val="2"/>
    </font>
    <font>
      <b/>
      <vertAlign val="subscript"/>
      <sz val="8"/>
      <name val="Arial"/>
      <family val="2"/>
    </font>
    <font>
      <sz val="10"/>
      <color indexed="10"/>
      <name val="Arial"/>
      <family val="2"/>
    </font>
    <font>
      <b/>
      <sz val="6"/>
      <name val="Arial"/>
      <family val="2"/>
    </font>
    <font>
      <b/>
      <vertAlign val="subscript"/>
      <sz val="6"/>
      <name val="Arial"/>
      <family val="2"/>
    </font>
    <font>
      <b/>
      <sz val="6"/>
      <color indexed="8"/>
      <name val="Arial"/>
      <family val="2"/>
    </font>
    <font>
      <vertAlign val="subscript"/>
      <sz val="6"/>
      <name val="Arial"/>
      <family val="2"/>
    </font>
    <font>
      <b/>
      <i/>
      <sz val="6"/>
      <name val="Arial"/>
      <family val="2"/>
    </font>
    <font>
      <sz val="6"/>
      <color indexed="39"/>
      <name val="Arial"/>
      <family val="2"/>
    </font>
    <font>
      <sz val="6"/>
      <color indexed="8"/>
      <name val="Arial"/>
      <family val="2"/>
    </font>
    <font>
      <sz val="7.5"/>
      <name val="Arial"/>
      <family val="2"/>
    </font>
    <font>
      <b/>
      <sz val="12"/>
      <name val="Arial"/>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47"/>
        <bgColor indexed="64"/>
      </patternFill>
    </fill>
  </fills>
  <borders count="98">
    <border>
      <left/>
      <right/>
      <top/>
      <bottom/>
      <diagonal/>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hair"/>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style="thin"/>
      <right style="thin"/>
      <top style="medium"/>
      <bottom>
        <color indexed="63"/>
      </bottom>
    </border>
    <border>
      <left>
        <color indexed="63"/>
      </left>
      <right>
        <color indexed="63"/>
      </right>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thin"/>
      <right style="medium"/>
      <top>
        <color indexed="63"/>
      </top>
      <bottom>
        <color indexed="63"/>
      </bottom>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color indexed="63"/>
      </left>
      <right style="hair"/>
      <top>
        <color indexed="63"/>
      </top>
      <bottom>
        <color indexed="63"/>
      </bottom>
    </border>
    <border>
      <left>
        <color indexed="63"/>
      </left>
      <right style="hair"/>
      <top style="hair"/>
      <bottom>
        <color indexed="63"/>
      </bottom>
    </border>
    <border>
      <left>
        <color indexed="63"/>
      </left>
      <right style="thin"/>
      <top style="hair"/>
      <bottom>
        <color indexed="63"/>
      </bottom>
    </border>
    <border>
      <left style="hair"/>
      <right style="thin"/>
      <top style="hair"/>
      <bottom>
        <color indexed="63"/>
      </bottom>
    </border>
    <border>
      <left>
        <color indexed="63"/>
      </left>
      <right style="hair"/>
      <top style="hair"/>
      <bottom style="hair"/>
    </border>
    <border>
      <left>
        <color indexed="63"/>
      </left>
      <right>
        <color indexed="63"/>
      </right>
      <top style="hair"/>
      <bottom style="hair"/>
    </border>
    <border>
      <left style="hair"/>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style="hair"/>
      <right style="thin"/>
      <top>
        <color indexed="63"/>
      </top>
      <bottom>
        <color indexed="63"/>
      </bottom>
    </border>
    <border>
      <left style="thin"/>
      <right style="hair"/>
      <top>
        <color indexed="63"/>
      </top>
      <bottom style="hair"/>
    </border>
    <border>
      <left style="hair"/>
      <right style="hair"/>
      <top>
        <color indexed="63"/>
      </top>
      <bottom style="hair"/>
    </border>
    <border>
      <left style="hair"/>
      <right style="hair"/>
      <top style="thin"/>
      <bottom>
        <color indexed="63"/>
      </bottom>
    </border>
    <border>
      <left>
        <color indexed="63"/>
      </left>
      <right style="hair"/>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hair"/>
      <right style="thin"/>
      <top style="thin"/>
      <bottom style="thin"/>
    </border>
    <border>
      <left style="hair"/>
      <right style="hair"/>
      <top style="thin"/>
      <bottom style="thin"/>
    </border>
    <border>
      <left style="thin"/>
      <right style="medium"/>
      <top style="thin"/>
      <bottom style="thin"/>
    </border>
    <border>
      <left style="medium"/>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color indexed="63"/>
      </left>
      <right>
        <color indexed="63"/>
      </right>
      <top style="medium"/>
      <bottom style="medium"/>
    </border>
    <border>
      <left style="thin"/>
      <right style="thin"/>
      <top style="medium"/>
      <bottom style="medium"/>
    </border>
    <border>
      <left>
        <color indexed="63"/>
      </left>
      <right style="hair"/>
      <top style="medium"/>
      <bottom style="medium"/>
    </border>
    <border>
      <left>
        <color indexed="63"/>
      </left>
      <right style="thin"/>
      <top style="medium"/>
      <bottom style="medium"/>
    </border>
    <border>
      <left style="thin"/>
      <right style="hair"/>
      <top style="medium"/>
      <bottom style="medium"/>
    </border>
    <border>
      <left style="thin"/>
      <right style="medium"/>
      <top style="medium"/>
      <bottom style="medium"/>
    </border>
    <border>
      <left>
        <color indexed="63"/>
      </left>
      <right>
        <color indexed="63"/>
      </right>
      <top style="hair"/>
      <bottom>
        <color indexed="63"/>
      </bottom>
    </border>
    <border>
      <left style="thin"/>
      <right style="thin"/>
      <top style="hair"/>
      <bottom>
        <color indexed="63"/>
      </bottom>
    </border>
    <border>
      <left style="thin"/>
      <right style="medium"/>
      <top style="hair"/>
      <bottom>
        <color indexed="63"/>
      </bottom>
    </border>
    <border>
      <left style="thin"/>
      <right>
        <color indexed="63"/>
      </right>
      <top style="medium"/>
      <bottom style="medium"/>
    </border>
    <border>
      <left style="hair"/>
      <right style="hair"/>
      <top style="medium"/>
      <bottom style="medium"/>
    </border>
    <border>
      <left style="thin"/>
      <right style="hair"/>
      <top style="thin"/>
      <bottom>
        <color indexed="63"/>
      </bottom>
    </border>
    <border>
      <left>
        <color indexed="63"/>
      </left>
      <right style="hair"/>
      <top>
        <color indexed="63"/>
      </top>
      <bottom style="thin"/>
    </border>
    <border>
      <left style="thin"/>
      <right style="hair"/>
      <top>
        <color indexed="63"/>
      </top>
      <bottom style="thin"/>
    </border>
    <border>
      <left style="hair"/>
      <right style="hair"/>
      <top>
        <color indexed="63"/>
      </top>
      <bottom style="thin"/>
    </border>
    <border>
      <left style="thin"/>
      <right style="medium"/>
      <top>
        <color indexed="63"/>
      </top>
      <bottom style="thin"/>
    </border>
    <border>
      <left>
        <color indexed="63"/>
      </left>
      <right style="hair"/>
      <top style="thin"/>
      <bottom style="hair"/>
    </border>
    <border>
      <left style="hair"/>
      <right style="hair"/>
      <top style="thin"/>
      <bottom style="hair"/>
    </border>
    <border>
      <left style="thin"/>
      <right>
        <color indexed="63"/>
      </right>
      <top style="hair"/>
      <bottom style="thin"/>
    </border>
    <border>
      <left style="thin"/>
      <right style="thin"/>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thin"/>
      <right style="medium"/>
      <top style="hair"/>
      <bottom style="thin"/>
    </border>
    <border>
      <left>
        <color indexed="63"/>
      </left>
      <right style="hair"/>
      <top style="thin"/>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hair"/>
      <right style="thin"/>
      <top style="thin"/>
      <bottom>
        <color indexed="63"/>
      </bottom>
    </border>
    <border>
      <left>
        <color indexed="63"/>
      </left>
      <right style="thin"/>
      <top style="thin"/>
      <bottom style="medium"/>
    </border>
    <border>
      <left>
        <color indexed="63"/>
      </left>
      <right style="thin"/>
      <top style="thin"/>
      <bottom style="hair"/>
    </border>
    <border>
      <left style="medium"/>
      <right style="thin"/>
      <top style="thin"/>
      <bottom style="medium"/>
    </border>
    <border>
      <left style="hair"/>
      <right>
        <color indexed="63"/>
      </right>
      <top style="medium"/>
      <bottom style="medium"/>
    </border>
    <border>
      <left style="hair"/>
      <right style="thin"/>
      <top style="medium"/>
      <bottom style="medium"/>
    </border>
    <border>
      <left style="hair"/>
      <right style="hair"/>
      <top style="medium"/>
      <bottom>
        <color indexed="63"/>
      </bottom>
    </border>
    <border>
      <left style="hair"/>
      <right>
        <color indexed="63"/>
      </right>
      <top style="thin"/>
      <bottom style="thin"/>
    </border>
    <border>
      <left style="hair"/>
      <right>
        <color indexed="63"/>
      </right>
      <top style="thin"/>
      <bottom>
        <color indexed="63"/>
      </bottom>
    </border>
    <border>
      <left style="thin"/>
      <right style="thin"/>
      <top style="thin"/>
      <bottom style="hair"/>
    </border>
    <border>
      <left style="thin"/>
      <right>
        <color indexed="63"/>
      </right>
      <top style="thin"/>
      <bottom style="hair"/>
    </border>
    <border>
      <left style="thin"/>
      <right>
        <color indexed="63"/>
      </right>
      <top style="hair"/>
      <bottom>
        <color indexed="63"/>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31" fillId="0" borderId="0">
      <alignment/>
      <protection/>
    </xf>
    <xf numFmtId="0" fontId="31"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141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Border="1" applyAlignment="1">
      <alignment/>
    </xf>
    <xf numFmtId="0" fontId="5" fillId="0" borderId="1" xfId="0" applyFont="1" applyBorder="1" applyAlignment="1">
      <alignment horizontal="center"/>
    </xf>
    <xf numFmtId="0" fontId="5" fillId="0" borderId="0" xfId="0" applyFont="1" applyBorder="1" applyAlignment="1">
      <alignment horizontal="centerContinuous"/>
    </xf>
    <xf numFmtId="0" fontId="6" fillId="0" borderId="0" xfId="0" applyFont="1" applyBorder="1" applyAlignment="1">
      <alignment horizontal="centerContinuous"/>
    </xf>
    <xf numFmtId="0" fontId="6" fillId="0" borderId="0" xfId="0" applyFont="1" applyAlignment="1">
      <alignment horizontal="centerContinuous"/>
    </xf>
    <xf numFmtId="0" fontId="5" fillId="0" borderId="0" xfId="0" applyFont="1" applyBorder="1" applyAlignment="1">
      <alignment horizontal="center"/>
    </xf>
    <xf numFmtId="0" fontId="5" fillId="0" borderId="0" xfId="0" applyFont="1" applyBorder="1" applyAlignment="1">
      <alignment/>
    </xf>
    <xf numFmtId="0" fontId="4" fillId="0" borderId="0" xfId="0" applyFont="1" applyAlignment="1">
      <alignment horizontal="centerContinuous"/>
    </xf>
    <xf numFmtId="0" fontId="5"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6" fillId="0" borderId="0" xfId="0" applyFont="1" applyAlignment="1">
      <alignment horizontal="right"/>
    </xf>
    <xf numFmtId="0" fontId="5" fillId="0" borderId="0" xfId="0" applyFont="1" applyAlignment="1">
      <alignment horizontal="right"/>
    </xf>
    <xf numFmtId="175" fontId="5" fillId="0" borderId="0" xfId="0" applyNumberFormat="1" applyFont="1" applyAlignment="1">
      <alignment/>
    </xf>
    <xf numFmtId="176" fontId="5" fillId="0" borderId="0" xfId="0" applyNumberFormat="1" applyFont="1" applyAlignment="1">
      <alignment/>
    </xf>
    <xf numFmtId="168" fontId="5" fillId="0" borderId="0" xfId="0" applyNumberFormat="1" applyFont="1" applyBorder="1" applyAlignment="1">
      <alignment/>
    </xf>
    <xf numFmtId="168" fontId="5" fillId="0" borderId="0" xfId="0" applyNumberFormat="1" applyFont="1" applyAlignment="1">
      <alignment/>
    </xf>
    <xf numFmtId="168" fontId="5" fillId="0" borderId="0" xfId="0" applyNumberFormat="1" applyFont="1" applyBorder="1" applyAlignment="1">
      <alignment horizontal="right"/>
    </xf>
    <xf numFmtId="168" fontId="5" fillId="0" borderId="0" xfId="0" applyNumberFormat="1" applyFont="1" applyAlignment="1">
      <alignment horizontal="right"/>
    </xf>
    <xf numFmtId="169" fontId="5" fillId="0" borderId="0" xfId="0" applyNumberFormat="1" applyFont="1" applyBorder="1" applyAlignment="1">
      <alignment/>
    </xf>
    <xf numFmtId="169" fontId="5" fillId="0" borderId="0" xfId="0" applyNumberFormat="1" applyFont="1" applyAlignment="1">
      <alignment/>
    </xf>
    <xf numFmtId="170" fontId="5" fillId="0" borderId="0" xfId="0" applyNumberFormat="1" applyFont="1" applyAlignment="1">
      <alignment/>
    </xf>
    <xf numFmtId="168" fontId="5" fillId="0" borderId="0" xfId="0" applyNumberFormat="1" applyFont="1" applyAlignment="1">
      <alignment/>
    </xf>
    <xf numFmtId="168" fontId="5" fillId="0" borderId="0" xfId="0" applyNumberFormat="1" applyFont="1" applyBorder="1" applyAlignment="1">
      <alignment/>
    </xf>
    <xf numFmtId="171" fontId="5" fillId="0" borderId="0" xfId="0" applyNumberFormat="1" applyFont="1" applyAlignment="1">
      <alignment/>
    </xf>
    <xf numFmtId="172" fontId="5" fillId="0" borderId="0" xfId="0" applyNumberFormat="1" applyFont="1" applyAlignment="1">
      <alignment/>
    </xf>
    <xf numFmtId="173" fontId="5" fillId="0" borderId="0" xfId="0" applyNumberFormat="1" applyFont="1" applyAlignment="1">
      <alignment/>
    </xf>
    <xf numFmtId="174" fontId="5" fillId="0" borderId="0" xfId="0" applyNumberFormat="1" applyFont="1" applyAlignment="1">
      <alignment/>
    </xf>
    <xf numFmtId="178" fontId="5" fillId="0" borderId="0" xfId="0" applyNumberFormat="1" applyFont="1" applyAlignment="1">
      <alignment/>
    </xf>
    <xf numFmtId="0" fontId="5" fillId="0" borderId="0" xfId="0" applyFont="1" applyAlignment="1">
      <alignment horizontal="left"/>
    </xf>
    <xf numFmtId="179" fontId="8" fillId="0" borderId="0" xfId="0" applyNumberFormat="1" applyFont="1" applyBorder="1" applyAlignment="1">
      <alignment/>
    </xf>
    <xf numFmtId="180" fontId="8" fillId="0" borderId="0" xfId="0" applyNumberFormat="1" applyFont="1" applyBorder="1" applyAlignment="1">
      <alignment/>
    </xf>
    <xf numFmtId="181" fontId="8" fillId="0" borderId="0" xfId="0" applyNumberFormat="1" applyFont="1" applyBorder="1" applyAlignment="1">
      <alignment/>
    </xf>
    <xf numFmtId="182" fontId="6" fillId="0" borderId="0" xfId="0" applyNumberFormat="1" applyFont="1" applyAlignment="1">
      <alignment horizontal="right"/>
    </xf>
    <xf numFmtId="183" fontId="5" fillId="0" borderId="0" xfId="0" applyNumberFormat="1" applyFont="1" applyAlignment="1">
      <alignment/>
    </xf>
    <xf numFmtId="177" fontId="5" fillId="0" borderId="0" xfId="0" applyNumberFormat="1" applyFont="1" applyAlignment="1">
      <alignment/>
    </xf>
    <xf numFmtId="184" fontId="8" fillId="0" borderId="0" xfId="0" applyNumberFormat="1" applyFont="1" applyBorder="1" applyAlignment="1">
      <alignment/>
    </xf>
    <xf numFmtId="185" fontId="5" fillId="0" borderId="0" xfId="0" applyNumberFormat="1" applyFont="1" applyAlignment="1">
      <alignment/>
    </xf>
    <xf numFmtId="186" fontId="8" fillId="0" borderId="0" xfId="0" applyNumberFormat="1" applyFont="1" applyBorder="1" applyAlignment="1">
      <alignment/>
    </xf>
    <xf numFmtId="187" fontId="8" fillId="0" borderId="0" xfId="0" applyNumberFormat="1" applyFont="1" applyBorder="1" applyAlignment="1">
      <alignment/>
    </xf>
    <xf numFmtId="49" fontId="5" fillId="0" borderId="0" xfId="0" applyNumberFormat="1" applyFont="1" applyAlignment="1">
      <alignment horizontal="centerContinuous"/>
    </xf>
    <xf numFmtId="188" fontId="8" fillId="0" borderId="0" xfId="0" applyNumberFormat="1" applyFont="1" applyBorder="1" applyAlignment="1">
      <alignment/>
    </xf>
    <xf numFmtId="189" fontId="8" fillId="0" borderId="0" xfId="0" applyNumberFormat="1" applyFont="1" applyBorder="1" applyAlignment="1">
      <alignment/>
    </xf>
    <xf numFmtId="190" fontId="8" fillId="0" borderId="0" xfId="0" applyNumberFormat="1" applyFont="1" applyBorder="1" applyAlignment="1">
      <alignment/>
    </xf>
    <xf numFmtId="191" fontId="8" fillId="0" borderId="0" xfId="0" applyNumberFormat="1" applyFont="1" applyBorder="1" applyAlignment="1">
      <alignment/>
    </xf>
    <xf numFmtId="0" fontId="0" fillId="0" borderId="0" xfId="0" applyFont="1" applyAlignment="1">
      <alignment horizontal="centerContinuous"/>
    </xf>
    <xf numFmtId="192" fontId="8" fillId="0" borderId="0" xfId="0" applyNumberFormat="1" applyFont="1" applyBorder="1" applyAlignment="1">
      <alignment/>
    </xf>
    <xf numFmtId="193" fontId="8" fillId="0" borderId="0" xfId="0" applyNumberFormat="1" applyFont="1" applyBorder="1" applyAlignment="1">
      <alignment/>
    </xf>
    <xf numFmtId="194" fontId="8" fillId="0" borderId="0" xfId="0" applyNumberFormat="1" applyFont="1" applyBorder="1" applyAlignment="1">
      <alignment/>
    </xf>
    <xf numFmtId="195" fontId="8" fillId="0" borderId="0" xfId="0" applyNumberFormat="1" applyFont="1" applyBorder="1" applyAlignment="1">
      <alignment/>
    </xf>
    <xf numFmtId="196" fontId="8" fillId="0" borderId="0" xfId="0" applyNumberFormat="1" applyFont="1" applyBorder="1" applyAlignment="1">
      <alignment/>
    </xf>
    <xf numFmtId="171" fontId="5" fillId="0" borderId="0" xfId="0" applyNumberFormat="1" applyFont="1" applyAlignment="1">
      <alignment/>
    </xf>
    <xf numFmtId="189" fontId="8" fillId="0" borderId="0" xfId="0" applyNumberFormat="1" applyFont="1" applyBorder="1" applyAlignment="1">
      <alignment/>
    </xf>
    <xf numFmtId="168" fontId="8" fillId="0" borderId="0" xfId="0" applyNumberFormat="1" applyFont="1" applyAlignment="1">
      <alignment/>
    </xf>
    <xf numFmtId="170" fontId="8" fillId="0" borderId="0" xfId="0" applyNumberFormat="1" applyFont="1" applyAlignment="1">
      <alignment/>
    </xf>
    <xf numFmtId="49" fontId="9" fillId="0" borderId="0" xfId="0" applyNumberFormat="1" applyFont="1" applyAlignment="1">
      <alignment horizontal="centerContinuous"/>
    </xf>
    <xf numFmtId="197" fontId="5" fillId="0" borderId="0" xfId="0" applyNumberFormat="1" applyFont="1" applyAlignment="1">
      <alignment/>
    </xf>
    <xf numFmtId="198" fontId="5" fillId="0" borderId="0" xfId="0" applyNumberFormat="1" applyFont="1" applyAlignment="1">
      <alignment/>
    </xf>
    <xf numFmtId="0" fontId="5" fillId="0" borderId="2" xfId="0" applyFont="1" applyBorder="1" applyAlignment="1">
      <alignment horizontal="centerContinuous" vertical="center"/>
    </xf>
    <xf numFmtId="0" fontId="5" fillId="0" borderId="3" xfId="0" applyFont="1" applyBorder="1" applyAlignment="1">
      <alignment horizontal="centerContinuous" vertical="center"/>
    </xf>
    <xf numFmtId="0" fontId="5" fillId="0" borderId="4" xfId="0" applyFont="1" applyBorder="1" applyAlignment="1">
      <alignment horizontal="centerContinuous" vertical="center"/>
    </xf>
    <xf numFmtId="0" fontId="5" fillId="0" borderId="5" xfId="0" applyFont="1" applyBorder="1" applyAlignment="1">
      <alignment horizontal="centerContinuous" vertical="center"/>
    </xf>
    <xf numFmtId="0" fontId="5" fillId="0" borderId="6" xfId="0" applyFont="1" applyBorder="1" applyAlignment="1">
      <alignment horizontal="centerContinuous" vertical="center"/>
    </xf>
    <xf numFmtId="0" fontId="5" fillId="0" borderId="7" xfId="0" applyFont="1" applyBorder="1" applyAlignment="1">
      <alignment horizontal="centerContinuous" vertical="center"/>
    </xf>
    <xf numFmtId="0" fontId="5" fillId="0" borderId="8" xfId="0" applyFont="1" applyBorder="1" applyAlignment="1">
      <alignment horizontal="centerContinuous" vertical="center"/>
    </xf>
    <xf numFmtId="199" fontId="5" fillId="0" borderId="0" xfId="0" applyNumberFormat="1" applyFont="1" applyAlignment="1">
      <alignment/>
    </xf>
    <xf numFmtId="0" fontId="5" fillId="0" borderId="9" xfId="0" applyFont="1" applyBorder="1" applyAlignment="1">
      <alignment horizontal="centerContinuous" vertical="center"/>
    </xf>
    <xf numFmtId="0" fontId="5" fillId="0" borderId="0" xfId="0" applyFont="1" applyBorder="1" applyAlignment="1">
      <alignment horizontal="centerContinuous" vertical="center"/>
    </xf>
    <xf numFmtId="0" fontId="5" fillId="0" borderId="10" xfId="0" applyFont="1" applyBorder="1" applyAlignment="1">
      <alignment horizontal="centerContinuous" vertical="center"/>
    </xf>
    <xf numFmtId="0" fontId="5" fillId="0" borderId="11" xfId="0" applyFont="1" applyBorder="1" applyAlignment="1">
      <alignment horizontal="centerContinuous" vertical="center"/>
    </xf>
    <xf numFmtId="0" fontId="5" fillId="0" borderId="12" xfId="0" applyFont="1" applyBorder="1" applyAlignment="1">
      <alignment horizontal="centerContinuous" vertical="center"/>
    </xf>
    <xf numFmtId="197" fontId="8" fillId="0" borderId="0" xfId="0" applyNumberFormat="1" applyFont="1" applyBorder="1" applyAlignment="1">
      <alignment/>
    </xf>
    <xf numFmtId="171" fontId="5" fillId="0" borderId="0" xfId="0" applyNumberFormat="1" applyFont="1" applyAlignment="1">
      <alignment horizontal="center"/>
    </xf>
    <xf numFmtId="168" fontId="5" fillId="0" borderId="0" xfId="0" applyNumberFormat="1" applyFont="1" applyAlignment="1">
      <alignment horizontal="center"/>
    </xf>
    <xf numFmtId="200" fontId="5" fillId="0" borderId="0" xfId="0" applyNumberFormat="1" applyFont="1" applyAlignment="1">
      <alignment/>
    </xf>
    <xf numFmtId="201" fontId="5" fillId="0" borderId="0" xfId="0" applyNumberFormat="1" applyFont="1" applyAlignment="1">
      <alignment/>
    </xf>
    <xf numFmtId="202" fontId="5" fillId="0" borderId="0" xfId="0" applyNumberFormat="1" applyFont="1" applyAlignment="1">
      <alignment/>
    </xf>
    <xf numFmtId="203" fontId="5" fillId="0" borderId="0" xfId="0" applyNumberFormat="1" applyFont="1" applyAlignment="1">
      <alignment/>
    </xf>
    <xf numFmtId="204" fontId="5" fillId="0" borderId="0" xfId="0" applyNumberFormat="1" applyFont="1" applyAlignment="1">
      <alignment/>
    </xf>
    <xf numFmtId="205" fontId="5" fillId="0" borderId="0" xfId="0" applyNumberFormat="1" applyFont="1" applyAlignment="1">
      <alignment/>
    </xf>
    <xf numFmtId="0" fontId="11" fillId="0" borderId="0" xfId="0" applyFont="1" applyAlignment="1">
      <alignment/>
    </xf>
    <xf numFmtId="0" fontId="12"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8" fillId="0" borderId="0" xfId="0" applyFont="1" applyAlignment="1">
      <alignment/>
    </xf>
    <xf numFmtId="0" fontId="16" fillId="0" borderId="0" xfId="0" applyFont="1" applyAlignment="1">
      <alignment horizontal="left" indent="2"/>
    </xf>
    <xf numFmtId="0" fontId="13" fillId="0" borderId="0" xfId="0" applyFont="1" applyAlignment="1">
      <alignment/>
    </xf>
    <xf numFmtId="0" fontId="20" fillId="0" borderId="0" xfId="0" applyFont="1" applyAlignment="1">
      <alignment/>
    </xf>
    <xf numFmtId="0" fontId="0" fillId="0" borderId="0" xfId="0" applyAlignment="1">
      <alignment horizontal="right"/>
    </xf>
    <xf numFmtId="0" fontId="16" fillId="0" borderId="0" xfId="0" applyFont="1" applyAlignment="1">
      <alignment horizontal="right"/>
    </xf>
    <xf numFmtId="0" fontId="16" fillId="0" borderId="0" xfId="0" applyFont="1" applyAlignment="1" quotePrefix="1">
      <alignment horizontal="center"/>
    </xf>
    <xf numFmtId="0" fontId="16" fillId="0" borderId="0" xfId="0" applyFont="1" applyAlignment="1">
      <alignment horizontal="justify"/>
    </xf>
    <xf numFmtId="0" fontId="18" fillId="0" borderId="0" xfId="0" applyFont="1" applyAlignment="1">
      <alignment horizontal="justify"/>
    </xf>
    <xf numFmtId="0" fontId="23" fillId="0" borderId="0" xfId="0" applyFont="1" applyAlignment="1">
      <alignment/>
    </xf>
    <xf numFmtId="0" fontId="16" fillId="0" borderId="0" xfId="0" applyFont="1" applyAlignment="1">
      <alignment horizontal="justify" wrapText="1"/>
    </xf>
    <xf numFmtId="0" fontId="0" fillId="0" borderId="0" xfId="0" applyAlignment="1">
      <alignment wrapText="1"/>
    </xf>
    <xf numFmtId="0" fontId="14" fillId="0" borderId="0" xfId="0" applyFont="1" applyAlignment="1">
      <alignment horizontal="justify"/>
    </xf>
    <xf numFmtId="0" fontId="26" fillId="0" borderId="0" xfId="0" applyFont="1" applyAlignment="1">
      <alignment/>
    </xf>
    <xf numFmtId="0" fontId="9" fillId="0" borderId="0" xfId="0" applyFont="1" applyAlignment="1">
      <alignment/>
    </xf>
    <xf numFmtId="0" fontId="9" fillId="0" borderId="0" xfId="0" applyFont="1" applyAlignment="1">
      <alignment horizontal="justify"/>
    </xf>
    <xf numFmtId="0" fontId="0" fillId="0" borderId="0" xfId="0" applyAlignment="1">
      <alignment/>
    </xf>
    <xf numFmtId="0" fontId="5" fillId="0" borderId="0" xfId="0" applyFont="1" applyBorder="1" applyAlignment="1">
      <alignment horizontal="center" vertical="center"/>
    </xf>
    <xf numFmtId="0" fontId="36" fillId="0" borderId="0" xfId="21" applyNumberFormat="1" applyFont="1" applyBorder="1" applyAlignment="1">
      <alignment vertical="center" wrapText="1"/>
      <protection/>
    </xf>
    <xf numFmtId="0" fontId="5" fillId="0" borderId="0" xfId="0" applyNumberFormat="1" applyFont="1" applyAlignment="1">
      <alignment/>
    </xf>
    <xf numFmtId="0" fontId="5" fillId="0" borderId="0" xfId="0" applyFont="1" applyFill="1" applyBorder="1" applyAlignment="1">
      <alignment horizontal="center"/>
    </xf>
    <xf numFmtId="168" fontId="5" fillId="0" borderId="0" xfId="0" applyNumberFormat="1" applyFont="1" applyFill="1" applyBorder="1" applyAlignment="1">
      <alignment/>
    </xf>
    <xf numFmtId="168" fontId="5" fillId="0" borderId="0" xfId="0" applyNumberFormat="1" applyFont="1" applyFill="1" applyBorder="1" applyAlignment="1">
      <alignment horizontal="right"/>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Border="1" applyAlignment="1">
      <alignment horizontal="center"/>
    </xf>
    <xf numFmtId="206" fontId="0" fillId="0" borderId="0" xfId="0" applyNumberFormat="1" applyFont="1" applyBorder="1" applyAlignment="1">
      <alignment/>
    </xf>
    <xf numFmtId="0" fontId="0" fillId="0" borderId="0" xfId="0" applyFont="1" applyFill="1" applyBorder="1" applyAlignment="1">
      <alignment horizontal="center"/>
    </xf>
    <xf numFmtId="0" fontId="0" fillId="0" borderId="0" xfId="0" applyBorder="1" applyAlignment="1">
      <alignment/>
    </xf>
    <xf numFmtId="168" fontId="5" fillId="0" borderId="0" xfId="0" applyNumberFormat="1" applyFont="1" applyBorder="1" applyAlignment="1">
      <alignment horizontal="center"/>
    </xf>
    <xf numFmtId="168" fontId="5" fillId="0" borderId="0" xfId="0" applyNumberFormat="1" applyFont="1" applyFill="1" applyBorder="1" applyAlignment="1">
      <alignment horizontal="center"/>
    </xf>
    <xf numFmtId="49" fontId="1" fillId="0" borderId="0" xfId="0" applyNumberFormat="1" applyFont="1" applyAlignment="1">
      <alignment horizontal="center"/>
    </xf>
    <xf numFmtId="49" fontId="1" fillId="0" borderId="0" xfId="0" applyNumberFormat="1" applyFont="1" applyAlignment="1">
      <alignment horizontal="centerContinuous"/>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xf>
    <xf numFmtId="0" fontId="0" fillId="0" borderId="0" xfId="0" applyFont="1" applyAlignment="1">
      <alignment horizontal="centerContinuous"/>
    </xf>
    <xf numFmtId="0" fontId="0" fillId="0" borderId="0" xfId="0" applyFont="1" applyAlignment="1">
      <alignment/>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1" fillId="0" borderId="0" xfId="0" applyFont="1" applyAlignment="1">
      <alignment/>
    </xf>
    <xf numFmtId="208" fontId="0" fillId="0" borderId="0" xfId="0" applyNumberFormat="1" applyAlignment="1">
      <alignment/>
    </xf>
    <xf numFmtId="209" fontId="0" fillId="0" borderId="0" xfId="0" applyNumberFormat="1" applyAlignment="1">
      <alignment/>
    </xf>
    <xf numFmtId="0" fontId="9" fillId="0" borderId="0" xfId="26" applyFont="1" applyAlignment="1">
      <alignment horizontal="centerContinuous"/>
      <protection/>
    </xf>
    <xf numFmtId="0" fontId="5" fillId="0" borderId="0" xfId="26" applyFont="1" applyAlignment="1">
      <alignment horizontal="centerContinuous"/>
      <protection/>
    </xf>
    <xf numFmtId="210" fontId="5" fillId="0" borderId="0" xfId="26" applyNumberFormat="1" applyFont="1" applyAlignment="1">
      <alignment horizontal="right"/>
      <protection/>
    </xf>
    <xf numFmtId="0" fontId="5" fillId="0" borderId="0" xfId="26" applyFont="1">
      <alignment/>
      <protection/>
    </xf>
    <xf numFmtId="0" fontId="45" fillId="0" borderId="0" xfId="26">
      <alignment/>
      <protection/>
    </xf>
    <xf numFmtId="0" fontId="45" fillId="0" borderId="0" xfId="26" applyAlignment="1">
      <alignment/>
      <protection/>
    </xf>
    <xf numFmtId="0" fontId="14" fillId="0" borderId="0" xfId="26" applyFont="1" applyAlignment="1">
      <alignment horizontal="right"/>
      <protection/>
    </xf>
    <xf numFmtId="210" fontId="45" fillId="0" borderId="0" xfId="26" applyNumberFormat="1" applyAlignment="1">
      <alignment horizontal="right"/>
      <protection/>
    </xf>
    <xf numFmtId="0" fontId="14" fillId="0" borderId="0" xfId="26" applyFont="1" applyAlignment="1">
      <alignment/>
      <protection/>
    </xf>
    <xf numFmtId="0" fontId="18" fillId="0" borderId="0" xfId="26" applyFont="1" applyAlignment="1">
      <alignment horizontal="centerContinuous"/>
      <protection/>
    </xf>
    <xf numFmtId="0" fontId="45" fillId="0" borderId="0" xfId="26" applyAlignment="1">
      <alignment horizontal="centerContinuous"/>
      <protection/>
    </xf>
    <xf numFmtId="210" fontId="1" fillId="0" borderId="0" xfId="26" applyNumberFormat="1" applyFont="1" applyAlignment="1">
      <alignment horizontal="centerContinuous"/>
      <protection/>
    </xf>
    <xf numFmtId="0" fontId="1" fillId="0" borderId="0" xfId="26" applyFont="1" applyAlignment="1">
      <alignment/>
      <protection/>
    </xf>
    <xf numFmtId="0" fontId="18" fillId="0" borderId="0" xfId="26" applyFont="1" applyAlignment="1">
      <alignment horizontal="left"/>
      <protection/>
    </xf>
    <xf numFmtId="210" fontId="47" fillId="0" borderId="0" xfId="26" applyNumberFormat="1" applyFont="1" applyAlignment="1">
      <alignment horizontal="centerContinuous"/>
      <protection/>
    </xf>
    <xf numFmtId="0" fontId="47" fillId="0" borderId="0" xfId="26" applyFont="1" applyAlignment="1">
      <alignment/>
      <protection/>
    </xf>
    <xf numFmtId="0" fontId="16" fillId="0" borderId="0" xfId="26" applyFont="1" applyAlignment="1">
      <alignment/>
      <protection/>
    </xf>
    <xf numFmtId="210" fontId="45" fillId="0" borderId="0" xfId="26" applyNumberFormat="1" applyAlignment="1">
      <alignment/>
      <protection/>
    </xf>
    <xf numFmtId="0" fontId="5" fillId="0" borderId="13" xfId="26" applyFont="1" applyBorder="1">
      <alignment/>
      <protection/>
    </xf>
    <xf numFmtId="0" fontId="5" fillId="0" borderId="13" xfId="26" applyFont="1" applyBorder="1" applyAlignment="1">
      <alignment horizontal="right"/>
      <protection/>
    </xf>
    <xf numFmtId="210" fontId="5" fillId="0" borderId="14" xfId="26" applyNumberFormat="1" applyFont="1" applyBorder="1" applyAlignment="1">
      <alignment horizontal="right"/>
      <protection/>
    </xf>
    <xf numFmtId="0" fontId="5" fillId="0" borderId="1" xfId="26" applyFont="1" applyBorder="1">
      <alignment/>
      <protection/>
    </xf>
    <xf numFmtId="0" fontId="5" fillId="0" borderId="1" xfId="26" applyFont="1" applyBorder="1" applyAlignment="1">
      <alignment horizontal="centerContinuous"/>
      <protection/>
    </xf>
    <xf numFmtId="0" fontId="5" fillId="0" borderId="1" xfId="26" applyFont="1" applyBorder="1" applyAlignment="1">
      <alignment horizontal="center"/>
      <protection/>
    </xf>
    <xf numFmtId="210" fontId="5" fillId="0" borderId="12" xfId="26" applyNumberFormat="1" applyFont="1" applyBorder="1" applyAlignment="1">
      <alignment horizontal="center"/>
      <protection/>
    </xf>
    <xf numFmtId="0" fontId="5" fillId="0" borderId="15" xfId="26" applyFont="1" applyBorder="1" applyAlignment="1">
      <alignment horizontal="centerContinuous"/>
      <protection/>
    </xf>
    <xf numFmtId="0" fontId="5" fillId="0" borderId="15" xfId="26" applyFont="1" applyBorder="1" applyAlignment="1">
      <alignment horizontal="center"/>
      <protection/>
    </xf>
    <xf numFmtId="210" fontId="5" fillId="0" borderId="16" xfId="26" applyNumberFormat="1" applyFont="1" applyBorder="1" applyAlignment="1">
      <alignment horizontal="right"/>
      <protection/>
    </xf>
    <xf numFmtId="213" fontId="5" fillId="0" borderId="1" xfId="26" applyNumberFormat="1" applyFont="1" applyBorder="1" applyAlignment="1">
      <alignment horizontal="right"/>
      <protection/>
    </xf>
    <xf numFmtId="214" fontId="5" fillId="0" borderId="12" xfId="26" applyNumberFormat="1" applyFont="1" applyBorder="1" applyAlignment="1">
      <alignment horizontal="right"/>
      <protection/>
    </xf>
    <xf numFmtId="214" fontId="5" fillId="0" borderId="10" xfId="26" applyNumberFormat="1" applyFont="1" applyBorder="1" applyAlignment="1">
      <alignment horizontal="right"/>
      <protection/>
    </xf>
    <xf numFmtId="0" fontId="5" fillId="0" borderId="17" xfId="26" applyFont="1" applyBorder="1">
      <alignment/>
      <protection/>
    </xf>
    <xf numFmtId="0" fontId="5" fillId="0" borderId="17" xfId="26" applyFont="1" applyBorder="1" applyAlignment="1">
      <alignment horizontal="center"/>
      <protection/>
    </xf>
    <xf numFmtId="213" fontId="5" fillId="0" borderId="2" xfId="26" applyNumberFormat="1" applyFont="1" applyBorder="1" applyAlignment="1">
      <alignment horizontal="right"/>
      <protection/>
    </xf>
    <xf numFmtId="0" fontId="5" fillId="0" borderId="18" xfId="26" applyFont="1" applyBorder="1">
      <alignment/>
      <protection/>
    </xf>
    <xf numFmtId="0" fontId="5" fillId="0" borderId="18" xfId="26" applyFont="1" applyBorder="1" applyAlignment="1">
      <alignment horizontal="center"/>
      <protection/>
    </xf>
    <xf numFmtId="213" fontId="5" fillId="0" borderId="18" xfId="26" applyNumberFormat="1" applyFont="1" applyBorder="1" applyAlignment="1">
      <alignment horizontal="right"/>
      <protection/>
    </xf>
    <xf numFmtId="0" fontId="5" fillId="0" borderId="18" xfId="26" applyFont="1" applyBorder="1" applyAlignment="1">
      <alignment horizontal="centerContinuous"/>
      <protection/>
    </xf>
    <xf numFmtId="0" fontId="5" fillId="0" borderId="17" xfId="26" applyFont="1" applyBorder="1" applyAlignment="1">
      <alignment horizontal="centerContinuous"/>
      <protection/>
    </xf>
    <xf numFmtId="213" fontId="5" fillId="0" borderId="17" xfId="26" applyNumberFormat="1" applyFont="1" applyBorder="1" applyAlignment="1">
      <alignment horizontal="right"/>
      <protection/>
    </xf>
    <xf numFmtId="0" fontId="5" fillId="0" borderId="0" xfId="26" applyFont="1" applyBorder="1">
      <alignment/>
      <protection/>
    </xf>
    <xf numFmtId="0" fontId="5" fillId="0" borderId="0" xfId="26" applyFont="1" applyBorder="1" applyAlignment="1">
      <alignment horizontal="centerContinuous"/>
      <protection/>
    </xf>
    <xf numFmtId="213" fontId="5" fillId="0" borderId="0" xfId="26" applyNumberFormat="1" applyFont="1" applyBorder="1" applyAlignment="1">
      <alignment horizontal="right"/>
      <protection/>
    </xf>
    <xf numFmtId="214" fontId="5" fillId="0" borderId="0" xfId="26" applyNumberFormat="1" applyFont="1" applyBorder="1" applyAlignment="1">
      <alignment horizontal="right"/>
      <protection/>
    </xf>
    <xf numFmtId="0" fontId="5" fillId="0" borderId="0" xfId="26" applyFont="1" applyBorder="1" applyAlignment="1">
      <alignment horizontal="right"/>
      <protection/>
    </xf>
    <xf numFmtId="210" fontId="5" fillId="0" borderId="0" xfId="26" applyNumberFormat="1" applyFont="1" applyBorder="1" applyAlignment="1">
      <alignment horizontal="right"/>
      <protection/>
    </xf>
    <xf numFmtId="0" fontId="5" fillId="0" borderId="0" xfId="26" applyFont="1" applyAlignment="1">
      <alignment horizontal="right"/>
      <protection/>
    </xf>
    <xf numFmtId="0" fontId="1" fillId="0" borderId="0" xfId="26" applyFont="1" applyAlignment="1">
      <alignment horizontal="centerContinuous"/>
      <protection/>
    </xf>
    <xf numFmtId="0" fontId="6" fillId="0" borderId="0" xfId="26" applyFont="1" applyAlignment="1">
      <alignment horizontal="centerContinuous"/>
      <protection/>
    </xf>
    <xf numFmtId="0" fontId="6" fillId="0" borderId="0" xfId="26" applyFont="1" applyAlignment="1">
      <alignment horizontal="left"/>
      <protection/>
    </xf>
    <xf numFmtId="0" fontId="6" fillId="0" borderId="0" xfId="26" applyFont="1">
      <alignment/>
      <protection/>
    </xf>
    <xf numFmtId="0" fontId="6" fillId="0" borderId="0" xfId="26" applyFont="1" applyAlignment="1">
      <alignment horizontal="right"/>
      <protection/>
    </xf>
    <xf numFmtId="0" fontId="6" fillId="0" borderId="13" xfId="26" applyFont="1" applyBorder="1">
      <alignment/>
      <protection/>
    </xf>
    <xf numFmtId="0" fontId="6" fillId="0" borderId="19" xfId="26" applyFont="1" applyBorder="1">
      <alignment/>
      <protection/>
    </xf>
    <xf numFmtId="0" fontId="6" fillId="0" borderId="19" xfId="26" applyFont="1" applyBorder="1" applyAlignment="1">
      <alignment horizontal="right"/>
      <protection/>
    </xf>
    <xf numFmtId="0" fontId="5" fillId="0" borderId="14" xfId="26" applyFont="1" applyBorder="1" applyAlignment="1">
      <alignment horizontal="right"/>
      <protection/>
    </xf>
    <xf numFmtId="0" fontId="5" fillId="0" borderId="0" xfId="26" applyFont="1" applyBorder="1" applyAlignment="1">
      <alignment horizontal="center"/>
      <protection/>
    </xf>
    <xf numFmtId="0" fontId="5" fillId="0" borderId="8" xfId="26" applyFont="1" applyBorder="1" applyAlignment="1">
      <alignment horizontal="center"/>
      <protection/>
    </xf>
    <xf numFmtId="0" fontId="5" fillId="0" borderId="12" xfId="26" applyFont="1" applyBorder="1" applyAlignment="1">
      <alignment horizontal="center"/>
      <protection/>
    </xf>
    <xf numFmtId="0" fontId="5" fillId="0" borderId="20" xfId="26" applyFont="1" applyBorder="1" applyAlignment="1">
      <alignment horizontal="centerContinuous"/>
      <protection/>
    </xf>
    <xf numFmtId="0" fontId="5" fillId="0" borderId="21" xfId="26" applyFont="1" applyBorder="1" applyAlignment="1">
      <alignment horizontal="center"/>
      <protection/>
    </xf>
    <xf numFmtId="0" fontId="5" fillId="0" borderId="16" xfId="26" applyFont="1" applyBorder="1" applyAlignment="1">
      <alignment horizontal="centerContinuous"/>
      <protection/>
    </xf>
    <xf numFmtId="0" fontId="5" fillId="0" borderId="0" xfId="26" applyNumberFormat="1" applyFont="1" applyBorder="1" applyAlignment="1">
      <alignment horizontal="center"/>
      <protection/>
    </xf>
    <xf numFmtId="212" fontId="5" fillId="0" borderId="8" xfId="26" applyNumberFormat="1" applyFont="1" applyBorder="1" applyAlignment="1">
      <alignment horizontal="center"/>
      <protection/>
    </xf>
    <xf numFmtId="0" fontId="5" fillId="0" borderId="0" xfId="26" applyFont="1" applyAlignment="1">
      <alignment horizontal="center"/>
      <protection/>
    </xf>
    <xf numFmtId="206" fontId="5" fillId="0" borderId="0" xfId="26" applyNumberFormat="1" applyFont="1" applyAlignment="1">
      <alignment horizontal="center"/>
      <protection/>
    </xf>
    <xf numFmtId="0" fontId="5" fillId="0" borderId="8" xfId="26" applyNumberFormat="1" applyFont="1" applyBorder="1" applyAlignment="1">
      <alignment horizontal="center"/>
      <protection/>
    </xf>
    <xf numFmtId="215" fontId="5" fillId="0" borderId="0" xfId="26" applyNumberFormat="1" applyFont="1" applyAlignment="1">
      <alignment horizontal="center"/>
      <protection/>
    </xf>
    <xf numFmtId="206" fontId="5" fillId="0" borderId="12" xfId="26" applyNumberFormat="1" applyFont="1" applyBorder="1" applyAlignment="1">
      <alignment horizontal="center"/>
      <protection/>
    </xf>
    <xf numFmtId="206" fontId="5" fillId="0" borderId="0" xfId="26" applyNumberFormat="1" applyFont="1" applyBorder="1" applyAlignment="1">
      <alignment horizontal="center"/>
      <protection/>
    </xf>
    <xf numFmtId="211" fontId="5" fillId="0" borderId="0" xfId="26" applyNumberFormat="1" applyFont="1">
      <alignment/>
      <protection/>
    </xf>
    <xf numFmtId="0" fontId="15" fillId="0" borderId="0" xfId="26" applyFont="1">
      <alignment/>
      <protection/>
    </xf>
    <xf numFmtId="0" fontId="15" fillId="0" borderId="0" xfId="26" applyFont="1" applyAlignment="1">
      <alignment horizontal="right"/>
      <protection/>
    </xf>
    <xf numFmtId="0" fontId="47" fillId="0" borderId="0" xfId="26" applyFont="1">
      <alignment/>
      <protection/>
    </xf>
    <xf numFmtId="0" fontId="45" fillId="0" borderId="0" xfId="26" applyAlignment="1">
      <alignment horizontal="right"/>
      <protection/>
    </xf>
    <xf numFmtId="0" fontId="16" fillId="0" borderId="0" xfId="22" applyFont="1" applyAlignment="1">
      <alignment horizontal="centerContinuous"/>
      <protection/>
    </xf>
    <xf numFmtId="0" fontId="48" fillId="0" borderId="0" xfId="22" applyFont="1" applyAlignment="1">
      <alignment horizontal="centerContinuous"/>
      <protection/>
    </xf>
    <xf numFmtId="0" fontId="48" fillId="0" borderId="0" xfId="22" applyFont="1">
      <alignment/>
      <protection/>
    </xf>
    <xf numFmtId="0" fontId="15" fillId="0" borderId="0" xfId="22" applyFont="1">
      <alignment/>
      <protection/>
    </xf>
    <xf numFmtId="0" fontId="48" fillId="2" borderId="0" xfId="22" applyFont="1" applyFill="1">
      <alignment/>
      <protection/>
    </xf>
    <xf numFmtId="0" fontId="48" fillId="0" borderId="22" xfId="22" applyFont="1" applyBorder="1">
      <alignment/>
      <protection/>
    </xf>
    <xf numFmtId="0" fontId="48" fillId="0" borderId="23" xfId="22" applyFont="1" applyBorder="1">
      <alignment/>
      <protection/>
    </xf>
    <xf numFmtId="0" fontId="48" fillId="0" borderId="19" xfId="22" applyFont="1" applyBorder="1" applyAlignment="1">
      <alignment vertical="center"/>
      <protection/>
    </xf>
    <xf numFmtId="0" fontId="5" fillId="0" borderId="1" xfId="0" applyFont="1" applyBorder="1" applyAlignment="1">
      <alignment horizontal="center"/>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48" fillId="0" borderId="14" xfId="22" applyFont="1" applyBorder="1">
      <alignment/>
      <protection/>
    </xf>
    <xf numFmtId="0" fontId="48" fillId="0" borderId="13" xfId="22" applyFont="1" applyBorder="1">
      <alignment/>
      <protection/>
    </xf>
    <xf numFmtId="0" fontId="49" fillId="0" borderId="23" xfId="22" applyFont="1" applyBorder="1" applyAlignment="1">
      <alignment/>
      <protection/>
    </xf>
    <xf numFmtId="0" fontId="49" fillId="0" borderId="23" xfId="22" applyFont="1" applyBorder="1" applyAlignment="1">
      <alignment horizontal="center"/>
      <protection/>
    </xf>
    <xf numFmtId="0" fontId="49" fillId="0" borderId="23" xfId="22" applyFont="1" applyBorder="1">
      <alignment/>
      <protection/>
    </xf>
    <xf numFmtId="0" fontId="15" fillId="0" borderId="23" xfId="22" applyFont="1" applyBorder="1">
      <alignment/>
      <protection/>
    </xf>
    <xf numFmtId="0" fontId="48" fillId="0" borderId="24" xfId="22" applyFont="1" applyBorder="1">
      <alignment/>
      <protection/>
    </xf>
    <xf numFmtId="0" fontId="48" fillId="0" borderId="25" xfId="22" applyFont="1" applyBorder="1">
      <alignment/>
      <protection/>
    </xf>
    <xf numFmtId="0" fontId="48" fillId="0" borderId="0" xfId="22" applyFont="1" applyAlignment="1">
      <alignment/>
      <protection/>
    </xf>
    <xf numFmtId="0" fontId="23" fillId="0" borderId="0" xfId="22" applyFont="1" applyAlignment="1">
      <alignment/>
      <protection/>
    </xf>
    <xf numFmtId="0" fontId="48" fillId="0" borderId="8" xfId="22" applyFont="1" applyBorder="1" applyAlignment="1">
      <alignment vertical="center"/>
      <protection/>
    </xf>
    <xf numFmtId="0" fontId="49" fillId="0" borderId="26" xfId="22" applyFont="1" applyBorder="1" applyAlignment="1">
      <alignment horizontal="centerContinuous"/>
      <protection/>
    </xf>
    <xf numFmtId="0" fontId="48" fillId="0" borderId="27" xfId="22" applyFont="1" applyBorder="1" applyAlignment="1">
      <alignment horizontal="centerContinuous"/>
      <protection/>
    </xf>
    <xf numFmtId="0" fontId="49" fillId="0" borderId="27" xfId="22" applyFont="1" applyBorder="1" applyAlignment="1">
      <alignment horizontal="centerContinuous"/>
      <protection/>
    </xf>
    <xf numFmtId="0" fontId="49" fillId="0" borderId="0" xfId="22" applyFont="1" applyBorder="1" applyAlignment="1">
      <alignment horizontal="centerContinuous"/>
      <protection/>
    </xf>
    <xf numFmtId="0" fontId="49" fillId="0" borderId="1" xfId="22" applyFont="1" applyBorder="1" applyAlignment="1">
      <alignment horizontal="centerContinuous"/>
      <protection/>
    </xf>
    <xf numFmtId="0" fontId="15" fillId="0" borderId="0" xfId="22" applyFont="1" applyBorder="1" applyAlignment="1">
      <alignment horizontal="centerContinuous"/>
      <protection/>
    </xf>
    <xf numFmtId="0" fontId="15" fillId="0" borderId="1" xfId="22" applyFont="1" applyBorder="1" applyAlignment="1">
      <alignment horizontal="centerContinuous"/>
      <protection/>
    </xf>
    <xf numFmtId="0" fontId="49" fillId="0" borderId="28" xfId="22" applyFont="1" applyBorder="1" applyAlignment="1">
      <alignment horizontal="centerContinuous"/>
      <protection/>
    </xf>
    <xf numFmtId="0" fontId="49" fillId="0" borderId="29" xfId="22" applyFont="1" applyBorder="1" applyAlignment="1">
      <alignment horizontal="centerContinuous"/>
      <protection/>
    </xf>
    <xf numFmtId="0" fontId="0" fillId="0" borderId="0" xfId="0" applyBorder="1" applyAlignment="1">
      <alignment horizontal="centerContinuous"/>
    </xf>
    <xf numFmtId="0" fontId="0" fillId="0" borderId="27" xfId="0" applyBorder="1" applyAlignment="1">
      <alignment horizontal="centerContinuous"/>
    </xf>
    <xf numFmtId="0" fontId="48" fillId="0" borderId="30" xfId="22" applyFont="1" applyBorder="1">
      <alignment/>
      <protection/>
    </xf>
    <xf numFmtId="0" fontId="48" fillId="0" borderId="8" xfId="22" applyFont="1" applyBorder="1" applyAlignment="1">
      <alignment horizontal="center" vertical="center"/>
      <protection/>
    </xf>
    <xf numFmtId="0" fontId="48" fillId="0" borderId="31" xfId="22" applyFont="1" applyBorder="1" applyAlignment="1">
      <alignment horizontal="center" vertical="center"/>
      <protection/>
    </xf>
    <xf numFmtId="0" fontId="48" fillId="0" borderId="32" xfId="22" applyFont="1" applyBorder="1" applyAlignment="1">
      <alignment horizontal="center" vertical="center"/>
      <protection/>
    </xf>
    <xf numFmtId="0" fontId="48" fillId="0" borderId="33" xfId="22" applyFont="1" applyBorder="1" applyAlignment="1">
      <alignment horizontal="center" vertical="center"/>
      <protection/>
    </xf>
    <xf numFmtId="0" fontId="48" fillId="0" borderId="34" xfId="22" applyFont="1" applyBorder="1" applyAlignment="1">
      <alignment horizontal="center" vertical="center"/>
      <protection/>
    </xf>
    <xf numFmtId="0" fontId="48" fillId="0" borderId="35" xfId="22" applyFont="1" applyBorder="1" applyAlignment="1">
      <alignment vertical="center"/>
      <protection/>
    </xf>
    <xf numFmtId="0" fontId="48" fillId="0" borderId="36" xfId="22" applyFont="1" applyBorder="1" applyAlignment="1">
      <alignment horizontal="center" vertical="center"/>
      <protection/>
    </xf>
    <xf numFmtId="0" fontId="48" fillId="0" borderId="37" xfId="22" applyFont="1" applyBorder="1" applyAlignment="1">
      <alignment horizontal="center" vertical="center"/>
      <protection/>
    </xf>
    <xf numFmtId="0" fontId="48" fillId="0" borderId="26" xfId="22" applyFont="1" applyBorder="1" applyAlignment="1">
      <alignment horizontal="centerContinuous" vertical="center"/>
      <protection/>
    </xf>
    <xf numFmtId="0" fontId="48" fillId="0" borderId="38" xfId="22" applyFont="1" applyBorder="1" applyAlignment="1">
      <alignment horizontal="centerContinuous" vertical="center"/>
      <protection/>
    </xf>
    <xf numFmtId="0" fontId="48" fillId="0" borderId="32" xfId="22" applyFont="1" applyBorder="1" applyAlignment="1">
      <alignment vertical="center"/>
      <protection/>
    </xf>
    <xf numFmtId="0" fontId="48" fillId="0" borderId="1" xfId="22" applyFont="1" applyBorder="1" applyAlignment="1">
      <alignment horizontal="center" vertical="center"/>
      <protection/>
    </xf>
    <xf numFmtId="0" fontId="48" fillId="0" borderId="28" xfId="22" applyFont="1" applyBorder="1" applyAlignment="1">
      <alignment horizontal="center" vertical="center"/>
      <protection/>
    </xf>
    <xf numFmtId="0" fontId="48" fillId="0" borderId="39" xfId="22" applyFont="1" applyBorder="1" applyAlignment="1">
      <alignment horizontal="centerContinuous"/>
      <protection/>
    </xf>
    <xf numFmtId="0" fontId="48" fillId="0" borderId="39" xfId="22" applyFont="1" applyBorder="1" applyAlignment="1">
      <alignment horizontal="centerContinuous" vertical="center"/>
      <protection/>
    </xf>
    <xf numFmtId="0" fontId="48" fillId="0" borderId="27" xfId="22" applyFont="1" applyBorder="1" applyAlignment="1">
      <alignment horizontal="centerContinuous" vertical="center"/>
      <protection/>
    </xf>
    <xf numFmtId="0" fontId="0" fillId="0" borderId="39" xfId="0" applyBorder="1" applyAlignment="1">
      <alignment horizontal="centerContinuous"/>
    </xf>
    <xf numFmtId="0" fontId="48" fillId="0" borderId="34" xfId="22" applyFont="1" applyBorder="1" applyAlignment="1">
      <alignment horizontal="centerContinuous" vertical="center"/>
      <protection/>
    </xf>
    <xf numFmtId="0" fontId="48" fillId="0" borderId="40" xfId="22" applyFont="1" applyBorder="1" applyAlignment="1">
      <alignment horizontal="center" vertical="center"/>
      <protection/>
    </xf>
    <xf numFmtId="0" fontId="48" fillId="0" borderId="1" xfId="22" applyFont="1" applyBorder="1" applyAlignment="1">
      <alignment horizontal="centerContinuous" vertical="center"/>
      <protection/>
    </xf>
    <xf numFmtId="0" fontId="48" fillId="0" borderId="41" xfId="22" applyFont="1" applyBorder="1" applyAlignment="1">
      <alignment horizontal="centerContinuous" vertical="center"/>
      <protection/>
    </xf>
    <xf numFmtId="0" fontId="48" fillId="0" borderId="42" xfId="22" applyFont="1" applyBorder="1" applyAlignment="1">
      <alignment vertical="center"/>
      <protection/>
    </xf>
    <xf numFmtId="0" fontId="48" fillId="0" borderId="30" xfId="22" applyFont="1" applyBorder="1" applyAlignment="1">
      <alignment horizontal="center" vertical="center"/>
      <protection/>
    </xf>
    <xf numFmtId="0" fontId="48" fillId="0" borderId="0" xfId="22" applyFont="1" applyBorder="1" applyAlignment="1">
      <alignment horizontal="center" vertical="center"/>
      <protection/>
    </xf>
    <xf numFmtId="0" fontId="48" fillId="0" borderId="43" xfId="22" applyFont="1" applyBorder="1" applyAlignment="1">
      <alignment horizontal="center" vertical="center"/>
      <protection/>
    </xf>
    <xf numFmtId="0" fontId="48" fillId="0" borderId="33" xfId="22" applyFont="1" applyBorder="1" applyAlignment="1">
      <alignment horizontal="centerContinuous" vertical="center"/>
      <protection/>
    </xf>
    <xf numFmtId="0" fontId="48" fillId="0" borderId="35" xfId="22" applyFont="1" applyBorder="1" applyAlignment="1">
      <alignment horizontal="center" vertical="center"/>
      <protection/>
    </xf>
    <xf numFmtId="0" fontId="48" fillId="0" borderId="0" xfId="22" applyFont="1" applyBorder="1" applyAlignment="1">
      <alignment vertical="center"/>
      <protection/>
    </xf>
    <xf numFmtId="0" fontId="49" fillId="0" borderId="34" xfId="22" applyFont="1" applyBorder="1" applyAlignment="1">
      <alignment horizontal="centerContinuous" vertical="center"/>
      <protection/>
    </xf>
    <xf numFmtId="0" fontId="49" fillId="0" borderId="0" xfId="22" applyFont="1" applyBorder="1" applyAlignment="1">
      <alignment horizontal="center" vertical="center"/>
      <protection/>
    </xf>
    <xf numFmtId="0" fontId="50" fillId="0" borderId="0" xfId="22" applyFont="1">
      <alignment/>
      <protection/>
    </xf>
    <xf numFmtId="0" fontId="23" fillId="0" borderId="0" xfId="22" applyFont="1" applyAlignment="1">
      <alignment horizontal="left"/>
      <protection/>
    </xf>
    <xf numFmtId="0" fontId="48" fillId="0" borderId="8" xfId="0" applyFont="1" applyBorder="1" applyAlignment="1">
      <alignment horizontal="center" vertical="center"/>
    </xf>
    <xf numFmtId="0" fontId="0" fillId="0" borderId="34" xfId="0" applyBorder="1" applyAlignment="1">
      <alignment/>
    </xf>
    <xf numFmtId="0" fontId="49" fillId="0" borderId="34" xfId="22" applyFont="1" applyBorder="1" applyAlignment="1">
      <alignment horizontal="center" vertical="center"/>
      <protection/>
    </xf>
    <xf numFmtId="0" fontId="49" fillId="0" borderId="0" xfId="22" applyFont="1" applyBorder="1" applyAlignment="1">
      <alignment horizontal="center" vertical="center"/>
      <protection/>
    </xf>
    <xf numFmtId="0" fontId="48" fillId="0" borderId="30" xfId="22" applyFont="1" applyBorder="1" applyAlignment="1">
      <alignment horizontal="center" vertical="center"/>
      <protection/>
    </xf>
    <xf numFmtId="0" fontId="48" fillId="0" borderId="44" xfId="22" applyFont="1" applyBorder="1" applyAlignment="1">
      <alignment horizontal="center" vertical="center"/>
      <protection/>
    </xf>
    <xf numFmtId="0" fontId="48" fillId="0" borderId="45" xfId="22" applyFont="1" applyBorder="1" applyAlignment="1">
      <alignment horizontal="center" vertical="center"/>
      <protection/>
    </xf>
    <xf numFmtId="0" fontId="48" fillId="0" borderId="41" xfId="22" applyFont="1" applyBorder="1" applyAlignment="1">
      <alignment vertical="center"/>
      <protection/>
    </xf>
    <xf numFmtId="0" fontId="48" fillId="0" borderId="27" xfId="22" applyFont="1" applyBorder="1" applyAlignment="1">
      <alignment vertical="center"/>
      <protection/>
    </xf>
    <xf numFmtId="0" fontId="48" fillId="0" borderId="41" xfId="22" applyFont="1" applyBorder="1" applyAlignment="1">
      <alignment horizontal="center" vertical="center"/>
      <protection/>
    </xf>
    <xf numFmtId="0" fontId="23" fillId="0" borderId="0" xfId="22" applyFont="1" applyBorder="1" applyAlignment="1">
      <alignment/>
      <protection/>
    </xf>
    <xf numFmtId="0" fontId="48" fillId="0" borderId="0" xfId="22" applyFont="1" applyBorder="1" applyAlignment="1">
      <alignment/>
      <protection/>
    </xf>
    <xf numFmtId="0" fontId="48" fillId="0" borderId="9" xfId="22" applyFont="1" applyBorder="1" applyAlignment="1">
      <alignment horizontal="centerContinuous"/>
      <protection/>
    </xf>
    <xf numFmtId="0" fontId="48" fillId="0" borderId="3" xfId="22" applyFont="1" applyBorder="1" applyAlignment="1">
      <alignment horizontal="centerContinuous"/>
      <protection/>
    </xf>
    <xf numFmtId="0" fontId="15" fillId="0" borderId="3" xfId="22" applyFont="1" applyBorder="1" applyAlignment="1">
      <alignment horizontal="centerContinuous"/>
      <protection/>
    </xf>
    <xf numFmtId="0" fontId="15" fillId="0" borderId="17" xfId="22" applyFont="1" applyBorder="1" applyAlignment="1">
      <alignment horizontal="centerContinuous"/>
      <protection/>
    </xf>
    <xf numFmtId="0" fontId="48" fillId="0" borderId="17" xfId="22" applyFont="1" applyBorder="1" applyAlignment="1">
      <alignment horizontal="centerContinuous"/>
      <protection/>
    </xf>
    <xf numFmtId="0" fontId="48" fillId="0" borderId="7" xfId="22" applyFont="1" applyBorder="1" applyAlignment="1">
      <alignment horizontal="centerContinuous"/>
      <protection/>
    </xf>
    <xf numFmtId="0" fontId="51" fillId="0" borderId="46" xfId="22" applyFont="1" applyBorder="1" applyAlignment="1">
      <alignment horizontal="center"/>
      <protection/>
    </xf>
    <xf numFmtId="0" fontId="48" fillId="0" borderId="47" xfId="22" applyFont="1" applyBorder="1" applyAlignment="1">
      <alignment horizontal="center"/>
      <protection/>
    </xf>
    <xf numFmtId="0" fontId="48" fillId="0" borderId="48" xfId="22" applyFont="1" applyBorder="1">
      <alignment/>
      <protection/>
    </xf>
    <xf numFmtId="0" fontId="48" fillId="0" borderId="49" xfId="22" applyFont="1" applyBorder="1" applyAlignment="1">
      <alignment horizontal="centerContinuous"/>
      <protection/>
    </xf>
    <xf numFmtId="0" fontId="48" fillId="0" borderId="50" xfId="22" applyFont="1" applyBorder="1" applyAlignment="1">
      <alignment horizontal="centerContinuous"/>
      <protection/>
    </xf>
    <xf numFmtId="0" fontId="48" fillId="0" borderId="5" xfId="22" applyFont="1" applyBorder="1">
      <alignment/>
      <protection/>
    </xf>
    <xf numFmtId="0" fontId="48" fillId="0" borderId="51" xfId="22" applyFont="1" applyBorder="1" applyAlignment="1">
      <alignment horizontal="center"/>
      <protection/>
    </xf>
    <xf numFmtId="0" fontId="48" fillId="0" borderId="52" xfId="22" applyFont="1" applyBorder="1" applyAlignment="1">
      <alignment horizontal="center"/>
      <protection/>
    </xf>
    <xf numFmtId="0" fontId="48" fillId="0" borderId="6" xfId="22" applyFont="1" applyBorder="1" applyAlignment="1">
      <alignment horizontal="center"/>
      <protection/>
    </xf>
    <xf numFmtId="0" fontId="48" fillId="0" borderId="53" xfId="22" applyFont="1" applyBorder="1" applyAlignment="1">
      <alignment horizontal="center"/>
      <protection/>
    </xf>
    <xf numFmtId="0" fontId="48" fillId="0" borderId="50" xfId="22" applyFont="1" applyBorder="1" applyAlignment="1">
      <alignment horizontal="center"/>
      <protection/>
    </xf>
    <xf numFmtId="0" fontId="48" fillId="0" borderId="54" xfId="22" applyFont="1" applyBorder="1">
      <alignment/>
      <protection/>
    </xf>
    <xf numFmtId="0" fontId="48" fillId="0" borderId="55" xfId="22" applyFont="1" applyBorder="1">
      <alignment/>
      <protection/>
    </xf>
    <xf numFmtId="0" fontId="48" fillId="0" borderId="17" xfId="22" applyFont="1" applyBorder="1">
      <alignment/>
      <protection/>
    </xf>
    <xf numFmtId="1" fontId="48" fillId="0" borderId="2" xfId="22" applyNumberFormat="1" applyFont="1" applyBorder="1" applyAlignment="1">
      <alignment horizontal="centerContinuous" vertical="center"/>
      <protection/>
    </xf>
    <xf numFmtId="216" fontId="48" fillId="3" borderId="34" xfId="22" applyNumberFormat="1" applyFont="1" applyFill="1" applyBorder="1" applyAlignment="1">
      <alignment horizontal="right" vertical="center"/>
      <protection/>
    </xf>
    <xf numFmtId="216" fontId="48" fillId="3" borderId="1" xfId="22" applyNumberFormat="1" applyFont="1" applyFill="1" applyBorder="1" applyAlignment="1">
      <alignment horizontal="right" vertical="center"/>
      <protection/>
    </xf>
    <xf numFmtId="216" fontId="48" fillId="0" borderId="34" xfId="22" applyNumberFormat="1" applyFont="1" applyBorder="1" applyAlignment="1">
      <alignment horizontal="right" vertical="center"/>
      <protection/>
    </xf>
    <xf numFmtId="216" fontId="48" fillId="4" borderId="1" xfId="22" applyNumberFormat="1" applyFont="1" applyFill="1" applyBorder="1" applyAlignment="1">
      <alignment horizontal="right" vertical="center"/>
      <protection/>
    </xf>
    <xf numFmtId="216" fontId="48" fillId="4" borderId="33" xfId="22" applyNumberFormat="1" applyFont="1" applyFill="1" applyBorder="1" applyAlignment="1">
      <alignment horizontal="right" vertical="center"/>
      <protection/>
    </xf>
    <xf numFmtId="216" fontId="48" fillId="4" borderId="34" xfId="22" applyNumberFormat="1" applyFont="1" applyFill="1" applyBorder="1" applyAlignment="1">
      <alignment horizontal="right" vertical="center"/>
      <protection/>
    </xf>
    <xf numFmtId="216" fontId="48" fillId="0" borderId="1" xfId="22" applyNumberFormat="1" applyFont="1" applyBorder="1" applyAlignment="1">
      <alignment horizontal="right" vertical="center"/>
      <protection/>
    </xf>
    <xf numFmtId="49" fontId="1" fillId="0" borderId="0" xfId="0" applyNumberFormat="1" applyFont="1" applyAlignment="1">
      <alignment horizontal="center"/>
    </xf>
    <xf numFmtId="216" fontId="48" fillId="0" borderId="34" xfId="25" applyNumberFormat="1" applyFont="1" applyBorder="1" applyAlignment="1">
      <alignment horizontal="right" vertical="center"/>
      <protection/>
    </xf>
    <xf numFmtId="1" fontId="48" fillId="0" borderId="56" xfId="22" applyNumberFormat="1" applyFont="1" applyBorder="1" applyAlignment="1">
      <alignment horizontal="centerContinuous" vertical="center"/>
      <protection/>
    </xf>
    <xf numFmtId="0" fontId="48" fillId="0" borderId="1" xfId="22" applyFont="1" applyBorder="1">
      <alignment/>
      <protection/>
    </xf>
    <xf numFmtId="0" fontId="48" fillId="0" borderId="0" xfId="22" applyFont="1" applyAlignment="1">
      <alignment vertical="center"/>
      <protection/>
    </xf>
    <xf numFmtId="1" fontId="48" fillId="0" borderId="8" xfId="22" applyNumberFormat="1" applyFont="1" applyBorder="1" applyAlignment="1">
      <alignment horizontal="centerContinuous" vertical="center"/>
      <protection/>
    </xf>
    <xf numFmtId="216" fontId="48" fillId="0" borderId="33" xfId="22" applyNumberFormat="1" applyFont="1" applyBorder="1" applyAlignment="1">
      <alignment horizontal="right" vertical="center"/>
      <protection/>
    </xf>
    <xf numFmtId="216" fontId="48" fillId="4" borderId="40" xfId="22" applyNumberFormat="1" applyFont="1" applyFill="1" applyBorder="1" applyAlignment="1">
      <alignment horizontal="right" vertical="center"/>
      <protection/>
    </xf>
    <xf numFmtId="1" fontId="48" fillId="0" borderId="30" xfId="22" applyNumberFormat="1" applyFont="1" applyBorder="1" applyAlignment="1">
      <alignment horizontal="centerContinuous" vertical="center"/>
      <protection/>
    </xf>
    <xf numFmtId="0" fontId="49" fillId="0" borderId="25" xfId="22" applyFont="1" applyBorder="1" applyAlignment="1">
      <alignment horizontal="centerContinuous" vertical="center"/>
      <protection/>
    </xf>
    <xf numFmtId="216" fontId="48" fillId="4" borderId="34" xfId="25" applyNumberFormat="1" applyFont="1" applyFill="1" applyBorder="1" applyAlignment="1">
      <alignment horizontal="right" vertical="center"/>
      <protection/>
    </xf>
    <xf numFmtId="216" fontId="48" fillId="3" borderId="40" xfId="22" applyNumberFormat="1" applyFont="1" applyFill="1" applyBorder="1" applyAlignment="1">
      <alignment horizontal="right" vertical="center"/>
      <protection/>
    </xf>
    <xf numFmtId="0" fontId="48" fillId="0" borderId="1" xfId="22" applyFont="1" applyBorder="1" applyAlignment="1">
      <alignment horizontal="centerContinuous"/>
      <protection/>
    </xf>
    <xf numFmtId="0" fontId="48" fillId="0" borderId="49" xfId="22" applyFont="1" applyBorder="1" applyAlignment="1">
      <alignment vertical="center"/>
      <protection/>
    </xf>
    <xf numFmtId="1" fontId="48" fillId="0" borderId="5" xfId="22" applyNumberFormat="1" applyFont="1" applyBorder="1" applyAlignment="1">
      <alignment horizontal="centerContinuous" vertical="center"/>
      <protection/>
    </xf>
    <xf numFmtId="216" fontId="48" fillId="0" borderId="47" xfId="22" applyNumberFormat="1" applyFont="1" applyBorder="1" applyAlignment="1">
      <alignment horizontal="right" vertical="center"/>
      <protection/>
    </xf>
    <xf numFmtId="216" fontId="48" fillId="0" borderId="50" xfId="22" applyNumberFormat="1" applyFont="1" applyBorder="1" applyAlignment="1">
      <alignment horizontal="right" vertical="center"/>
      <protection/>
    </xf>
    <xf numFmtId="216" fontId="48" fillId="0" borderId="51" xfId="22" applyNumberFormat="1" applyFont="1" applyBorder="1" applyAlignment="1">
      <alignment horizontal="right" vertical="center"/>
      <protection/>
    </xf>
    <xf numFmtId="216" fontId="48" fillId="0" borderId="47" xfId="25" applyNumberFormat="1" applyFont="1" applyBorder="1" applyAlignment="1">
      <alignment horizontal="right" vertical="center"/>
      <protection/>
    </xf>
    <xf numFmtId="1" fontId="48" fillId="0" borderId="54" xfId="22" applyNumberFormat="1" applyFont="1" applyBorder="1" applyAlignment="1">
      <alignment horizontal="centerContinuous" vertical="center"/>
      <protection/>
    </xf>
    <xf numFmtId="216" fontId="48" fillId="4" borderId="40" xfId="25" applyNumberFormat="1" applyFont="1" applyFill="1" applyBorder="1" applyAlignment="1">
      <alignment horizontal="right" vertical="center"/>
      <protection/>
    </xf>
    <xf numFmtId="0" fontId="49" fillId="0" borderId="57" xfId="22" applyFont="1" applyBorder="1">
      <alignment/>
      <protection/>
    </xf>
    <xf numFmtId="0" fontId="49" fillId="0" borderId="15" xfId="22" applyFont="1" applyBorder="1">
      <alignment/>
      <protection/>
    </xf>
    <xf numFmtId="0" fontId="49" fillId="0" borderId="58" xfId="22" applyFont="1" applyBorder="1" applyAlignment="1">
      <alignment vertical="center"/>
      <protection/>
    </xf>
    <xf numFmtId="1" fontId="49" fillId="0" borderId="59" xfId="22" applyNumberFormat="1" applyFont="1" applyBorder="1" applyAlignment="1">
      <alignment horizontal="centerContinuous" vertical="center"/>
      <protection/>
    </xf>
    <xf numFmtId="216" fontId="49" fillId="0" borderId="60" xfId="22" applyNumberFormat="1" applyFont="1" applyBorder="1" applyAlignment="1">
      <alignment horizontal="right" vertical="center"/>
      <protection/>
    </xf>
    <xf numFmtId="216" fontId="49" fillId="0" borderId="61" xfId="22" applyNumberFormat="1" applyFont="1" applyBorder="1" applyAlignment="1">
      <alignment horizontal="right" vertical="center"/>
      <protection/>
    </xf>
    <xf numFmtId="216" fontId="49" fillId="0" borderId="62" xfId="22" applyNumberFormat="1" applyFont="1" applyBorder="1" applyAlignment="1">
      <alignment horizontal="right" vertical="center"/>
      <protection/>
    </xf>
    <xf numFmtId="216" fontId="49" fillId="0" borderId="60" xfId="25" applyNumberFormat="1" applyFont="1" applyBorder="1" applyAlignment="1">
      <alignment horizontal="right" vertical="center"/>
      <protection/>
    </xf>
    <xf numFmtId="1" fontId="49" fillId="0" borderId="63" xfId="22" applyNumberFormat="1" applyFont="1" applyBorder="1" applyAlignment="1">
      <alignment horizontal="centerContinuous" vertical="center"/>
      <protection/>
    </xf>
    <xf numFmtId="0" fontId="49" fillId="0" borderId="0" xfId="22" applyFont="1">
      <alignment/>
      <protection/>
    </xf>
    <xf numFmtId="0" fontId="49" fillId="0" borderId="25" xfId="22" applyFont="1" applyBorder="1" applyAlignment="1">
      <alignment horizontal="center" vertical="center" textRotation="90"/>
      <protection/>
    </xf>
    <xf numFmtId="0" fontId="49" fillId="0" borderId="8" xfId="22" applyFont="1" applyBorder="1">
      <alignment/>
      <protection/>
    </xf>
    <xf numFmtId="0" fontId="48" fillId="0" borderId="12" xfId="22" applyFont="1" applyBorder="1" applyAlignment="1">
      <alignment vertical="center"/>
      <protection/>
    </xf>
    <xf numFmtId="0" fontId="49" fillId="0" borderId="8" xfId="22" applyFont="1" applyBorder="1" applyAlignment="1">
      <alignment horizontal="center" vertical="center"/>
      <protection/>
    </xf>
    <xf numFmtId="216" fontId="48" fillId="2" borderId="33" xfId="22" applyNumberFormat="1" applyFont="1" applyFill="1" applyBorder="1" applyAlignment="1">
      <alignment horizontal="right" vertical="center"/>
      <protection/>
    </xf>
    <xf numFmtId="0" fontId="48" fillId="0" borderId="12" xfId="25" applyFont="1" applyBorder="1" applyAlignment="1">
      <alignment vertical="center"/>
      <protection/>
    </xf>
    <xf numFmtId="216" fontId="48" fillId="2" borderId="34" xfId="22" applyNumberFormat="1" applyFont="1" applyFill="1" applyBorder="1" applyAlignment="1">
      <alignment horizontal="right" vertical="center"/>
      <protection/>
    </xf>
    <xf numFmtId="0" fontId="48" fillId="0" borderId="12" xfId="0" applyFont="1" applyBorder="1" applyAlignment="1">
      <alignment vertical="center"/>
    </xf>
    <xf numFmtId="0" fontId="49" fillId="0" borderId="4" xfId="22" applyFont="1" applyBorder="1">
      <alignment/>
      <protection/>
    </xf>
    <xf numFmtId="0" fontId="48" fillId="0" borderId="6" xfId="22" applyFont="1" applyBorder="1" applyAlignment="1">
      <alignment vertical="center"/>
      <protection/>
    </xf>
    <xf numFmtId="216" fontId="48" fillId="4" borderId="47" xfId="22" applyNumberFormat="1" applyFont="1" applyFill="1" applyBorder="1" applyAlignment="1">
      <alignment horizontal="right" vertical="center"/>
      <protection/>
    </xf>
    <xf numFmtId="216" fontId="48" fillId="4" borderId="50" xfId="22" applyNumberFormat="1" applyFont="1" applyFill="1" applyBorder="1" applyAlignment="1">
      <alignment horizontal="right" vertical="center"/>
      <protection/>
    </xf>
    <xf numFmtId="0" fontId="45" fillId="4" borderId="34" xfId="22" applyFill="1" applyBorder="1">
      <alignment/>
      <protection/>
    </xf>
    <xf numFmtId="216" fontId="48" fillId="4" borderId="51" xfId="22" applyNumberFormat="1" applyFont="1" applyFill="1" applyBorder="1" applyAlignment="1">
      <alignment horizontal="right" vertical="center"/>
      <protection/>
    </xf>
    <xf numFmtId="216" fontId="48" fillId="4" borderId="47" xfId="25" applyNumberFormat="1" applyFont="1" applyFill="1" applyBorder="1" applyAlignment="1">
      <alignment horizontal="right" vertical="center"/>
      <protection/>
    </xf>
    <xf numFmtId="216" fontId="48" fillId="4" borderId="53" xfId="22" applyNumberFormat="1" applyFont="1" applyFill="1" applyBorder="1" applyAlignment="1">
      <alignment horizontal="right" vertical="center"/>
      <protection/>
    </xf>
    <xf numFmtId="0" fontId="49" fillId="0" borderId="55" xfId="22" applyFont="1" applyBorder="1" applyAlignment="1">
      <alignment horizontal="center" vertical="center"/>
      <protection/>
    </xf>
    <xf numFmtId="0" fontId="49" fillId="0" borderId="25" xfId="22" applyFont="1" applyBorder="1" applyAlignment="1">
      <alignment horizontal="center" vertical="center"/>
      <protection/>
    </xf>
    <xf numFmtId="0" fontId="49" fillId="0" borderId="49" xfId="22" applyFont="1" applyBorder="1" applyAlignment="1">
      <alignment vertical="center"/>
      <protection/>
    </xf>
    <xf numFmtId="1" fontId="49" fillId="0" borderId="5" xfId="22" applyNumberFormat="1" applyFont="1" applyBorder="1" applyAlignment="1">
      <alignment horizontal="centerContinuous" vertical="center"/>
      <protection/>
    </xf>
    <xf numFmtId="216" fontId="49" fillId="4" borderId="47" xfId="22" applyNumberFormat="1" applyFont="1" applyFill="1" applyBorder="1" applyAlignment="1">
      <alignment horizontal="right" vertical="center"/>
      <protection/>
    </xf>
    <xf numFmtId="1" fontId="49" fillId="0" borderId="54" xfId="22" applyNumberFormat="1" applyFont="1" applyBorder="1" applyAlignment="1">
      <alignment horizontal="centerContinuous" vertical="center"/>
      <protection/>
    </xf>
    <xf numFmtId="0" fontId="48" fillId="0" borderId="0" xfId="22" applyFont="1" applyBorder="1" applyAlignment="1">
      <alignment vertical="center"/>
      <protection/>
    </xf>
    <xf numFmtId="216" fontId="48" fillId="4" borderId="41" xfId="22" applyNumberFormat="1" applyFont="1" applyFill="1" applyBorder="1" applyAlignment="1">
      <alignment horizontal="right" vertical="center"/>
      <protection/>
    </xf>
    <xf numFmtId="216" fontId="48" fillId="0" borderId="28" xfId="22" applyNumberFormat="1" applyFont="1" applyBorder="1" applyAlignment="1">
      <alignment horizontal="right" vertical="center"/>
      <protection/>
    </xf>
    <xf numFmtId="216" fontId="48" fillId="0" borderId="41" xfId="22" applyNumberFormat="1" applyFont="1" applyBorder="1" applyAlignment="1">
      <alignment horizontal="right" vertical="center"/>
      <protection/>
    </xf>
    <xf numFmtId="216" fontId="48" fillId="4" borderId="28" xfId="22" applyNumberFormat="1" applyFont="1" applyFill="1" applyBorder="1" applyAlignment="1">
      <alignment horizontal="right" vertical="center"/>
      <protection/>
    </xf>
    <xf numFmtId="216" fontId="48" fillId="4" borderId="44" xfId="22" applyNumberFormat="1" applyFont="1" applyFill="1" applyBorder="1" applyAlignment="1">
      <alignment horizontal="right" vertical="center"/>
      <protection/>
    </xf>
    <xf numFmtId="216" fontId="48" fillId="0" borderId="44" xfId="22" applyNumberFormat="1" applyFont="1" applyBorder="1" applyAlignment="1">
      <alignment horizontal="right" vertical="center"/>
      <protection/>
    </xf>
    <xf numFmtId="216" fontId="48" fillId="4" borderId="41" xfId="25" applyNumberFormat="1" applyFont="1" applyFill="1" applyBorder="1" applyAlignment="1">
      <alignment horizontal="right" vertical="center"/>
      <protection/>
    </xf>
    <xf numFmtId="216" fontId="48" fillId="4" borderId="45" xfId="22" applyNumberFormat="1" applyFont="1" applyFill="1" applyBorder="1" applyAlignment="1">
      <alignment horizontal="right" vertical="center"/>
      <protection/>
    </xf>
    <xf numFmtId="0" fontId="49" fillId="0" borderId="57" xfId="22" applyFont="1" applyBorder="1" applyAlignment="1">
      <alignment horizontal="center" vertical="center"/>
      <protection/>
    </xf>
    <xf numFmtId="0" fontId="48" fillId="0" borderId="15" xfId="22" applyFont="1" applyBorder="1">
      <alignment/>
      <protection/>
    </xf>
    <xf numFmtId="0" fontId="48" fillId="0" borderId="64" xfId="22" applyFont="1" applyBorder="1" applyAlignment="1">
      <alignment vertical="center"/>
      <protection/>
    </xf>
    <xf numFmtId="1" fontId="48" fillId="0" borderId="65" xfId="22" applyNumberFormat="1" applyFont="1" applyBorder="1" applyAlignment="1">
      <alignment horizontal="centerContinuous" vertical="center"/>
      <protection/>
    </xf>
    <xf numFmtId="1" fontId="48" fillId="0" borderId="66" xfId="22" applyNumberFormat="1" applyFont="1" applyBorder="1" applyAlignment="1">
      <alignment horizontal="centerContinuous" vertical="center"/>
      <protection/>
    </xf>
    <xf numFmtId="0" fontId="49" fillId="0" borderId="25" xfId="22" applyFont="1" applyBorder="1">
      <alignment/>
      <protection/>
    </xf>
    <xf numFmtId="0" fontId="49" fillId="0" borderId="1" xfId="22" applyFont="1" applyBorder="1">
      <alignment/>
      <protection/>
    </xf>
    <xf numFmtId="0" fontId="49" fillId="0" borderId="67" xfId="22" applyFont="1" applyBorder="1" applyAlignment="1">
      <alignment vertical="center"/>
      <protection/>
    </xf>
    <xf numFmtId="216" fontId="49" fillId="4" borderId="60" xfId="22" applyNumberFormat="1" applyFont="1" applyFill="1" applyBorder="1" applyAlignment="1">
      <alignment horizontal="right" vertical="center"/>
      <protection/>
    </xf>
    <xf numFmtId="216" fontId="49" fillId="4" borderId="68" xfId="22" applyNumberFormat="1" applyFont="1" applyFill="1" applyBorder="1" applyAlignment="1">
      <alignment horizontal="right" vertical="center"/>
      <protection/>
    </xf>
    <xf numFmtId="216" fontId="49" fillId="0" borderId="0" xfId="22" applyNumberFormat="1" applyFont="1">
      <alignment/>
      <protection/>
    </xf>
    <xf numFmtId="0" fontId="48" fillId="0" borderId="12" xfId="22" applyFont="1" applyBorder="1" applyAlignment="1">
      <alignment vertical="center"/>
      <protection/>
    </xf>
    <xf numFmtId="216" fontId="52" fillId="0" borderId="34" xfId="25" applyNumberFormat="1" applyFont="1" applyBorder="1" applyAlignment="1">
      <alignment horizontal="right" vertical="center"/>
      <protection/>
    </xf>
    <xf numFmtId="216" fontId="52" fillId="0" borderId="34" xfId="22" applyNumberFormat="1" applyFont="1" applyBorder="1" applyAlignment="1">
      <alignment horizontal="right" vertical="center"/>
      <protection/>
    </xf>
    <xf numFmtId="0" fontId="48" fillId="0" borderId="8" xfId="22" applyNumberFormat="1" applyFont="1" applyBorder="1" applyAlignment="1">
      <alignment horizontal="centerContinuous" vertical="center"/>
      <protection/>
    </xf>
    <xf numFmtId="1" fontId="48" fillId="4" borderId="8" xfId="22" applyNumberFormat="1" applyFont="1" applyFill="1" applyBorder="1" applyAlignment="1">
      <alignment horizontal="centerContinuous" vertical="center"/>
      <protection/>
    </xf>
    <xf numFmtId="216" fontId="52" fillId="4" borderId="34" xfId="22" applyNumberFormat="1" applyFont="1" applyFill="1" applyBorder="1" applyAlignment="1">
      <alignment horizontal="right" vertical="center"/>
      <protection/>
    </xf>
    <xf numFmtId="1" fontId="48" fillId="4" borderId="30" xfId="22" applyNumberFormat="1" applyFont="1" applyFill="1" applyBorder="1" applyAlignment="1">
      <alignment horizontal="centerContinuous" vertical="center"/>
      <protection/>
    </xf>
    <xf numFmtId="216" fontId="48" fillId="5" borderId="33" xfId="22" applyNumberFormat="1" applyFont="1" applyFill="1" applyBorder="1" applyAlignment="1">
      <alignment horizontal="right" vertical="center"/>
      <protection/>
    </xf>
    <xf numFmtId="216" fontId="48" fillId="5" borderId="34" xfId="22" applyNumberFormat="1" applyFont="1" applyFill="1" applyBorder="1" applyAlignment="1">
      <alignment horizontal="right" vertical="center"/>
      <protection/>
    </xf>
    <xf numFmtId="216" fontId="48" fillId="5" borderId="1" xfId="22" applyNumberFormat="1" applyFont="1" applyFill="1" applyBorder="1" applyAlignment="1">
      <alignment horizontal="right" vertical="center"/>
      <protection/>
    </xf>
    <xf numFmtId="0" fontId="49" fillId="0" borderId="0" xfId="22" applyFont="1" applyAlignment="1">
      <alignment horizontal="centerContinuous"/>
      <protection/>
    </xf>
    <xf numFmtId="0" fontId="15" fillId="0" borderId="0" xfId="22" applyFont="1" applyBorder="1">
      <alignment/>
      <protection/>
    </xf>
    <xf numFmtId="0" fontId="48" fillId="0" borderId="9" xfId="22" applyFont="1" applyBorder="1" applyAlignment="1">
      <alignment vertical="center"/>
      <protection/>
    </xf>
    <xf numFmtId="1" fontId="48" fillId="4" borderId="2" xfId="22" applyNumberFormat="1" applyFont="1" applyFill="1" applyBorder="1" applyAlignment="1">
      <alignment horizontal="centerContinuous" vertical="center"/>
      <protection/>
    </xf>
    <xf numFmtId="216" fontId="48" fillId="4" borderId="7" xfId="22" applyNumberFormat="1" applyFont="1" applyFill="1" applyBorder="1" applyAlignment="1">
      <alignment horizontal="right" vertical="center"/>
      <protection/>
    </xf>
    <xf numFmtId="216" fontId="48" fillId="4" borderId="17" xfId="22" applyNumberFormat="1" applyFont="1" applyFill="1" applyBorder="1" applyAlignment="1">
      <alignment horizontal="right" vertical="center"/>
      <protection/>
    </xf>
    <xf numFmtId="216" fontId="48" fillId="4" borderId="69" xfId="22" applyNumberFormat="1" applyFont="1" applyFill="1" applyBorder="1" applyAlignment="1">
      <alignment horizontal="right" vertical="center"/>
      <protection/>
    </xf>
    <xf numFmtId="216" fontId="48" fillId="4" borderId="7" xfId="25" applyNumberFormat="1" applyFont="1" applyFill="1" applyBorder="1" applyAlignment="1">
      <alignment horizontal="right" vertical="center"/>
      <protection/>
    </xf>
    <xf numFmtId="216" fontId="48" fillId="4" borderId="46" xfId="22" applyNumberFormat="1" applyFont="1" applyFill="1" applyBorder="1" applyAlignment="1">
      <alignment horizontal="right" vertical="center"/>
      <protection/>
    </xf>
    <xf numFmtId="1" fontId="48" fillId="4" borderId="56" xfId="22" applyNumberFormat="1" applyFont="1" applyFill="1" applyBorder="1" applyAlignment="1">
      <alignment horizontal="centerContinuous" vertical="center"/>
      <protection/>
    </xf>
    <xf numFmtId="0" fontId="48" fillId="0" borderId="10" xfId="22" applyFont="1" applyBorder="1" applyAlignment="1">
      <alignment vertical="center"/>
      <protection/>
    </xf>
    <xf numFmtId="1" fontId="48" fillId="4" borderId="4" xfId="22" applyNumberFormat="1" applyFont="1" applyFill="1" applyBorder="1" applyAlignment="1">
      <alignment horizontal="centerContinuous" vertical="center"/>
      <protection/>
    </xf>
    <xf numFmtId="216" fontId="48" fillId="4" borderId="70" xfId="22" applyNumberFormat="1" applyFont="1" applyFill="1" applyBorder="1" applyAlignment="1">
      <alignment horizontal="right" vertical="center"/>
      <protection/>
    </xf>
    <xf numFmtId="216" fontId="48" fillId="4" borderId="18" xfId="22" applyNumberFormat="1" applyFont="1" applyFill="1" applyBorder="1" applyAlignment="1">
      <alignment horizontal="right" vertical="center"/>
      <protection/>
    </xf>
    <xf numFmtId="216" fontId="48" fillId="4" borderId="71" xfId="22" applyNumberFormat="1" applyFont="1" applyFill="1" applyBorder="1" applyAlignment="1">
      <alignment horizontal="right" vertical="center"/>
      <protection/>
    </xf>
    <xf numFmtId="216" fontId="48" fillId="4" borderId="70" xfId="25" applyNumberFormat="1" applyFont="1" applyFill="1" applyBorder="1" applyAlignment="1">
      <alignment horizontal="right" vertical="center"/>
      <protection/>
    </xf>
    <xf numFmtId="216" fontId="48" fillId="4" borderId="72" xfId="22" applyNumberFormat="1" applyFont="1" applyFill="1" applyBorder="1" applyAlignment="1">
      <alignment horizontal="right" vertical="center"/>
      <protection/>
    </xf>
    <xf numFmtId="1" fontId="48" fillId="4" borderId="73" xfId="22" applyNumberFormat="1" applyFont="1" applyFill="1" applyBorder="1" applyAlignment="1">
      <alignment horizontal="centerContinuous" vertical="center"/>
      <protection/>
    </xf>
    <xf numFmtId="216" fontId="52" fillId="0" borderId="34" xfId="25" applyNumberFormat="1" applyFont="1" applyBorder="1" applyAlignment="1">
      <alignment horizontal="right" vertical="center"/>
      <protection/>
    </xf>
    <xf numFmtId="216" fontId="52" fillId="0" borderId="34" xfId="22" applyNumberFormat="1" applyFont="1" applyBorder="1" applyAlignment="1">
      <alignment horizontal="right" vertical="center"/>
      <protection/>
    </xf>
    <xf numFmtId="0" fontId="48" fillId="0" borderId="10" xfId="22" applyFont="1" applyBorder="1" applyAlignment="1">
      <alignment vertical="center"/>
      <protection/>
    </xf>
    <xf numFmtId="1" fontId="48" fillId="0" borderId="4" xfId="22" applyNumberFormat="1" applyFont="1" applyBorder="1" applyAlignment="1">
      <alignment horizontal="centerContinuous" vertical="center"/>
      <protection/>
    </xf>
    <xf numFmtId="216" fontId="48" fillId="0" borderId="70" xfId="22" applyNumberFormat="1" applyFont="1" applyBorder="1" applyAlignment="1">
      <alignment horizontal="right" vertical="center"/>
      <protection/>
    </xf>
    <xf numFmtId="216" fontId="48" fillId="0" borderId="18" xfId="22" applyNumberFormat="1" applyFont="1" applyBorder="1" applyAlignment="1">
      <alignment horizontal="right" vertical="center"/>
      <protection/>
    </xf>
    <xf numFmtId="216" fontId="48" fillId="0" borderId="71" xfId="22" applyNumberFormat="1" applyFont="1" applyBorder="1" applyAlignment="1">
      <alignment horizontal="right" vertical="center"/>
      <protection/>
    </xf>
    <xf numFmtId="216" fontId="52" fillId="0" borderId="70" xfId="25" applyNumberFormat="1" applyFont="1" applyBorder="1" applyAlignment="1">
      <alignment horizontal="right" vertical="center"/>
      <protection/>
    </xf>
    <xf numFmtId="216" fontId="52" fillId="0" borderId="70" xfId="22" applyNumberFormat="1" applyFont="1" applyBorder="1" applyAlignment="1">
      <alignment horizontal="right" vertical="center"/>
      <protection/>
    </xf>
    <xf numFmtId="1" fontId="48" fillId="0" borderId="73" xfId="22" applyNumberFormat="1" applyFont="1" applyBorder="1" applyAlignment="1">
      <alignment horizontal="centerContinuous" vertical="center"/>
      <protection/>
    </xf>
    <xf numFmtId="216" fontId="48" fillId="0" borderId="43" xfId="22" applyNumberFormat="1" applyFont="1" applyBorder="1" applyAlignment="1">
      <alignment horizontal="right" vertical="center"/>
      <protection/>
    </xf>
    <xf numFmtId="216" fontId="48" fillId="4" borderId="43" xfId="22" applyNumberFormat="1" applyFont="1" applyFill="1" applyBorder="1" applyAlignment="1">
      <alignment horizontal="right" vertical="center"/>
      <protection/>
    </xf>
    <xf numFmtId="216" fontId="48" fillId="0" borderId="52" xfId="22" applyNumberFormat="1" applyFont="1" applyBorder="1" applyAlignment="1">
      <alignment horizontal="right" vertical="center"/>
      <protection/>
    </xf>
    <xf numFmtId="216" fontId="48" fillId="0" borderId="74" xfId="22" applyNumberFormat="1" applyFont="1" applyBorder="1" applyAlignment="1">
      <alignment horizontal="right" vertical="center"/>
      <protection/>
    </xf>
    <xf numFmtId="216" fontId="48" fillId="4" borderId="74" xfId="22" applyNumberFormat="1" applyFont="1" applyFill="1" applyBorder="1" applyAlignment="1">
      <alignment horizontal="right" vertical="center"/>
      <protection/>
    </xf>
    <xf numFmtId="216" fontId="52" fillId="0" borderId="41" xfId="25" applyNumberFormat="1" applyFont="1" applyBorder="1" applyAlignment="1">
      <alignment horizontal="right" vertical="center"/>
      <protection/>
    </xf>
    <xf numFmtId="216" fontId="48" fillId="4" borderId="75" xfId="22" applyNumberFormat="1" applyFont="1" applyFill="1" applyBorder="1" applyAlignment="1">
      <alignment horizontal="right" vertical="center"/>
      <protection/>
    </xf>
    <xf numFmtId="216" fontId="52" fillId="0" borderId="41" xfId="22" applyNumberFormat="1" applyFont="1" applyBorder="1" applyAlignment="1">
      <alignment horizontal="right" vertical="center"/>
      <protection/>
    </xf>
    <xf numFmtId="0" fontId="15" fillId="0" borderId="25" xfId="22" applyFont="1" applyBorder="1">
      <alignment/>
      <protection/>
    </xf>
    <xf numFmtId="0" fontId="48" fillId="0" borderId="76" xfId="22" applyFont="1" applyBorder="1" applyAlignment="1">
      <alignment vertical="center"/>
      <protection/>
    </xf>
    <xf numFmtId="1" fontId="48" fillId="0" borderId="77" xfId="22" applyNumberFormat="1" applyFont="1" applyBorder="1" applyAlignment="1">
      <alignment horizontal="centerContinuous" vertical="center"/>
      <protection/>
    </xf>
    <xf numFmtId="216" fontId="48" fillId="4" borderId="78" xfId="22" applyNumberFormat="1" applyFont="1" applyFill="1" applyBorder="1" applyAlignment="1">
      <alignment horizontal="right" vertical="center"/>
      <protection/>
    </xf>
    <xf numFmtId="216" fontId="48" fillId="4" borderId="79" xfId="22" applyNumberFormat="1" applyFont="1" applyFill="1" applyBorder="1" applyAlignment="1">
      <alignment horizontal="right" vertical="center"/>
      <protection/>
    </xf>
    <xf numFmtId="216" fontId="48" fillId="4" borderId="80" xfId="22" applyNumberFormat="1" applyFont="1" applyFill="1" applyBorder="1" applyAlignment="1">
      <alignment horizontal="right" vertical="center"/>
      <protection/>
    </xf>
    <xf numFmtId="1" fontId="48" fillId="0" borderId="81" xfId="22" applyNumberFormat="1" applyFont="1" applyBorder="1" applyAlignment="1">
      <alignment horizontal="centerContinuous" vertical="center"/>
      <protection/>
    </xf>
    <xf numFmtId="0" fontId="48" fillId="0" borderId="0" xfId="22" applyFont="1" applyBorder="1">
      <alignment/>
      <protection/>
    </xf>
    <xf numFmtId="216" fontId="48" fillId="0" borderId="82" xfId="25" applyNumberFormat="1" applyFont="1" applyBorder="1" applyAlignment="1">
      <alignment horizontal="right" vertical="center"/>
      <protection/>
    </xf>
    <xf numFmtId="216" fontId="48" fillId="0" borderId="82" xfId="22" applyNumberFormat="1" applyFont="1" applyBorder="1" applyAlignment="1">
      <alignment horizontal="right" vertical="center"/>
      <protection/>
    </xf>
    <xf numFmtId="1" fontId="48" fillId="0" borderId="83" xfId="22" applyNumberFormat="1" applyFont="1" applyBorder="1" applyAlignment="1">
      <alignment horizontal="centerContinuous" vertical="center"/>
      <protection/>
    </xf>
    <xf numFmtId="0" fontId="15" fillId="0" borderId="22" xfId="22" applyFont="1" applyBorder="1">
      <alignment/>
      <protection/>
    </xf>
    <xf numFmtId="0" fontId="23" fillId="0" borderId="23" xfId="22" applyFont="1" applyBorder="1" applyAlignment="1">
      <alignment horizontal="center"/>
      <protection/>
    </xf>
    <xf numFmtId="0" fontId="15" fillId="4" borderId="23" xfId="22" applyFont="1" applyFill="1" applyBorder="1">
      <alignment/>
      <protection/>
    </xf>
    <xf numFmtId="217" fontId="48" fillId="0" borderId="23" xfId="22" applyNumberFormat="1" applyFont="1" applyBorder="1">
      <alignment/>
      <protection/>
    </xf>
    <xf numFmtId="0" fontId="48" fillId="0" borderId="23" xfId="22" applyFont="1" applyFill="1" applyBorder="1" applyAlignment="1">
      <alignment horizontal="right"/>
      <protection/>
    </xf>
    <xf numFmtId="217" fontId="48" fillId="0" borderId="23" xfId="22" applyNumberFormat="1" applyFont="1" applyFill="1" applyBorder="1">
      <alignment/>
      <protection/>
    </xf>
    <xf numFmtId="217" fontId="48" fillId="0" borderId="23" xfId="22" applyNumberFormat="1" applyFont="1" applyBorder="1" applyAlignment="1">
      <alignment horizontal="center"/>
      <protection/>
    </xf>
    <xf numFmtId="0" fontId="0" fillId="0" borderId="23" xfId="0" applyBorder="1" applyAlignment="1">
      <alignment/>
    </xf>
    <xf numFmtId="217" fontId="15" fillId="0" borderId="23" xfId="22" applyNumberFormat="1" applyFont="1" applyBorder="1">
      <alignment/>
      <protection/>
    </xf>
    <xf numFmtId="217" fontId="15" fillId="0" borderId="13" xfId="22" applyNumberFormat="1" applyFont="1" applyBorder="1">
      <alignment/>
      <protection/>
    </xf>
    <xf numFmtId="0" fontId="53" fillId="0" borderId="23" xfId="22" applyFont="1" applyBorder="1" applyProtection="1">
      <alignment/>
      <protection/>
    </xf>
    <xf numFmtId="0" fontId="22" fillId="0" borderId="0" xfId="22" applyFont="1" applyBorder="1" applyAlignment="1">
      <alignment horizontal="right"/>
      <protection/>
    </xf>
    <xf numFmtId="14" fontId="22" fillId="0" borderId="23" xfId="24" applyNumberFormat="1" applyFont="1" applyBorder="1" applyAlignment="1" applyProtection="1">
      <alignment horizontal="centerContinuous"/>
      <protection locked="0"/>
    </xf>
    <xf numFmtId="0" fontId="23" fillId="0" borderId="0" xfId="22" applyFont="1" applyAlignment="1">
      <alignment horizontal="centerContinuous"/>
      <protection/>
    </xf>
    <xf numFmtId="0" fontId="23" fillId="0" borderId="84" xfId="22" applyFont="1" applyBorder="1">
      <alignment/>
      <protection/>
    </xf>
    <xf numFmtId="0" fontId="15" fillId="0" borderId="57" xfId="22" applyFont="1" applyBorder="1">
      <alignment/>
      <protection/>
    </xf>
    <xf numFmtId="0" fontId="15" fillId="0" borderId="20" xfId="22" applyFont="1" applyBorder="1">
      <alignment/>
      <protection/>
    </xf>
    <xf numFmtId="0" fontId="23" fillId="0" borderId="20" xfId="22" applyFont="1" applyBorder="1" applyAlignment="1">
      <alignment horizontal="center"/>
      <protection/>
    </xf>
    <xf numFmtId="0" fontId="0" fillId="0" borderId="20" xfId="0" applyBorder="1" applyAlignment="1">
      <alignment/>
    </xf>
    <xf numFmtId="217" fontId="15" fillId="0" borderId="20" xfId="22" applyNumberFormat="1" applyFont="1" applyFill="1" applyBorder="1">
      <alignment/>
      <protection/>
    </xf>
    <xf numFmtId="217" fontId="15" fillId="0" borderId="20" xfId="22" applyNumberFormat="1" applyFont="1" applyBorder="1" applyAlignment="1">
      <alignment horizontal="right"/>
      <protection/>
    </xf>
    <xf numFmtId="217" fontId="48" fillId="0" borderId="20" xfId="22" applyNumberFormat="1" applyFont="1" applyFill="1" applyBorder="1">
      <alignment/>
      <protection/>
    </xf>
    <xf numFmtId="0" fontId="45" fillId="0" borderId="20" xfId="22" applyBorder="1">
      <alignment/>
      <protection/>
    </xf>
    <xf numFmtId="217" fontId="15" fillId="0" borderId="20" xfId="22" applyNumberFormat="1" applyFont="1" applyBorder="1">
      <alignment/>
      <protection/>
    </xf>
    <xf numFmtId="217" fontId="15" fillId="0" borderId="15" xfId="22" applyNumberFormat="1" applyFont="1" applyBorder="1">
      <alignment/>
      <protection/>
    </xf>
    <xf numFmtId="0" fontId="48" fillId="0" borderId="16" xfId="25" applyFont="1" applyBorder="1">
      <alignment/>
      <protection/>
    </xf>
    <xf numFmtId="0" fontId="48" fillId="0" borderId="20" xfId="22" applyFont="1" applyBorder="1">
      <alignment/>
      <protection/>
    </xf>
    <xf numFmtId="217" fontId="48" fillId="0" borderId="20" xfId="22" applyNumberFormat="1" applyFont="1" applyBorder="1" applyAlignment="1">
      <alignment horizontal="right"/>
      <protection/>
    </xf>
    <xf numFmtId="0" fontId="23" fillId="0" borderId="20" xfId="22" applyFont="1" applyBorder="1">
      <alignment/>
      <protection/>
    </xf>
    <xf numFmtId="0" fontId="23" fillId="0" borderId="85" xfId="22" applyFont="1" applyBorder="1">
      <alignment/>
      <protection/>
    </xf>
    <xf numFmtId="0" fontId="45" fillId="0" borderId="0" xfId="22">
      <alignment/>
      <protection/>
    </xf>
    <xf numFmtId="0" fontId="16" fillId="0" borderId="0" xfId="25" applyFont="1" applyAlignment="1">
      <alignment horizontal="centerContinuous"/>
      <protection/>
    </xf>
    <xf numFmtId="0" fontId="48" fillId="0" borderId="0" xfId="25" applyFont="1" applyAlignment="1">
      <alignment horizontal="centerContinuous"/>
      <protection/>
    </xf>
    <xf numFmtId="0" fontId="48" fillId="0" borderId="0" xfId="25" applyFont="1">
      <alignment/>
      <protection/>
    </xf>
    <xf numFmtId="0" fontId="48" fillId="2" borderId="0" xfId="25" applyFont="1" applyFill="1" applyAlignment="1">
      <alignment horizontal="centerContinuous"/>
      <protection/>
    </xf>
    <xf numFmtId="0" fontId="15" fillId="0" borderId="0" xfId="25" applyFont="1">
      <alignment/>
      <protection/>
    </xf>
    <xf numFmtId="0" fontId="48" fillId="0" borderId="22" xfId="25" applyFont="1" applyBorder="1">
      <alignment/>
      <protection/>
    </xf>
    <xf numFmtId="0" fontId="48" fillId="0" borderId="23" xfId="25" applyFont="1" applyBorder="1">
      <alignment/>
      <protection/>
    </xf>
    <xf numFmtId="0" fontId="48" fillId="0" borderId="19" xfId="25" applyFont="1" applyBorder="1" applyAlignment="1">
      <alignment vertical="center"/>
      <protection/>
    </xf>
    <xf numFmtId="0" fontId="48" fillId="0" borderId="14" xfId="25" applyFont="1" applyBorder="1">
      <alignment/>
      <protection/>
    </xf>
    <xf numFmtId="0" fontId="48" fillId="0" borderId="13" xfId="25" applyFont="1" applyBorder="1">
      <alignment/>
      <protection/>
    </xf>
    <xf numFmtId="0" fontId="49" fillId="0" borderId="23" xfId="25" applyFont="1" applyBorder="1" applyAlignment="1">
      <alignment/>
      <protection/>
    </xf>
    <xf numFmtId="0" fontId="49" fillId="0" borderId="23" xfId="25" applyFont="1" applyBorder="1" applyAlignment="1">
      <alignment horizontal="center"/>
      <protection/>
    </xf>
    <xf numFmtId="0" fontId="49" fillId="0" borderId="23" xfId="25" applyFont="1" applyBorder="1">
      <alignment/>
      <protection/>
    </xf>
    <xf numFmtId="0" fontId="15" fillId="0" borderId="23" xfId="25" applyFont="1" applyBorder="1">
      <alignment/>
      <protection/>
    </xf>
    <xf numFmtId="0" fontId="48" fillId="0" borderId="24" xfId="25" applyFont="1" applyBorder="1">
      <alignment/>
      <protection/>
    </xf>
    <xf numFmtId="0" fontId="48" fillId="0" borderId="25" xfId="25" applyFont="1" applyBorder="1">
      <alignment/>
      <protection/>
    </xf>
    <xf numFmtId="0" fontId="48" fillId="0" borderId="0" xfId="25" applyFont="1" applyAlignment="1">
      <alignment/>
      <protection/>
    </xf>
    <xf numFmtId="0" fontId="23" fillId="0" borderId="0" xfId="25" applyFont="1" applyAlignment="1">
      <alignment/>
      <protection/>
    </xf>
    <xf numFmtId="0" fontId="48" fillId="0" borderId="8" xfId="25" applyFont="1" applyBorder="1" applyAlignment="1">
      <alignment vertical="center"/>
      <protection/>
    </xf>
    <xf numFmtId="0" fontId="49" fillId="0" borderId="26" xfId="25" applyFont="1" applyBorder="1" applyAlignment="1">
      <alignment horizontal="centerContinuous"/>
      <protection/>
    </xf>
    <xf numFmtId="0" fontId="48" fillId="0" borderId="27" xfId="25" applyFont="1" applyBorder="1" applyAlignment="1">
      <alignment horizontal="centerContinuous"/>
      <protection/>
    </xf>
    <xf numFmtId="0" fontId="49" fillId="0" borderId="27" xfId="25" applyFont="1" applyBorder="1" applyAlignment="1">
      <alignment horizontal="centerContinuous"/>
      <protection/>
    </xf>
    <xf numFmtId="0" fontId="49" fillId="0" borderId="0" xfId="25" applyFont="1" applyBorder="1" applyAlignment="1">
      <alignment horizontal="centerContinuous"/>
      <protection/>
    </xf>
    <xf numFmtId="0" fontId="49" fillId="0" borderId="1" xfId="25" applyFont="1" applyBorder="1" applyAlignment="1">
      <alignment horizontal="centerContinuous"/>
      <protection/>
    </xf>
    <xf numFmtId="0" fontId="15" fillId="0" borderId="0" xfId="25" applyFont="1" applyBorder="1" applyAlignment="1">
      <alignment horizontal="centerContinuous"/>
      <protection/>
    </xf>
    <xf numFmtId="0" fontId="15" fillId="0" borderId="1" xfId="25" applyFont="1" applyBorder="1" applyAlignment="1">
      <alignment horizontal="centerContinuous"/>
      <protection/>
    </xf>
    <xf numFmtId="0" fontId="49" fillId="0" borderId="28" xfId="25" applyFont="1" applyBorder="1" applyAlignment="1">
      <alignment horizontal="centerContinuous"/>
      <protection/>
    </xf>
    <xf numFmtId="0" fontId="49" fillId="0" borderId="29" xfId="25" applyFont="1" applyBorder="1" applyAlignment="1">
      <alignment horizontal="centerContinuous"/>
      <protection/>
    </xf>
    <xf numFmtId="0" fontId="48" fillId="0" borderId="30" xfId="25" applyFont="1" applyBorder="1">
      <alignment/>
      <protection/>
    </xf>
    <xf numFmtId="216" fontId="48" fillId="0" borderId="0" xfId="25" applyNumberFormat="1" applyFont="1">
      <alignment/>
      <protection/>
    </xf>
    <xf numFmtId="0" fontId="48" fillId="0" borderId="8" xfId="25" applyFont="1" applyBorder="1" applyAlignment="1">
      <alignment horizontal="center" vertical="center"/>
      <protection/>
    </xf>
    <xf numFmtId="0" fontId="48" fillId="0" borderId="31" xfId="25" applyFont="1" applyBorder="1" applyAlignment="1">
      <alignment horizontal="center" vertical="center"/>
      <protection/>
    </xf>
    <xf numFmtId="0" fontId="48" fillId="0" borderId="32" xfId="25" applyFont="1" applyBorder="1" applyAlignment="1">
      <alignment horizontal="center" vertical="center"/>
      <protection/>
    </xf>
    <xf numFmtId="0" fontId="48" fillId="0" borderId="33" xfId="25" applyFont="1" applyBorder="1" applyAlignment="1">
      <alignment horizontal="center" vertical="center"/>
      <protection/>
    </xf>
    <xf numFmtId="0" fontId="48" fillId="0" borderId="34" xfId="25" applyFont="1" applyBorder="1" applyAlignment="1">
      <alignment horizontal="center" vertical="center"/>
      <protection/>
    </xf>
    <xf numFmtId="0" fontId="48" fillId="0" borderId="35" xfId="25" applyFont="1" applyBorder="1" applyAlignment="1">
      <alignment vertical="center"/>
      <protection/>
    </xf>
    <xf numFmtId="0" fontId="48" fillId="0" borderId="36" xfId="25" applyFont="1" applyBorder="1" applyAlignment="1">
      <alignment horizontal="center" vertical="center"/>
      <protection/>
    </xf>
    <xf numFmtId="0" fontId="48" fillId="0" borderId="37" xfId="25" applyFont="1" applyBorder="1" applyAlignment="1">
      <alignment horizontal="center" vertical="center"/>
      <protection/>
    </xf>
    <xf numFmtId="0" fontId="48" fillId="0" borderId="26" xfId="25" applyFont="1" applyBorder="1" applyAlignment="1">
      <alignment horizontal="centerContinuous" vertical="center"/>
      <protection/>
    </xf>
    <xf numFmtId="0" fontId="48" fillId="0" borderId="38" xfId="25" applyFont="1" applyBorder="1" applyAlignment="1">
      <alignment horizontal="centerContinuous" vertical="center"/>
      <protection/>
    </xf>
    <xf numFmtId="0" fontId="48" fillId="0" borderId="32" xfId="25" applyFont="1" applyBorder="1" applyAlignment="1">
      <alignment vertical="center"/>
      <protection/>
    </xf>
    <xf numFmtId="0" fontId="48" fillId="0" borderId="1" xfId="25" applyFont="1" applyBorder="1" applyAlignment="1">
      <alignment horizontal="center" vertical="center"/>
      <protection/>
    </xf>
    <xf numFmtId="0" fontId="48" fillId="0" borderId="28" xfId="25" applyFont="1" applyBorder="1" applyAlignment="1">
      <alignment horizontal="center" vertical="center"/>
      <protection/>
    </xf>
    <xf numFmtId="0" fontId="48" fillId="0" borderId="39" xfId="25" applyFont="1" applyBorder="1" applyAlignment="1">
      <alignment horizontal="centerContinuous"/>
      <protection/>
    </xf>
    <xf numFmtId="0" fontId="48" fillId="0" borderId="39" xfId="25" applyFont="1" applyBorder="1" applyAlignment="1">
      <alignment horizontal="centerContinuous" vertical="center"/>
      <protection/>
    </xf>
    <xf numFmtId="0" fontId="48" fillId="0" borderId="27" xfId="25" applyFont="1" applyBorder="1" applyAlignment="1">
      <alignment horizontal="centerContinuous" vertical="center"/>
      <protection/>
    </xf>
    <xf numFmtId="0" fontId="48" fillId="0" borderId="34" xfId="25" applyFont="1" applyBorder="1" applyAlignment="1">
      <alignment horizontal="centerContinuous" vertical="center"/>
      <protection/>
    </xf>
    <xf numFmtId="0" fontId="48" fillId="0" borderId="40" xfId="25" applyFont="1" applyBorder="1" applyAlignment="1">
      <alignment horizontal="center" vertical="center"/>
      <protection/>
    </xf>
    <xf numFmtId="0" fontId="48" fillId="0" borderId="1" xfId="25" applyFont="1" applyBorder="1" applyAlignment="1">
      <alignment horizontal="centerContinuous" vertical="center"/>
      <protection/>
    </xf>
    <xf numFmtId="0" fontId="48" fillId="0" borderId="41" xfId="25" applyFont="1" applyBorder="1" applyAlignment="1">
      <alignment horizontal="centerContinuous" vertical="center"/>
      <protection/>
    </xf>
    <xf numFmtId="0" fontId="48" fillId="0" borderId="42" xfId="25" applyFont="1" applyBorder="1" applyAlignment="1">
      <alignment vertical="center"/>
      <protection/>
    </xf>
    <xf numFmtId="0" fontId="48" fillId="0" borderId="30" xfId="25" applyFont="1" applyBorder="1" applyAlignment="1">
      <alignment horizontal="center" vertical="center"/>
      <protection/>
    </xf>
    <xf numFmtId="0" fontId="48" fillId="0" borderId="0" xfId="25" applyFont="1" applyBorder="1" applyAlignment="1">
      <alignment horizontal="center" vertical="center"/>
      <protection/>
    </xf>
    <xf numFmtId="0" fontId="48" fillId="0" borderId="43" xfId="25" applyFont="1" applyBorder="1" applyAlignment="1">
      <alignment horizontal="center" vertical="center"/>
      <protection/>
    </xf>
    <xf numFmtId="0" fontId="48" fillId="0" borderId="33" xfId="25" applyFont="1" applyBorder="1" applyAlignment="1">
      <alignment horizontal="centerContinuous" vertical="center"/>
      <protection/>
    </xf>
    <xf numFmtId="0" fontId="48" fillId="0" borderId="0" xfId="25" applyFont="1" applyBorder="1" applyAlignment="1">
      <alignment vertical="center"/>
      <protection/>
    </xf>
    <xf numFmtId="0" fontId="49" fillId="0" borderId="34" xfId="25" applyFont="1" applyBorder="1" applyAlignment="1">
      <alignment horizontal="centerContinuous" vertical="center"/>
      <protection/>
    </xf>
    <xf numFmtId="0" fontId="49" fillId="0" borderId="0" xfId="25" applyFont="1" applyBorder="1" applyAlignment="1">
      <alignment horizontal="center" vertical="center"/>
      <protection/>
    </xf>
    <xf numFmtId="0" fontId="50" fillId="0" borderId="0" xfId="25" applyFont="1">
      <alignment/>
      <protection/>
    </xf>
    <xf numFmtId="0" fontId="23" fillId="0" borderId="0" xfId="25" applyFont="1" applyAlignment="1">
      <alignment horizontal="left"/>
      <protection/>
    </xf>
    <xf numFmtId="0" fontId="48" fillId="0" borderId="12" xfId="0" applyFont="1" applyBorder="1" applyAlignment="1">
      <alignment horizontal="center" vertical="center"/>
    </xf>
    <xf numFmtId="0" fontId="49" fillId="0" borderId="34" xfId="25" applyFont="1" applyBorder="1" applyAlignment="1">
      <alignment horizontal="center" vertical="center"/>
      <protection/>
    </xf>
    <xf numFmtId="0" fontId="49" fillId="0" borderId="0" xfId="25" applyFont="1" applyBorder="1" applyAlignment="1">
      <alignment horizontal="center" vertical="center"/>
      <protection/>
    </xf>
    <xf numFmtId="0" fontId="48" fillId="0" borderId="30" xfId="25" applyFont="1" applyBorder="1" applyAlignment="1">
      <alignment horizontal="center" vertical="center"/>
      <protection/>
    </xf>
    <xf numFmtId="216" fontId="48" fillId="0" borderId="34" xfId="25" applyNumberFormat="1" applyFont="1" applyBorder="1" applyAlignment="1">
      <alignment horizontal="center" vertical="center"/>
      <protection/>
    </xf>
    <xf numFmtId="0" fontId="48" fillId="0" borderId="44" xfId="25" applyFont="1" applyBorder="1" applyAlignment="1">
      <alignment horizontal="center" vertical="center"/>
      <protection/>
    </xf>
    <xf numFmtId="0" fontId="48" fillId="0" borderId="45" xfId="25" applyFont="1" applyBorder="1" applyAlignment="1">
      <alignment horizontal="center" vertical="center"/>
      <protection/>
    </xf>
    <xf numFmtId="0" fontId="48" fillId="0" borderId="41" xfId="25" applyFont="1" applyBorder="1" applyAlignment="1">
      <alignment vertical="center"/>
      <protection/>
    </xf>
    <xf numFmtId="0" fontId="48" fillId="0" borderId="27" xfId="25" applyFont="1" applyBorder="1" applyAlignment="1">
      <alignment vertical="center"/>
      <protection/>
    </xf>
    <xf numFmtId="0" fontId="23" fillId="0" borderId="0" xfId="25" applyFont="1" applyBorder="1" applyAlignment="1">
      <alignment/>
      <protection/>
    </xf>
    <xf numFmtId="0" fontId="48" fillId="0" borderId="0" xfId="25" applyFont="1" applyBorder="1" applyAlignment="1">
      <alignment/>
      <protection/>
    </xf>
    <xf numFmtId="0" fontId="48" fillId="0" borderId="9" xfId="25" applyFont="1" applyBorder="1" applyAlignment="1">
      <alignment horizontal="centerContinuous"/>
      <protection/>
    </xf>
    <xf numFmtId="0" fontId="48" fillId="0" borderId="3" xfId="25" applyFont="1" applyBorder="1" applyAlignment="1">
      <alignment horizontal="centerContinuous"/>
      <protection/>
    </xf>
    <xf numFmtId="0" fontId="15" fillId="0" borderId="17" xfId="25" applyFont="1" applyBorder="1" applyAlignment="1">
      <alignment horizontal="centerContinuous"/>
      <protection/>
    </xf>
    <xf numFmtId="0" fontId="48" fillId="0" borderId="17" xfId="25" applyFont="1" applyBorder="1" applyAlignment="1">
      <alignment horizontal="centerContinuous"/>
      <protection/>
    </xf>
    <xf numFmtId="0" fontId="48" fillId="0" borderId="7" xfId="25" applyFont="1" applyBorder="1" applyAlignment="1">
      <alignment horizontal="centerContinuous"/>
      <protection/>
    </xf>
    <xf numFmtId="0" fontId="48" fillId="0" borderId="30" xfId="25" applyFont="1" applyBorder="1" applyAlignment="1">
      <alignment/>
      <protection/>
    </xf>
    <xf numFmtId="0" fontId="48" fillId="0" borderId="48" xfId="25" applyFont="1" applyBorder="1">
      <alignment/>
      <protection/>
    </xf>
    <xf numFmtId="0" fontId="48" fillId="0" borderId="49" xfId="25" applyFont="1" applyBorder="1" applyAlignment="1">
      <alignment horizontal="centerContinuous"/>
      <protection/>
    </xf>
    <xf numFmtId="0" fontId="48" fillId="0" borderId="50" xfId="25" applyFont="1" applyBorder="1" applyAlignment="1">
      <alignment horizontal="centerContinuous"/>
      <protection/>
    </xf>
    <xf numFmtId="0" fontId="48" fillId="0" borderId="5" xfId="25" applyFont="1" applyBorder="1">
      <alignment/>
      <protection/>
    </xf>
    <xf numFmtId="0" fontId="48" fillId="0" borderId="51" xfId="25" applyFont="1" applyBorder="1" applyAlignment="1">
      <alignment horizontal="center"/>
      <protection/>
    </xf>
    <xf numFmtId="0" fontId="48" fillId="0" borderId="47" xfId="25" applyFont="1" applyBorder="1" applyAlignment="1">
      <alignment horizontal="center"/>
      <protection/>
    </xf>
    <xf numFmtId="0" fontId="48" fillId="0" borderId="52" xfId="25" applyFont="1" applyBorder="1" applyAlignment="1">
      <alignment horizontal="center"/>
      <protection/>
    </xf>
    <xf numFmtId="0" fontId="48" fillId="0" borderId="6" xfId="25" applyFont="1" applyBorder="1" applyAlignment="1">
      <alignment horizontal="center"/>
      <protection/>
    </xf>
    <xf numFmtId="0" fontId="48" fillId="0" borderId="53" xfId="25" applyFont="1" applyBorder="1" applyAlignment="1">
      <alignment horizontal="center"/>
      <protection/>
    </xf>
    <xf numFmtId="0" fontId="48" fillId="0" borderId="50" xfId="25" applyFont="1" applyBorder="1" applyAlignment="1">
      <alignment horizontal="center"/>
      <protection/>
    </xf>
    <xf numFmtId="0" fontId="48" fillId="0" borderId="54" xfId="25" applyFont="1" applyBorder="1">
      <alignment/>
      <protection/>
    </xf>
    <xf numFmtId="0" fontId="48" fillId="0" borderId="55" xfId="25" applyFont="1" applyBorder="1">
      <alignment/>
      <protection/>
    </xf>
    <xf numFmtId="0" fontId="48" fillId="0" borderId="17" xfId="25" applyFont="1" applyBorder="1">
      <alignment/>
      <protection/>
    </xf>
    <xf numFmtId="1" fontId="48" fillId="0" borderId="2" xfId="25" applyNumberFormat="1" applyFont="1" applyBorder="1" applyAlignment="1">
      <alignment horizontal="centerContinuous" vertical="center"/>
      <protection/>
    </xf>
    <xf numFmtId="216" fontId="48" fillId="3" borderId="34" xfId="25" applyNumberFormat="1" applyFont="1" applyFill="1" applyBorder="1" applyAlignment="1">
      <alignment horizontal="right" vertical="center"/>
      <protection/>
    </xf>
    <xf numFmtId="216" fontId="48" fillId="3" borderId="1" xfId="25" applyNumberFormat="1" applyFont="1" applyFill="1" applyBorder="1" applyAlignment="1">
      <alignment horizontal="right" vertical="center"/>
      <protection/>
    </xf>
    <xf numFmtId="216" fontId="48" fillId="4" borderId="1" xfId="25" applyNumberFormat="1" applyFont="1" applyFill="1" applyBorder="1" applyAlignment="1">
      <alignment horizontal="right" vertical="center"/>
      <protection/>
    </xf>
    <xf numFmtId="216" fontId="48" fillId="4" borderId="33" xfId="25" applyNumberFormat="1" applyFont="1" applyFill="1" applyBorder="1" applyAlignment="1">
      <alignment horizontal="right" vertical="center"/>
      <protection/>
    </xf>
    <xf numFmtId="216" fontId="48" fillId="0" borderId="1" xfId="25" applyNumberFormat="1" applyFont="1" applyBorder="1" applyAlignment="1">
      <alignment horizontal="right" vertical="center"/>
      <protection/>
    </xf>
    <xf numFmtId="1" fontId="48" fillId="0" borderId="56" xfId="25" applyNumberFormat="1" applyFont="1" applyBorder="1" applyAlignment="1">
      <alignment horizontal="centerContinuous" vertical="center"/>
      <protection/>
    </xf>
    <xf numFmtId="0" fontId="48" fillId="0" borderId="1" xfId="25" applyFont="1" applyBorder="1">
      <alignment/>
      <protection/>
    </xf>
    <xf numFmtId="0" fontId="48" fillId="0" borderId="0" xfId="25" applyFont="1" applyAlignment="1">
      <alignment vertical="center"/>
      <protection/>
    </xf>
    <xf numFmtId="1" fontId="48" fillId="0" borderId="8" xfId="25" applyNumberFormat="1" applyFont="1" applyBorder="1" applyAlignment="1">
      <alignment horizontal="centerContinuous" vertical="center"/>
      <protection/>
    </xf>
    <xf numFmtId="216" fontId="48" fillId="0" borderId="33" xfId="25" applyNumberFormat="1" applyFont="1" applyBorder="1" applyAlignment="1">
      <alignment horizontal="right" vertical="center"/>
      <protection/>
    </xf>
    <xf numFmtId="1" fontId="48" fillId="0" borderId="30" xfId="25" applyNumberFormat="1" applyFont="1" applyBorder="1" applyAlignment="1">
      <alignment horizontal="centerContinuous" vertical="center"/>
      <protection/>
    </xf>
    <xf numFmtId="0" fontId="49" fillId="0" borderId="25" xfId="25" applyFont="1" applyBorder="1" applyAlignment="1">
      <alignment horizontal="centerContinuous" vertical="center"/>
      <protection/>
    </xf>
    <xf numFmtId="216" fontId="48" fillId="3" borderId="40" xfId="25" applyNumberFormat="1" applyFont="1" applyFill="1" applyBorder="1" applyAlignment="1">
      <alignment horizontal="right" vertical="center"/>
      <protection/>
    </xf>
    <xf numFmtId="0" fontId="48" fillId="0" borderId="1" xfId="25" applyFont="1" applyBorder="1" applyAlignment="1">
      <alignment horizontal="centerContinuous"/>
      <protection/>
    </xf>
    <xf numFmtId="0" fontId="48" fillId="0" borderId="49" xfId="25" applyFont="1" applyBorder="1" applyAlignment="1">
      <alignment vertical="center"/>
      <protection/>
    </xf>
    <xf numFmtId="1" fontId="48" fillId="0" borderId="5" xfId="25" applyNumberFormat="1" applyFont="1" applyBorder="1" applyAlignment="1">
      <alignment horizontal="centerContinuous" vertical="center"/>
      <protection/>
    </xf>
    <xf numFmtId="216" fontId="48" fillId="0" borderId="50" xfId="25" applyNumberFormat="1" applyFont="1" applyBorder="1" applyAlignment="1">
      <alignment horizontal="right" vertical="center"/>
      <protection/>
    </xf>
    <xf numFmtId="216" fontId="48" fillId="0" borderId="51" xfId="25" applyNumberFormat="1" applyFont="1" applyBorder="1" applyAlignment="1">
      <alignment horizontal="right" vertical="center"/>
      <protection/>
    </xf>
    <xf numFmtId="1" fontId="48" fillId="0" borderId="54" xfId="25" applyNumberFormat="1" applyFont="1" applyBorder="1" applyAlignment="1">
      <alignment horizontal="centerContinuous" vertical="center"/>
      <protection/>
    </xf>
    <xf numFmtId="0" fontId="49" fillId="0" borderId="57" xfId="25" applyFont="1" applyBorder="1">
      <alignment/>
      <protection/>
    </xf>
    <xf numFmtId="0" fontId="49" fillId="0" borderId="15" xfId="25" applyFont="1" applyBorder="1">
      <alignment/>
      <protection/>
    </xf>
    <xf numFmtId="0" fontId="49" fillId="0" borderId="58" xfId="25" applyFont="1" applyBorder="1" applyAlignment="1">
      <alignment vertical="center"/>
      <protection/>
    </xf>
    <xf numFmtId="1" fontId="49" fillId="0" borderId="59" xfId="25" applyNumberFormat="1" applyFont="1" applyBorder="1" applyAlignment="1">
      <alignment horizontal="centerContinuous" vertical="center"/>
      <protection/>
    </xf>
    <xf numFmtId="216" fontId="49" fillId="0" borderId="61" xfId="25" applyNumberFormat="1" applyFont="1" applyBorder="1" applyAlignment="1">
      <alignment horizontal="right" vertical="center"/>
      <protection/>
    </xf>
    <xf numFmtId="216" fontId="49" fillId="0" borderId="62" xfId="25" applyNumberFormat="1" applyFont="1" applyBorder="1" applyAlignment="1">
      <alignment horizontal="right" vertical="center"/>
      <protection/>
    </xf>
    <xf numFmtId="1" fontId="49" fillId="0" borderId="63" xfId="25" applyNumberFormat="1" applyFont="1" applyBorder="1" applyAlignment="1">
      <alignment horizontal="centerContinuous" vertical="center"/>
      <protection/>
    </xf>
    <xf numFmtId="0" fontId="49" fillId="0" borderId="0" xfId="25" applyFont="1">
      <alignment/>
      <protection/>
    </xf>
    <xf numFmtId="0" fontId="49" fillId="0" borderId="25" xfId="25" applyFont="1" applyBorder="1" applyAlignment="1">
      <alignment horizontal="center" vertical="center" textRotation="90"/>
      <protection/>
    </xf>
    <xf numFmtId="0" fontId="49" fillId="0" borderId="8" xfId="25" applyFont="1" applyBorder="1">
      <alignment/>
      <protection/>
    </xf>
    <xf numFmtId="0" fontId="49" fillId="0" borderId="8" xfId="25" applyFont="1" applyBorder="1" applyAlignment="1">
      <alignment horizontal="center" vertical="center"/>
      <protection/>
    </xf>
    <xf numFmtId="216" fontId="48" fillId="2" borderId="34" xfId="25" applyNumberFormat="1" applyFont="1" applyFill="1" applyBorder="1" applyAlignment="1">
      <alignment horizontal="right" vertical="center"/>
      <protection/>
    </xf>
    <xf numFmtId="0" fontId="49" fillId="0" borderId="4" xfId="25" applyFont="1" applyBorder="1">
      <alignment/>
      <protection/>
    </xf>
    <xf numFmtId="0" fontId="48" fillId="0" borderId="6" xfId="25" applyFont="1" applyBorder="1" applyAlignment="1">
      <alignment vertical="center"/>
      <protection/>
    </xf>
    <xf numFmtId="216" fontId="48" fillId="4" borderId="50" xfId="25" applyNumberFormat="1" applyFont="1" applyFill="1" applyBorder="1" applyAlignment="1">
      <alignment horizontal="right" vertical="center"/>
      <protection/>
    </xf>
    <xf numFmtId="0" fontId="45" fillId="4" borderId="34" xfId="25" applyFill="1" applyBorder="1">
      <alignment/>
      <protection/>
    </xf>
    <xf numFmtId="216" fontId="48" fillId="4" borderId="51" xfId="25" applyNumberFormat="1" applyFont="1" applyFill="1" applyBorder="1" applyAlignment="1">
      <alignment horizontal="right" vertical="center"/>
      <protection/>
    </xf>
    <xf numFmtId="216" fontId="48" fillId="4" borderId="53" xfId="25" applyNumberFormat="1" applyFont="1" applyFill="1" applyBorder="1" applyAlignment="1">
      <alignment horizontal="right" vertical="center"/>
      <protection/>
    </xf>
    <xf numFmtId="0" fontId="49" fillId="0" borderId="55" xfId="25" applyFont="1" applyBorder="1" applyAlignment="1">
      <alignment horizontal="center" vertical="center"/>
      <protection/>
    </xf>
    <xf numFmtId="0" fontId="49" fillId="0" borderId="25" xfId="25" applyFont="1" applyBorder="1" applyAlignment="1">
      <alignment horizontal="center" vertical="center"/>
      <protection/>
    </xf>
    <xf numFmtId="0" fontId="49" fillId="0" borderId="49" xfId="25" applyFont="1" applyBorder="1" applyAlignment="1">
      <alignment vertical="center"/>
      <protection/>
    </xf>
    <xf numFmtId="1" fontId="49" fillId="0" borderId="5" xfId="25" applyNumberFormat="1" applyFont="1" applyBorder="1" applyAlignment="1">
      <alignment horizontal="centerContinuous" vertical="center"/>
      <protection/>
    </xf>
    <xf numFmtId="216" fontId="49" fillId="4" borderId="47" xfId="25" applyNumberFormat="1" applyFont="1" applyFill="1" applyBorder="1" applyAlignment="1">
      <alignment horizontal="right" vertical="center"/>
      <protection/>
    </xf>
    <xf numFmtId="216" fontId="48" fillId="2" borderId="47" xfId="25" applyNumberFormat="1" applyFont="1" applyFill="1" applyBorder="1" applyAlignment="1">
      <alignment horizontal="right" vertical="center"/>
      <protection/>
    </xf>
    <xf numFmtId="1" fontId="49" fillId="0" borderId="54" xfId="25" applyNumberFormat="1" applyFont="1" applyBorder="1" applyAlignment="1">
      <alignment horizontal="centerContinuous" vertical="center"/>
      <protection/>
    </xf>
    <xf numFmtId="0" fontId="48" fillId="0" borderId="0" xfId="25" applyFont="1" applyBorder="1" applyAlignment="1">
      <alignment vertical="center"/>
      <protection/>
    </xf>
    <xf numFmtId="216" fontId="48" fillId="0" borderId="28" xfId="25" applyNumberFormat="1" applyFont="1" applyBorder="1" applyAlignment="1">
      <alignment horizontal="right" vertical="center"/>
      <protection/>
    </xf>
    <xf numFmtId="216" fontId="48" fillId="0" borderId="41" xfId="25" applyNumberFormat="1" applyFont="1" applyBorder="1" applyAlignment="1">
      <alignment horizontal="right" vertical="center"/>
      <protection/>
    </xf>
    <xf numFmtId="216" fontId="48" fillId="4" borderId="28" xfId="25" applyNumberFormat="1" applyFont="1" applyFill="1" applyBorder="1" applyAlignment="1">
      <alignment horizontal="right" vertical="center"/>
      <protection/>
    </xf>
    <xf numFmtId="216" fontId="48" fillId="4" borderId="44" xfId="25" applyNumberFormat="1" applyFont="1" applyFill="1" applyBorder="1" applyAlignment="1">
      <alignment horizontal="right" vertical="center"/>
      <protection/>
    </xf>
    <xf numFmtId="216" fontId="48" fillId="0" borderId="44" xfId="25" applyNumberFormat="1" applyFont="1" applyBorder="1" applyAlignment="1">
      <alignment horizontal="right" vertical="center"/>
      <protection/>
    </xf>
    <xf numFmtId="216" fontId="48" fillId="4" borderId="45" xfId="25" applyNumberFormat="1" applyFont="1" applyFill="1" applyBorder="1" applyAlignment="1">
      <alignment horizontal="right" vertical="center"/>
      <protection/>
    </xf>
    <xf numFmtId="0" fontId="49" fillId="0" borderId="57" xfId="25" applyFont="1" applyBorder="1" applyAlignment="1">
      <alignment horizontal="center" vertical="center"/>
      <protection/>
    </xf>
    <xf numFmtId="0" fontId="48" fillId="0" borderId="15" xfId="25" applyFont="1" applyBorder="1">
      <alignment/>
      <protection/>
    </xf>
    <xf numFmtId="0" fontId="48" fillId="0" borderId="64" xfId="25" applyFont="1" applyBorder="1" applyAlignment="1">
      <alignment vertical="center"/>
      <protection/>
    </xf>
    <xf numFmtId="1" fontId="48" fillId="0" borderId="65" xfId="25" applyNumberFormat="1" applyFont="1" applyBorder="1" applyAlignment="1">
      <alignment horizontal="centerContinuous" vertical="center"/>
      <protection/>
    </xf>
    <xf numFmtId="1" fontId="48" fillId="0" borderId="66" xfId="25" applyNumberFormat="1" applyFont="1" applyBorder="1" applyAlignment="1">
      <alignment horizontal="centerContinuous" vertical="center"/>
      <protection/>
    </xf>
    <xf numFmtId="0" fontId="49" fillId="0" borderId="25" xfId="25" applyFont="1" applyBorder="1">
      <alignment/>
      <protection/>
    </xf>
    <xf numFmtId="0" fontId="49" fillId="0" borderId="1" xfId="25" applyFont="1" applyBorder="1">
      <alignment/>
      <protection/>
    </xf>
    <xf numFmtId="0" fontId="49" fillId="0" borderId="67" xfId="25" applyFont="1" applyBorder="1" applyAlignment="1">
      <alignment vertical="center"/>
      <protection/>
    </xf>
    <xf numFmtId="216" fontId="49" fillId="4" borderId="60" xfId="25" applyNumberFormat="1" applyFont="1" applyFill="1" applyBorder="1" applyAlignment="1">
      <alignment horizontal="right" vertical="center"/>
      <protection/>
    </xf>
    <xf numFmtId="216" fontId="49" fillId="4" borderId="68" xfId="25" applyNumberFormat="1" applyFont="1" applyFill="1" applyBorder="1" applyAlignment="1">
      <alignment horizontal="right" vertical="center"/>
      <protection/>
    </xf>
    <xf numFmtId="216" fontId="49" fillId="0" borderId="0" xfId="25" applyNumberFormat="1" applyFont="1">
      <alignment/>
      <protection/>
    </xf>
    <xf numFmtId="0" fontId="48" fillId="0" borderId="12" xfId="25" applyFont="1" applyBorder="1" applyAlignment="1">
      <alignment vertical="center"/>
      <protection/>
    </xf>
    <xf numFmtId="216" fontId="52" fillId="0" borderId="1" xfId="25" applyNumberFormat="1" applyFont="1" applyBorder="1" applyAlignment="1">
      <alignment horizontal="right" vertical="center"/>
      <protection/>
    </xf>
    <xf numFmtId="1" fontId="48" fillId="4" borderId="8" xfId="25" applyNumberFormat="1" applyFont="1" applyFill="1" applyBorder="1" applyAlignment="1">
      <alignment horizontal="centerContinuous" vertical="center"/>
      <protection/>
    </xf>
    <xf numFmtId="216" fontId="52" fillId="4" borderId="34" xfId="25" applyNumberFormat="1" applyFont="1" applyFill="1" applyBorder="1" applyAlignment="1">
      <alignment horizontal="right" vertical="center"/>
      <protection/>
    </xf>
    <xf numFmtId="1" fontId="48" fillId="4" borderId="30" xfId="25" applyNumberFormat="1" applyFont="1" applyFill="1" applyBorder="1" applyAlignment="1">
      <alignment horizontal="centerContinuous" vertical="center"/>
      <protection/>
    </xf>
    <xf numFmtId="0" fontId="48" fillId="0" borderId="0" xfId="25" applyFont="1" applyFill="1">
      <alignment/>
      <protection/>
    </xf>
    <xf numFmtId="0" fontId="48" fillId="2" borderId="12" xfId="25" applyFont="1" applyFill="1" applyBorder="1" applyAlignment="1">
      <alignment vertical="center"/>
      <protection/>
    </xf>
    <xf numFmtId="0" fontId="49" fillId="0" borderId="0" xfId="25" applyFont="1" applyAlignment="1">
      <alignment horizontal="centerContinuous"/>
      <protection/>
    </xf>
    <xf numFmtId="0" fontId="15" fillId="0" borderId="0" xfId="25" applyFont="1" applyBorder="1">
      <alignment/>
      <protection/>
    </xf>
    <xf numFmtId="0" fontId="48" fillId="0" borderId="9" xfId="25" applyFont="1" applyBorder="1" applyAlignment="1">
      <alignment vertical="center"/>
      <protection/>
    </xf>
    <xf numFmtId="1" fontId="48" fillId="4" borderId="2" xfId="25" applyNumberFormat="1" applyFont="1" applyFill="1" applyBorder="1" applyAlignment="1">
      <alignment horizontal="centerContinuous" vertical="center"/>
      <protection/>
    </xf>
    <xf numFmtId="216" fontId="48" fillId="4" borderId="17" xfId="25" applyNumberFormat="1" applyFont="1" applyFill="1" applyBorder="1" applyAlignment="1">
      <alignment horizontal="right" vertical="center"/>
      <protection/>
    </xf>
    <xf numFmtId="216" fontId="48" fillId="4" borderId="69" xfId="25" applyNumberFormat="1" applyFont="1" applyFill="1" applyBorder="1" applyAlignment="1">
      <alignment horizontal="right" vertical="center"/>
      <protection/>
    </xf>
    <xf numFmtId="216" fontId="48" fillId="4" borderId="46" xfId="25" applyNumberFormat="1" applyFont="1" applyFill="1" applyBorder="1" applyAlignment="1">
      <alignment horizontal="right" vertical="center"/>
      <protection/>
    </xf>
    <xf numFmtId="1" fontId="48" fillId="4" borderId="56" xfId="25" applyNumberFormat="1" applyFont="1" applyFill="1" applyBorder="1" applyAlignment="1">
      <alignment horizontal="centerContinuous" vertical="center"/>
      <protection/>
    </xf>
    <xf numFmtId="216" fontId="15" fillId="0" borderId="0" xfId="25" applyNumberFormat="1" applyFont="1">
      <alignment/>
      <protection/>
    </xf>
    <xf numFmtId="0" fontId="48" fillId="0" borderId="10" xfId="25" applyFont="1" applyBorder="1" applyAlignment="1">
      <alignment vertical="center"/>
      <protection/>
    </xf>
    <xf numFmtId="1" fontId="48" fillId="4" borderId="4" xfId="25" applyNumberFormat="1" applyFont="1" applyFill="1" applyBorder="1" applyAlignment="1">
      <alignment horizontal="centerContinuous" vertical="center"/>
      <protection/>
    </xf>
    <xf numFmtId="216" fontId="48" fillId="4" borderId="18" xfId="25" applyNumberFormat="1" applyFont="1" applyFill="1" applyBorder="1" applyAlignment="1">
      <alignment horizontal="right" vertical="center"/>
      <protection/>
    </xf>
    <xf numFmtId="216" fontId="48" fillId="4" borderId="71" xfId="25" applyNumberFormat="1" applyFont="1" applyFill="1" applyBorder="1" applyAlignment="1">
      <alignment horizontal="right" vertical="center"/>
      <protection/>
    </xf>
    <xf numFmtId="216" fontId="48" fillId="4" borderId="72" xfId="25" applyNumberFormat="1" applyFont="1" applyFill="1" applyBorder="1" applyAlignment="1">
      <alignment horizontal="right" vertical="center"/>
      <protection/>
    </xf>
    <xf numFmtId="1" fontId="48" fillId="4" borderId="73" xfId="25" applyNumberFormat="1" applyFont="1" applyFill="1" applyBorder="1" applyAlignment="1">
      <alignment horizontal="centerContinuous" vertical="center"/>
      <protection/>
    </xf>
    <xf numFmtId="216" fontId="52" fillId="0" borderId="1" xfId="25" applyNumberFormat="1" applyFont="1" applyBorder="1" applyAlignment="1">
      <alignment horizontal="right" vertical="center"/>
      <protection/>
    </xf>
    <xf numFmtId="1" fontId="48" fillId="0" borderId="4" xfId="25" applyNumberFormat="1" applyFont="1" applyBorder="1" applyAlignment="1">
      <alignment horizontal="centerContinuous" vertical="center"/>
      <protection/>
    </xf>
    <xf numFmtId="216" fontId="48" fillId="0" borderId="70" xfId="25" applyNumberFormat="1" applyFont="1" applyBorder="1" applyAlignment="1">
      <alignment horizontal="right" vertical="center"/>
      <protection/>
    </xf>
    <xf numFmtId="216" fontId="48" fillId="0" borderId="18" xfId="25" applyNumberFormat="1" applyFont="1" applyBorder="1" applyAlignment="1">
      <alignment horizontal="right" vertical="center"/>
      <protection/>
    </xf>
    <xf numFmtId="216" fontId="48" fillId="0" borderId="71" xfId="25" applyNumberFormat="1" applyFont="1" applyBorder="1" applyAlignment="1">
      <alignment horizontal="right" vertical="center"/>
      <protection/>
    </xf>
    <xf numFmtId="216" fontId="52" fillId="0" borderId="18" xfId="25" applyNumberFormat="1" applyFont="1" applyBorder="1" applyAlignment="1">
      <alignment horizontal="right" vertical="center"/>
      <protection/>
    </xf>
    <xf numFmtId="1" fontId="48" fillId="0" borderId="73" xfId="25" applyNumberFormat="1" applyFont="1" applyBorder="1" applyAlignment="1">
      <alignment horizontal="centerContinuous" vertical="center"/>
      <protection/>
    </xf>
    <xf numFmtId="216" fontId="48" fillId="4" borderId="86" xfId="25" applyNumberFormat="1" applyFont="1" applyFill="1" applyBorder="1" applyAlignment="1">
      <alignment horizontal="right" vertical="center"/>
      <protection/>
    </xf>
    <xf numFmtId="216" fontId="48" fillId="0" borderId="43" xfId="25" applyNumberFormat="1" applyFont="1" applyBorder="1" applyAlignment="1">
      <alignment horizontal="right" vertical="center"/>
      <protection/>
    </xf>
    <xf numFmtId="216" fontId="48" fillId="0" borderId="52" xfId="25" applyNumberFormat="1" applyFont="1" applyBorder="1" applyAlignment="1">
      <alignment horizontal="right" vertical="center"/>
      <protection/>
    </xf>
    <xf numFmtId="216" fontId="48" fillId="4" borderId="52" xfId="25" applyNumberFormat="1" applyFont="1" applyFill="1" applyBorder="1" applyAlignment="1">
      <alignment horizontal="right" vertical="center"/>
      <protection/>
    </xf>
    <xf numFmtId="216" fontId="48" fillId="0" borderId="74" xfId="25" applyNumberFormat="1" applyFont="1" applyBorder="1" applyAlignment="1">
      <alignment horizontal="right" vertical="center"/>
      <protection/>
    </xf>
    <xf numFmtId="216" fontId="48" fillId="4" borderId="74" xfId="25" applyNumberFormat="1" applyFont="1" applyFill="1" applyBorder="1" applyAlignment="1">
      <alignment horizontal="right" vertical="center"/>
      <protection/>
    </xf>
    <xf numFmtId="216" fontId="48" fillId="4" borderId="75" xfId="25" applyNumberFormat="1" applyFont="1" applyFill="1" applyBorder="1" applyAlignment="1">
      <alignment horizontal="right" vertical="center"/>
      <protection/>
    </xf>
    <xf numFmtId="216" fontId="48" fillId="0" borderId="28" xfId="25" applyNumberFormat="1" applyFont="1" applyBorder="1" applyAlignment="1">
      <alignment horizontal="right" vertical="center"/>
      <protection/>
    </xf>
    <xf numFmtId="0" fontId="15" fillId="0" borderId="25" xfId="25" applyFont="1" applyBorder="1">
      <alignment/>
      <protection/>
    </xf>
    <xf numFmtId="0" fontId="48" fillId="0" borderId="76" xfId="25" applyFont="1" applyBorder="1" applyAlignment="1">
      <alignment vertical="center"/>
      <protection/>
    </xf>
    <xf numFmtId="1" fontId="48" fillId="0" borderId="77" xfId="25" applyNumberFormat="1" applyFont="1" applyBorder="1" applyAlignment="1">
      <alignment horizontal="centerContinuous" vertical="center"/>
      <protection/>
    </xf>
    <xf numFmtId="216" fontId="48" fillId="4" borderId="78" xfId="25" applyNumberFormat="1" applyFont="1" applyFill="1" applyBorder="1" applyAlignment="1">
      <alignment horizontal="right" vertical="center"/>
      <protection/>
    </xf>
    <xf numFmtId="216" fontId="48" fillId="4" borderId="79" xfId="25" applyNumberFormat="1" applyFont="1" applyFill="1" applyBorder="1" applyAlignment="1">
      <alignment horizontal="right" vertical="center"/>
      <protection/>
    </xf>
    <xf numFmtId="216" fontId="48" fillId="4" borderId="80" xfId="25" applyNumberFormat="1" applyFont="1" applyFill="1" applyBorder="1" applyAlignment="1">
      <alignment horizontal="right" vertical="center"/>
      <protection/>
    </xf>
    <xf numFmtId="216" fontId="48" fillId="0" borderId="1" xfId="25" applyNumberFormat="1" applyFont="1" applyBorder="1" applyAlignment="1">
      <alignment horizontal="right" vertical="center"/>
      <protection/>
    </xf>
    <xf numFmtId="1" fontId="48" fillId="0" borderId="81" xfId="25" applyNumberFormat="1" applyFont="1" applyBorder="1" applyAlignment="1">
      <alignment horizontal="centerContinuous" vertical="center"/>
      <protection/>
    </xf>
    <xf numFmtId="0" fontId="48" fillId="0" borderId="0" xfId="25" applyFont="1" applyBorder="1">
      <alignment/>
      <protection/>
    </xf>
    <xf numFmtId="216" fontId="48" fillId="0" borderId="87" xfId="25" applyNumberFormat="1" applyFont="1" applyBorder="1" applyAlignment="1">
      <alignment horizontal="right" vertical="center"/>
      <protection/>
    </xf>
    <xf numFmtId="216" fontId="48" fillId="0" borderId="7" xfId="25" applyNumberFormat="1" applyFont="1" applyBorder="1" applyAlignment="1">
      <alignment horizontal="right" vertical="center"/>
      <protection/>
    </xf>
    <xf numFmtId="1" fontId="48" fillId="0" borderId="83" xfId="25" applyNumberFormat="1" applyFont="1" applyBorder="1" applyAlignment="1">
      <alignment horizontal="centerContinuous" vertical="center"/>
      <protection/>
    </xf>
    <xf numFmtId="0" fontId="15" fillId="0" borderId="22" xfId="25" applyFont="1" applyBorder="1">
      <alignment/>
      <protection/>
    </xf>
    <xf numFmtId="0" fontId="23" fillId="0" borderId="23" xfId="25" applyFont="1" applyBorder="1" applyAlignment="1">
      <alignment horizontal="center"/>
      <protection/>
    </xf>
    <xf numFmtId="0" fontId="15" fillId="4" borderId="23" xfId="25" applyFont="1" applyFill="1" applyBorder="1">
      <alignment/>
      <protection/>
    </xf>
    <xf numFmtId="217" fontId="48" fillId="0" borderId="23" xfId="25" applyNumberFormat="1" applyFont="1" applyBorder="1">
      <alignment/>
      <protection/>
    </xf>
    <xf numFmtId="0" fontId="48" fillId="0" borderId="23" xfId="25" applyFont="1" applyFill="1" applyBorder="1" applyAlignment="1">
      <alignment horizontal="right"/>
      <protection/>
    </xf>
    <xf numFmtId="217" fontId="48" fillId="0" borderId="23" xfId="25" applyNumberFormat="1" applyFont="1" applyFill="1" applyBorder="1">
      <alignment/>
      <protection/>
    </xf>
    <xf numFmtId="217" fontId="15" fillId="0" borderId="23" xfId="25" applyNumberFormat="1" applyFont="1" applyBorder="1">
      <alignment/>
      <protection/>
    </xf>
    <xf numFmtId="217" fontId="15" fillId="0" borderId="13" xfId="25" applyNumberFormat="1" applyFont="1" applyBorder="1">
      <alignment/>
      <protection/>
    </xf>
    <xf numFmtId="0" fontId="23" fillId="0" borderId="23" xfId="25" applyFont="1" applyBorder="1" applyProtection="1">
      <alignment/>
      <protection/>
    </xf>
    <xf numFmtId="0" fontId="22" fillId="0" borderId="0" xfId="25" applyFont="1" applyBorder="1" applyAlignment="1">
      <alignment horizontal="right"/>
      <protection/>
    </xf>
    <xf numFmtId="0" fontId="23" fillId="0" borderId="0" xfId="25" applyFont="1" applyAlignment="1">
      <alignment horizontal="centerContinuous"/>
      <protection/>
    </xf>
    <xf numFmtId="0" fontId="23" fillId="0" borderId="84" xfId="25" applyFont="1" applyBorder="1">
      <alignment/>
      <protection/>
    </xf>
    <xf numFmtId="0" fontId="15" fillId="0" borderId="57" xfId="25" applyFont="1" applyBorder="1">
      <alignment/>
      <protection/>
    </xf>
    <xf numFmtId="0" fontId="15" fillId="0" borderId="20" xfId="25" applyFont="1" applyBorder="1">
      <alignment/>
      <protection/>
    </xf>
    <xf numFmtId="0" fontId="23" fillId="0" borderId="20" xfId="25" applyFont="1" applyBorder="1" applyAlignment="1">
      <alignment horizontal="center"/>
      <protection/>
    </xf>
    <xf numFmtId="217" fontId="15" fillId="0" borderId="20" xfId="25" applyNumberFormat="1" applyFont="1" applyFill="1" applyBorder="1">
      <alignment/>
      <protection/>
    </xf>
    <xf numFmtId="217" fontId="15" fillId="0" borderId="20" xfId="25" applyNumberFormat="1" applyFont="1" applyBorder="1" applyAlignment="1">
      <alignment horizontal="right"/>
      <protection/>
    </xf>
    <xf numFmtId="217" fontId="48" fillId="0" borderId="20" xfId="25" applyNumberFormat="1" applyFont="1" applyFill="1" applyBorder="1">
      <alignment/>
      <protection/>
    </xf>
    <xf numFmtId="0" fontId="45" fillId="0" borderId="20" xfId="25" applyBorder="1">
      <alignment/>
      <protection/>
    </xf>
    <xf numFmtId="217" fontId="15" fillId="0" borderId="20" xfId="25" applyNumberFormat="1" applyFont="1" applyBorder="1">
      <alignment/>
      <protection/>
    </xf>
    <xf numFmtId="217" fontId="15" fillId="0" borderId="15" xfId="25" applyNumberFormat="1" applyFont="1" applyBorder="1">
      <alignment/>
      <protection/>
    </xf>
    <xf numFmtId="0" fontId="48" fillId="0" borderId="20" xfId="25" applyFont="1" applyBorder="1">
      <alignment/>
      <protection/>
    </xf>
    <xf numFmtId="217" fontId="48" fillId="0" borderId="20" xfId="25" applyNumberFormat="1" applyFont="1" applyBorder="1" applyAlignment="1">
      <alignment horizontal="right"/>
      <protection/>
    </xf>
    <xf numFmtId="0" fontId="23" fillId="0" borderId="20" xfId="25" applyFont="1" applyBorder="1">
      <alignment/>
      <protection/>
    </xf>
    <xf numFmtId="0" fontId="23" fillId="0" borderId="85" xfId="25" applyFont="1" applyBorder="1">
      <alignment/>
      <protection/>
    </xf>
    <xf numFmtId="0" fontId="16" fillId="0" borderId="0" xfId="24" applyFont="1" applyAlignment="1">
      <alignment horizontal="centerContinuous"/>
      <protection/>
    </xf>
    <xf numFmtId="0" fontId="48" fillId="0" borderId="0" xfId="24" applyFont="1" applyAlignment="1">
      <alignment horizontal="centerContinuous"/>
      <protection/>
    </xf>
    <xf numFmtId="0" fontId="48" fillId="0" borderId="0" xfId="24" applyFont="1">
      <alignment/>
      <protection/>
    </xf>
    <xf numFmtId="0" fontId="15" fillId="0" borderId="0" xfId="24" applyFont="1">
      <alignment/>
      <protection/>
    </xf>
    <xf numFmtId="0" fontId="48" fillId="0" borderId="22" xfId="24" applyFont="1" applyBorder="1">
      <alignment/>
      <protection/>
    </xf>
    <xf numFmtId="0" fontId="48" fillId="0" borderId="23" xfId="24" applyFont="1" applyBorder="1">
      <alignment/>
      <protection/>
    </xf>
    <xf numFmtId="0" fontId="48" fillId="0" borderId="19" xfId="24" applyFont="1" applyBorder="1" applyAlignment="1">
      <alignment vertical="center"/>
      <protection/>
    </xf>
    <xf numFmtId="0" fontId="48" fillId="0" borderId="14" xfId="24" applyFont="1" applyBorder="1">
      <alignment/>
      <protection/>
    </xf>
    <xf numFmtId="0" fontId="48" fillId="0" borderId="13" xfId="24" applyFont="1" applyBorder="1">
      <alignment/>
      <protection/>
    </xf>
    <xf numFmtId="0" fontId="49" fillId="0" borderId="23" xfId="24" applyFont="1" applyBorder="1" applyAlignment="1">
      <alignment/>
      <protection/>
    </xf>
    <xf numFmtId="0" fontId="49" fillId="0" borderId="23" xfId="24" applyFont="1" applyBorder="1" applyAlignment="1">
      <alignment horizontal="center"/>
      <protection/>
    </xf>
    <xf numFmtId="0" fontId="49" fillId="0" borderId="23" xfId="24" applyFont="1" applyBorder="1">
      <alignment/>
      <protection/>
    </xf>
    <xf numFmtId="0" fontId="15" fillId="0" borderId="23" xfId="24" applyFont="1" applyBorder="1">
      <alignment/>
      <protection/>
    </xf>
    <xf numFmtId="0" fontId="48" fillId="0" borderId="24" xfId="24" applyFont="1" applyBorder="1">
      <alignment/>
      <protection/>
    </xf>
    <xf numFmtId="0" fontId="48" fillId="0" borderId="25" xfId="24" applyFont="1" applyBorder="1">
      <alignment/>
      <protection/>
    </xf>
    <xf numFmtId="0" fontId="48" fillId="0" borderId="0" xfId="24" applyFont="1" applyAlignment="1">
      <alignment/>
      <protection/>
    </xf>
    <xf numFmtId="0" fontId="23" fillId="0" borderId="0" xfId="24" applyFont="1" applyAlignment="1">
      <alignment/>
      <protection/>
    </xf>
    <xf numFmtId="0" fontId="48" fillId="0" borderId="8" xfId="24" applyFont="1" applyBorder="1" applyAlignment="1">
      <alignment vertical="center"/>
      <protection/>
    </xf>
    <xf numFmtId="0" fontId="49" fillId="0" borderId="26" xfId="24" applyFont="1" applyBorder="1" applyAlignment="1">
      <alignment horizontal="centerContinuous"/>
      <protection/>
    </xf>
    <xf numFmtId="0" fontId="48" fillId="0" borderId="27" xfId="24" applyFont="1" applyBorder="1" applyAlignment="1">
      <alignment horizontal="centerContinuous"/>
      <protection/>
    </xf>
    <xf numFmtId="0" fontId="49" fillId="0" borderId="27" xfId="24" applyFont="1" applyBorder="1" applyAlignment="1">
      <alignment horizontal="centerContinuous"/>
      <protection/>
    </xf>
    <xf numFmtId="0" fontId="49" fillId="0" borderId="0" xfId="24" applyFont="1" applyBorder="1" applyAlignment="1">
      <alignment horizontal="centerContinuous"/>
      <protection/>
    </xf>
    <xf numFmtId="0" fontId="49" fillId="0" borderId="1" xfId="24" applyFont="1" applyBorder="1" applyAlignment="1">
      <alignment horizontal="centerContinuous"/>
      <protection/>
    </xf>
    <xf numFmtId="0" fontId="15" fillId="0" borderId="0" xfId="24" applyFont="1" applyBorder="1" applyAlignment="1">
      <alignment horizontal="centerContinuous"/>
      <protection/>
    </xf>
    <xf numFmtId="0" fontId="15" fillId="0" borderId="1" xfId="24" applyFont="1" applyBorder="1" applyAlignment="1">
      <alignment horizontal="centerContinuous"/>
      <protection/>
    </xf>
    <xf numFmtId="0" fontId="49" fillId="0" borderId="28" xfId="24" applyFont="1" applyBorder="1" applyAlignment="1">
      <alignment horizontal="centerContinuous"/>
      <protection/>
    </xf>
    <xf numFmtId="0" fontId="49" fillId="0" borderId="29" xfId="24" applyFont="1" applyBorder="1" applyAlignment="1">
      <alignment horizontal="centerContinuous"/>
      <protection/>
    </xf>
    <xf numFmtId="0" fontId="48" fillId="0" borderId="30" xfId="24" applyFont="1" applyBorder="1">
      <alignment/>
      <protection/>
    </xf>
    <xf numFmtId="0" fontId="48" fillId="0" borderId="8" xfId="24" applyFont="1" applyBorder="1" applyAlignment="1">
      <alignment horizontal="center" vertical="center"/>
      <protection/>
    </xf>
    <xf numFmtId="0" fontId="48" fillId="0" borderId="31" xfId="24" applyFont="1" applyBorder="1" applyAlignment="1">
      <alignment horizontal="center" vertical="center"/>
      <protection/>
    </xf>
    <xf numFmtId="0" fontId="48" fillId="0" borderId="32" xfId="24" applyFont="1" applyBorder="1" applyAlignment="1">
      <alignment horizontal="center" vertical="center"/>
      <protection/>
    </xf>
    <xf numFmtId="0" fontId="48" fillId="0" borderId="33" xfId="24" applyFont="1" applyBorder="1" applyAlignment="1">
      <alignment horizontal="center" vertical="center"/>
      <protection/>
    </xf>
    <xf numFmtId="0" fontId="48" fillId="0" borderId="34" xfId="24" applyFont="1" applyBorder="1" applyAlignment="1">
      <alignment horizontal="center" vertical="center"/>
      <protection/>
    </xf>
    <xf numFmtId="0" fontId="48" fillId="0" borderId="35" xfId="24" applyFont="1" applyBorder="1" applyAlignment="1">
      <alignment vertical="center"/>
      <protection/>
    </xf>
    <xf numFmtId="0" fontId="48" fillId="0" borderId="36" xfId="24" applyFont="1" applyBorder="1" applyAlignment="1">
      <alignment horizontal="center" vertical="center"/>
      <protection/>
    </xf>
    <xf numFmtId="0" fontId="48" fillId="0" borderId="37" xfId="24" applyFont="1" applyBorder="1" applyAlignment="1">
      <alignment horizontal="center" vertical="center"/>
      <protection/>
    </xf>
    <xf numFmtId="0" fontId="48" fillId="0" borderId="26" xfId="24" applyFont="1" applyBorder="1" applyAlignment="1">
      <alignment horizontal="centerContinuous" vertical="center"/>
      <protection/>
    </xf>
    <xf numFmtId="0" fontId="48" fillId="0" borderId="38" xfId="24" applyFont="1" applyBorder="1" applyAlignment="1">
      <alignment horizontal="centerContinuous" vertical="center"/>
      <protection/>
    </xf>
    <xf numFmtId="0" fontId="48" fillId="0" borderId="32" xfId="24" applyFont="1" applyBorder="1" applyAlignment="1">
      <alignment vertical="center"/>
      <protection/>
    </xf>
    <xf numFmtId="0" fontId="48" fillId="0" borderId="1" xfId="24" applyFont="1" applyBorder="1" applyAlignment="1">
      <alignment horizontal="center" vertical="center"/>
      <protection/>
    </xf>
    <xf numFmtId="0" fontId="48" fillId="0" borderId="28" xfId="24" applyFont="1" applyBorder="1" applyAlignment="1">
      <alignment horizontal="center" vertical="center"/>
      <protection/>
    </xf>
    <xf numFmtId="0" fontId="48" fillId="0" borderId="39" xfId="24" applyFont="1" applyBorder="1" applyAlignment="1">
      <alignment horizontal="centerContinuous"/>
      <protection/>
    </xf>
    <xf numFmtId="0" fontId="48" fillId="0" borderId="39" xfId="24" applyFont="1" applyBorder="1" applyAlignment="1">
      <alignment horizontal="centerContinuous" vertical="center"/>
      <protection/>
    </xf>
    <xf numFmtId="0" fontId="48" fillId="0" borderId="27" xfId="24" applyFont="1" applyBorder="1" applyAlignment="1">
      <alignment horizontal="centerContinuous" vertical="center"/>
      <protection/>
    </xf>
    <xf numFmtId="0" fontId="48" fillId="0" borderId="34" xfId="24" applyFont="1" applyBorder="1" applyAlignment="1">
      <alignment horizontal="centerContinuous" vertical="center"/>
      <protection/>
    </xf>
    <xf numFmtId="0" fontId="48" fillId="0" borderId="40" xfId="24" applyFont="1" applyBorder="1" applyAlignment="1">
      <alignment horizontal="center" vertical="center"/>
      <protection/>
    </xf>
    <xf numFmtId="0" fontId="48" fillId="0" borderId="1" xfId="24" applyFont="1" applyBorder="1" applyAlignment="1">
      <alignment horizontal="centerContinuous" vertical="center"/>
      <protection/>
    </xf>
    <xf numFmtId="0" fontId="48" fillId="0" borderId="41" xfId="24" applyFont="1" applyBorder="1" applyAlignment="1">
      <alignment horizontal="centerContinuous" vertical="center"/>
      <protection/>
    </xf>
    <xf numFmtId="0" fontId="48" fillId="0" borderId="42" xfId="24" applyFont="1" applyBorder="1" applyAlignment="1">
      <alignment vertical="center"/>
      <protection/>
    </xf>
    <xf numFmtId="0" fontId="48" fillId="0" borderId="30" xfId="24" applyFont="1" applyBorder="1" applyAlignment="1">
      <alignment horizontal="center" vertical="center"/>
      <protection/>
    </xf>
    <xf numFmtId="0" fontId="48" fillId="0" borderId="0" xfId="24" applyFont="1" applyBorder="1" applyAlignment="1">
      <alignment horizontal="center" vertical="center"/>
      <protection/>
    </xf>
    <xf numFmtId="0" fontId="48" fillId="0" borderId="43" xfId="24" applyFont="1" applyBorder="1" applyAlignment="1">
      <alignment horizontal="center" vertical="center"/>
      <protection/>
    </xf>
    <xf numFmtId="0" fontId="48" fillId="0" borderId="33" xfId="24" applyFont="1" applyBorder="1" applyAlignment="1">
      <alignment horizontal="centerContinuous" vertical="center"/>
      <protection/>
    </xf>
    <xf numFmtId="0" fontId="48" fillId="0" borderId="0" xfId="24" applyFont="1" applyBorder="1" applyAlignment="1">
      <alignment vertical="center"/>
      <protection/>
    </xf>
    <xf numFmtId="0" fontId="49" fillId="0" borderId="34" xfId="24" applyFont="1" applyBorder="1" applyAlignment="1">
      <alignment horizontal="centerContinuous" vertical="center"/>
      <protection/>
    </xf>
    <xf numFmtId="0" fontId="49" fillId="0" borderId="0" xfId="24" applyFont="1" applyBorder="1" applyAlignment="1">
      <alignment horizontal="center" vertical="center"/>
      <protection/>
    </xf>
    <xf numFmtId="0" fontId="50" fillId="0" borderId="0" xfId="24" applyFont="1">
      <alignment/>
      <protection/>
    </xf>
    <xf numFmtId="0" fontId="23" fillId="0" borderId="0" xfId="24" applyFont="1" applyAlignment="1">
      <alignment horizontal="left"/>
      <protection/>
    </xf>
    <xf numFmtId="0" fontId="49" fillId="0" borderId="34" xfId="24" applyFont="1" applyBorder="1" applyAlignment="1">
      <alignment horizontal="center" vertical="center"/>
      <protection/>
    </xf>
    <xf numFmtId="0" fontId="49" fillId="0" borderId="0" xfId="24" applyFont="1" applyBorder="1" applyAlignment="1">
      <alignment horizontal="center" vertical="center"/>
      <protection/>
    </xf>
    <xf numFmtId="0" fontId="48" fillId="0" borderId="30" xfId="24" applyFont="1" applyBorder="1" applyAlignment="1">
      <alignment horizontal="center" vertical="center"/>
      <protection/>
    </xf>
    <xf numFmtId="0" fontId="48" fillId="0" borderId="44" xfId="24" applyFont="1" applyBorder="1" applyAlignment="1">
      <alignment horizontal="center" vertical="center"/>
      <protection/>
    </xf>
    <xf numFmtId="0" fontId="48" fillId="0" borderId="45" xfId="24" applyFont="1" applyBorder="1" applyAlignment="1">
      <alignment horizontal="center" vertical="center"/>
      <protection/>
    </xf>
    <xf numFmtId="0" fontId="48" fillId="0" borderId="41" xfId="24" applyFont="1" applyBorder="1" applyAlignment="1">
      <alignment vertical="center"/>
      <protection/>
    </xf>
    <xf numFmtId="0" fontId="48" fillId="0" borderId="27" xfId="24" applyFont="1" applyBorder="1" applyAlignment="1">
      <alignment vertical="center"/>
      <protection/>
    </xf>
    <xf numFmtId="0" fontId="23" fillId="0" borderId="0" xfId="24" applyFont="1" applyBorder="1" applyAlignment="1">
      <alignment/>
      <protection/>
    </xf>
    <xf numFmtId="0" fontId="48" fillId="0" borderId="0" xfId="24" applyFont="1" applyBorder="1" applyAlignment="1">
      <alignment/>
      <protection/>
    </xf>
    <xf numFmtId="0" fontId="48" fillId="0" borderId="9" xfId="24" applyFont="1" applyBorder="1" applyAlignment="1">
      <alignment horizontal="centerContinuous"/>
      <protection/>
    </xf>
    <xf numFmtId="0" fontId="48" fillId="0" borderId="3" xfId="24" applyFont="1" applyBorder="1" applyAlignment="1">
      <alignment horizontal="centerContinuous"/>
      <protection/>
    </xf>
    <xf numFmtId="0" fontId="15" fillId="0" borderId="17" xfId="24" applyFont="1" applyBorder="1" applyAlignment="1">
      <alignment horizontal="centerContinuous"/>
      <protection/>
    </xf>
    <xf numFmtId="0" fontId="48" fillId="0" borderId="17" xfId="24" applyFont="1" applyBorder="1" applyAlignment="1">
      <alignment horizontal="centerContinuous"/>
      <protection/>
    </xf>
    <xf numFmtId="0" fontId="48" fillId="0" borderId="7" xfId="24" applyFont="1" applyBorder="1" applyAlignment="1">
      <alignment horizontal="centerContinuous"/>
      <protection/>
    </xf>
    <xf numFmtId="0" fontId="48" fillId="0" borderId="30" xfId="24" applyFont="1" applyBorder="1" applyAlignment="1">
      <alignment/>
      <protection/>
    </xf>
    <xf numFmtId="0" fontId="48" fillId="0" borderId="48" xfId="24" applyFont="1" applyBorder="1">
      <alignment/>
      <protection/>
    </xf>
    <xf numFmtId="0" fontId="48" fillId="0" borderId="49" xfId="24" applyFont="1" applyBorder="1" applyAlignment="1">
      <alignment horizontal="centerContinuous"/>
      <protection/>
    </xf>
    <xf numFmtId="0" fontId="48" fillId="0" borderId="50" xfId="24" applyFont="1" applyBorder="1" applyAlignment="1">
      <alignment horizontal="centerContinuous"/>
      <protection/>
    </xf>
    <xf numFmtId="0" fontId="48" fillId="0" borderId="5" xfId="24" applyFont="1" applyBorder="1">
      <alignment/>
      <protection/>
    </xf>
    <xf numFmtId="0" fontId="48" fillId="0" borderId="51" xfId="24" applyFont="1" applyBorder="1" applyAlignment="1">
      <alignment horizontal="center"/>
      <protection/>
    </xf>
    <xf numFmtId="0" fontId="48" fillId="0" borderId="47" xfId="24" applyFont="1" applyBorder="1" applyAlignment="1">
      <alignment horizontal="center"/>
      <protection/>
    </xf>
    <xf numFmtId="0" fontId="48" fillId="0" borderId="52" xfId="24" applyFont="1" applyBorder="1" applyAlignment="1">
      <alignment horizontal="center"/>
      <protection/>
    </xf>
    <xf numFmtId="0" fontId="48" fillId="0" borderId="6" xfId="24" applyFont="1" applyBorder="1" applyAlignment="1">
      <alignment horizontal="center"/>
      <protection/>
    </xf>
    <xf numFmtId="0" fontId="48" fillId="0" borderId="53" xfId="24" applyFont="1" applyBorder="1" applyAlignment="1">
      <alignment horizontal="center"/>
      <protection/>
    </xf>
    <xf numFmtId="0" fontId="48" fillId="0" borderId="50" xfId="24" applyFont="1" applyBorder="1" applyAlignment="1">
      <alignment horizontal="center"/>
      <protection/>
    </xf>
    <xf numFmtId="0" fontId="48" fillId="0" borderId="54" xfId="24" applyFont="1" applyBorder="1">
      <alignment/>
      <protection/>
    </xf>
    <xf numFmtId="0" fontId="48" fillId="0" borderId="55" xfId="24" applyFont="1" applyBorder="1">
      <alignment/>
      <protection/>
    </xf>
    <xf numFmtId="0" fontId="48" fillId="0" borderId="17" xfId="24" applyFont="1" applyBorder="1">
      <alignment/>
      <protection/>
    </xf>
    <xf numFmtId="1" fontId="48" fillId="0" borderId="2" xfId="24" applyNumberFormat="1" applyFont="1" applyBorder="1" applyAlignment="1">
      <alignment horizontal="centerContinuous" vertical="center"/>
      <protection/>
    </xf>
    <xf numFmtId="216" fontId="48" fillId="3" borderId="34" xfId="24" applyNumberFormat="1" applyFont="1" applyFill="1" applyBorder="1" applyAlignment="1">
      <alignment horizontal="right" vertical="center"/>
      <protection/>
    </xf>
    <xf numFmtId="216" fontId="48" fillId="3" borderId="1" xfId="24" applyNumberFormat="1" applyFont="1" applyFill="1" applyBorder="1" applyAlignment="1">
      <alignment horizontal="right" vertical="center"/>
      <protection/>
    </xf>
    <xf numFmtId="216" fontId="48" fillId="0" borderId="34" xfId="24" applyNumberFormat="1" applyFont="1" applyBorder="1" applyAlignment="1">
      <alignment horizontal="right" vertical="center"/>
      <protection/>
    </xf>
    <xf numFmtId="216" fontId="48" fillId="4" borderId="1" xfId="24" applyNumberFormat="1" applyFont="1" applyFill="1" applyBorder="1" applyAlignment="1">
      <alignment horizontal="right" vertical="center"/>
      <protection/>
    </xf>
    <xf numFmtId="216" fontId="48" fillId="4" borderId="34" xfId="24" applyNumberFormat="1" applyFont="1" applyFill="1" applyBorder="1" applyAlignment="1">
      <alignment horizontal="right" vertical="center"/>
      <protection/>
    </xf>
    <xf numFmtId="216" fontId="48" fillId="4" borderId="33" xfId="24" applyNumberFormat="1" applyFont="1" applyFill="1" applyBorder="1" applyAlignment="1">
      <alignment horizontal="right" vertical="center"/>
      <protection/>
    </xf>
    <xf numFmtId="216" fontId="48" fillId="0" borderId="1" xfId="24" applyNumberFormat="1" applyFont="1" applyBorder="1" applyAlignment="1">
      <alignment horizontal="right" vertical="center"/>
      <protection/>
    </xf>
    <xf numFmtId="0" fontId="48" fillId="0" borderId="1" xfId="24" applyFont="1" applyBorder="1">
      <alignment/>
      <protection/>
    </xf>
    <xf numFmtId="0" fontId="48" fillId="0" borderId="0" xfId="24" applyFont="1" applyAlignment="1">
      <alignment vertical="center"/>
      <protection/>
    </xf>
    <xf numFmtId="1" fontId="48" fillId="0" borderId="8" xfId="24" applyNumberFormat="1" applyFont="1" applyBorder="1" applyAlignment="1">
      <alignment horizontal="centerContinuous" vertical="center"/>
      <protection/>
    </xf>
    <xf numFmtId="216" fontId="48" fillId="0" borderId="33" xfId="24" applyNumberFormat="1" applyFont="1" applyBorder="1" applyAlignment="1">
      <alignment horizontal="right" vertical="center"/>
      <protection/>
    </xf>
    <xf numFmtId="216" fontId="48" fillId="4" borderId="40" xfId="24" applyNumberFormat="1" applyFont="1" applyFill="1" applyBorder="1" applyAlignment="1">
      <alignment horizontal="right" vertical="center"/>
      <protection/>
    </xf>
    <xf numFmtId="0" fontId="49" fillId="0" borderId="25" xfId="24" applyFont="1" applyBorder="1" applyAlignment="1">
      <alignment horizontal="centerContinuous" vertical="center"/>
      <protection/>
    </xf>
    <xf numFmtId="216" fontId="48" fillId="3" borderId="40" xfId="24" applyNumberFormat="1" applyFont="1" applyFill="1" applyBorder="1" applyAlignment="1">
      <alignment horizontal="right" vertical="center"/>
      <protection/>
    </xf>
    <xf numFmtId="0" fontId="48" fillId="0" borderId="1" xfId="24" applyFont="1" applyBorder="1" applyAlignment="1">
      <alignment horizontal="centerContinuous"/>
      <protection/>
    </xf>
    <xf numFmtId="0" fontId="48" fillId="0" borderId="49" xfId="24" applyFont="1" applyBorder="1" applyAlignment="1">
      <alignment vertical="center"/>
      <protection/>
    </xf>
    <xf numFmtId="1" fontId="48" fillId="0" borderId="5" xfId="24" applyNumberFormat="1" applyFont="1" applyBorder="1" applyAlignment="1">
      <alignment horizontal="centerContinuous" vertical="center"/>
      <protection/>
    </xf>
    <xf numFmtId="216" fontId="48" fillId="0" borderId="47" xfId="24" applyNumberFormat="1" applyFont="1" applyBorder="1" applyAlignment="1">
      <alignment horizontal="right" vertical="center"/>
      <protection/>
    </xf>
    <xf numFmtId="216" fontId="48" fillId="0" borderId="50" xfId="24" applyNumberFormat="1" applyFont="1" applyBorder="1" applyAlignment="1">
      <alignment horizontal="right" vertical="center"/>
      <protection/>
    </xf>
    <xf numFmtId="216" fontId="48" fillId="0" borderId="51" xfId="24" applyNumberFormat="1" applyFont="1" applyBorder="1" applyAlignment="1">
      <alignment horizontal="right" vertical="center"/>
      <protection/>
    </xf>
    <xf numFmtId="0" fontId="49" fillId="0" borderId="57" xfId="24" applyFont="1" applyBorder="1">
      <alignment/>
      <protection/>
    </xf>
    <xf numFmtId="0" fontId="49" fillId="0" borderId="15" xfId="24" applyFont="1" applyBorder="1">
      <alignment/>
      <protection/>
    </xf>
    <xf numFmtId="0" fontId="49" fillId="0" borderId="58" xfId="24" applyFont="1" applyBorder="1" applyAlignment="1">
      <alignment vertical="center"/>
      <protection/>
    </xf>
    <xf numFmtId="1" fontId="49" fillId="0" borderId="59" xfId="24" applyNumberFormat="1" applyFont="1" applyBorder="1" applyAlignment="1">
      <alignment horizontal="centerContinuous" vertical="center"/>
      <protection/>
    </xf>
    <xf numFmtId="216" fontId="49" fillId="0" borderId="60" xfId="24" applyNumberFormat="1" applyFont="1" applyBorder="1" applyAlignment="1">
      <alignment horizontal="right" vertical="center"/>
      <protection/>
    </xf>
    <xf numFmtId="216" fontId="49" fillId="0" borderId="61" xfId="24" applyNumberFormat="1" applyFont="1" applyBorder="1" applyAlignment="1">
      <alignment horizontal="right" vertical="center"/>
      <protection/>
    </xf>
    <xf numFmtId="216" fontId="49" fillId="0" borderId="62" xfId="24" applyNumberFormat="1" applyFont="1" applyBorder="1" applyAlignment="1">
      <alignment horizontal="right" vertical="center"/>
      <protection/>
    </xf>
    <xf numFmtId="0" fontId="49" fillId="0" borderId="0" xfId="24" applyFont="1">
      <alignment/>
      <protection/>
    </xf>
    <xf numFmtId="0" fontId="49" fillId="0" borderId="25" xfId="24" applyFont="1" applyBorder="1" applyAlignment="1">
      <alignment horizontal="center" vertical="center" textRotation="90"/>
      <protection/>
    </xf>
    <xf numFmtId="0" fontId="49" fillId="0" borderId="8" xfId="24" applyFont="1" applyBorder="1">
      <alignment/>
      <protection/>
    </xf>
    <xf numFmtId="0" fontId="48" fillId="0" borderId="12" xfId="24" applyFont="1" applyBorder="1" applyAlignment="1">
      <alignment vertical="center"/>
      <protection/>
    </xf>
    <xf numFmtId="0" fontId="49" fillId="0" borderId="8" xfId="24" applyFont="1" applyBorder="1" applyAlignment="1">
      <alignment horizontal="center" vertical="center"/>
      <protection/>
    </xf>
    <xf numFmtId="0" fontId="49" fillId="0" borderId="4" xfId="24" applyFont="1" applyBorder="1">
      <alignment/>
      <protection/>
    </xf>
    <xf numFmtId="0" fontId="48" fillId="0" borderId="6" xfId="24" applyFont="1" applyBorder="1" applyAlignment="1">
      <alignment vertical="center"/>
      <protection/>
    </xf>
    <xf numFmtId="216" fontId="48" fillId="4" borderId="47" xfId="24" applyNumberFormat="1" applyFont="1" applyFill="1" applyBorder="1" applyAlignment="1">
      <alignment horizontal="right" vertical="center"/>
      <protection/>
    </xf>
    <xf numFmtId="216" fontId="48" fillId="4" borderId="50" xfId="24" applyNumberFormat="1" applyFont="1" applyFill="1" applyBorder="1" applyAlignment="1">
      <alignment horizontal="right" vertical="center"/>
      <protection/>
    </xf>
    <xf numFmtId="0" fontId="45" fillId="4" borderId="34" xfId="24" applyFill="1" applyBorder="1">
      <alignment/>
      <protection/>
    </xf>
    <xf numFmtId="216" fontId="48" fillId="4" borderId="51" xfId="24" applyNumberFormat="1" applyFont="1" applyFill="1" applyBorder="1" applyAlignment="1">
      <alignment horizontal="right" vertical="center"/>
      <protection/>
    </xf>
    <xf numFmtId="216" fontId="48" fillId="4" borderId="53" xfId="24" applyNumberFormat="1" applyFont="1" applyFill="1" applyBorder="1" applyAlignment="1">
      <alignment horizontal="right" vertical="center"/>
      <protection/>
    </xf>
    <xf numFmtId="216" fontId="48" fillId="2" borderId="50" xfId="24" applyNumberFormat="1" applyFont="1" applyFill="1" applyBorder="1" applyAlignment="1">
      <alignment horizontal="right" vertical="center"/>
      <protection/>
    </xf>
    <xf numFmtId="0" fontId="49" fillId="0" borderId="55" xfId="24" applyFont="1" applyBorder="1" applyAlignment="1">
      <alignment horizontal="center" vertical="center"/>
      <protection/>
    </xf>
    <xf numFmtId="0" fontId="49" fillId="0" borderId="25" xfId="24" applyFont="1" applyBorder="1" applyAlignment="1">
      <alignment horizontal="center" vertical="center"/>
      <protection/>
    </xf>
    <xf numFmtId="0" fontId="49" fillId="0" borderId="49" xfId="24" applyFont="1" applyBorder="1" applyAlignment="1">
      <alignment vertical="center"/>
      <protection/>
    </xf>
    <xf numFmtId="1" fontId="49" fillId="0" borderId="5" xfId="24" applyNumberFormat="1" applyFont="1" applyBorder="1" applyAlignment="1">
      <alignment horizontal="centerContinuous" vertical="center"/>
      <protection/>
    </xf>
    <xf numFmtId="216" fontId="49" fillId="4" borderId="47" xfId="24" applyNumberFormat="1" applyFont="1" applyFill="1" applyBorder="1" applyAlignment="1">
      <alignment horizontal="right" vertical="center"/>
      <protection/>
    </xf>
    <xf numFmtId="0" fontId="48" fillId="0" borderId="0" xfId="24" applyFont="1" applyBorder="1" applyAlignment="1">
      <alignment vertical="center"/>
      <protection/>
    </xf>
    <xf numFmtId="216" fontId="48" fillId="4" borderId="41" xfId="24" applyNumberFormat="1" applyFont="1" applyFill="1" applyBorder="1" applyAlignment="1">
      <alignment horizontal="right" vertical="center"/>
      <protection/>
    </xf>
    <xf numFmtId="216" fontId="48" fillId="0" borderId="88" xfId="24" applyNumberFormat="1" applyFont="1" applyBorder="1" applyAlignment="1">
      <alignment horizontal="right" vertical="center"/>
      <protection/>
    </xf>
    <xf numFmtId="216" fontId="48" fillId="0" borderId="41" xfId="24" applyNumberFormat="1" applyFont="1" applyBorder="1" applyAlignment="1">
      <alignment horizontal="right" vertical="center"/>
      <protection/>
    </xf>
    <xf numFmtId="216" fontId="48" fillId="4" borderId="28" xfId="24" applyNumberFormat="1" applyFont="1" applyFill="1" applyBorder="1" applyAlignment="1">
      <alignment horizontal="right" vertical="center"/>
      <protection/>
    </xf>
    <xf numFmtId="216" fontId="48" fillId="0" borderId="44" xfId="24" applyNumberFormat="1" applyFont="1" applyBorder="1" applyAlignment="1">
      <alignment horizontal="right" vertical="center"/>
      <protection/>
    </xf>
    <xf numFmtId="216" fontId="48" fillId="0" borderId="28" xfId="24" applyNumberFormat="1" applyFont="1" applyBorder="1" applyAlignment="1">
      <alignment horizontal="right" vertical="center"/>
      <protection/>
    </xf>
    <xf numFmtId="216" fontId="48" fillId="4" borderId="45" xfId="24" applyNumberFormat="1" applyFont="1" applyFill="1" applyBorder="1" applyAlignment="1">
      <alignment horizontal="right" vertical="center"/>
      <protection/>
    </xf>
    <xf numFmtId="0" fontId="49" fillId="0" borderId="57" xfId="24" applyFont="1" applyBorder="1" applyAlignment="1">
      <alignment horizontal="center" vertical="center"/>
      <protection/>
    </xf>
    <xf numFmtId="0" fontId="48" fillId="0" borderId="15" xfId="24" applyFont="1" applyBorder="1">
      <alignment/>
      <protection/>
    </xf>
    <xf numFmtId="0" fontId="48" fillId="0" borderId="64" xfId="24" applyFont="1" applyBorder="1" applyAlignment="1">
      <alignment vertical="center"/>
      <protection/>
    </xf>
    <xf numFmtId="1" fontId="48" fillId="0" borderId="65" xfId="24" applyNumberFormat="1" applyFont="1" applyBorder="1" applyAlignment="1">
      <alignment horizontal="centerContinuous" vertical="center"/>
      <protection/>
    </xf>
    <xf numFmtId="0" fontId="49" fillId="0" borderId="25" xfId="24" applyFont="1" applyBorder="1">
      <alignment/>
      <protection/>
    </xf>
    <xf numFmtId="0" fontId="49" fillId="0" borderId="1" xfId="24" applyFont="1" applyBorder="1">
      <alignment/>
      <protection/>
    </xf>
    <xf numFmtId="0" fontId="49" fillId="0" borderId="67" xfId="24" applyFont="1" applyBorder="1" applyAlignment="1">
      <alignment vertical="center"/>
      <protection/>
    </xf>
    <xf numFmtId="216" fontId="49" fillId="4" borderId="60" xfId="24" applyNumberFormat="1" applyFont="1" applyFill="1" applyBorder="1" applyAlignment="1">
      <alignment horizontal="right" vertical="center"/>
      <protection/>
    </xf>
    <xf numFmtId="216" fontId="49" fillId="4" borderId="68" xfId="24" applyNumberFormat="1" applyFont="1" applyFill="1" applyBorder="1" applyAlignment="1">
      <alignment horizontal="right" vertical="center"/>
      <protection/>
    </xf>
    <xf numFmtId="216" fontId="49" fillId="0" borderId="68" xfId="24" applyNumberFormat="1" applyFont="1" applyBorder="1" applyAlignment="1">
      <alignment horizontal="right" vertical="center"/>
      <protection/>
    </xf>
    <xf numFmtId="216" fontId="49" fillId="0" borderId="58" xfId="24" applyNumberFormat="1" applyFont="1" applyBorder="1" applyAlignment="1">
      <alignment horizontal="right" vertical="center"/>
      <protection/>
    </xf>
    <xf numFmtId="0" fontId="48" fillId="0" borderId="12" xfId="24" applyFont="1" applyBorder="1" applyAlignment="1">
      <alignment vertical="center"/>
      <protection/>
    </xf>
    <xf numFmtId="216" fontId="52" fillId="0" borderId="34" xfId="24" applyNumberFormat="1" applyFont="1" applyBorder="1" applyAlignment="1">
      <alignment horizontal="right" vertical="center"/>
      <protection/>
    </xf>
    <xf numFmtId="1" fontId="48" fillId="4" borderId="8" xfId="24" applyNumberFormat="1" applyFont="1" applyFill="1" applyBorder="1" applyAlignment="1">
      <alignment horizontal="centerContinuous" vertical="center"/>
      <protection/>
    </xf>
    <xf numFmtId="216" fontId="52" fillId="4" borderId="34" xfId="24" applyNumberFormat="1" applyFont="1" applyFill="1" applyBorder="1" applyAlignment="1">
      <alignment horizontal="right" vertical="center"/>
      <protection/>
    </xf>
    <xf numFmtId="0" fontId="49" fillId="0" borderId="0" xfId="24" applyFont="1" applyAlignment="1">
      <alignment horizontal="centerContinuous"/>
      <protection/>
    </xf>
    <xf numFmtId="0" fontId="15" fillId="0" borderId="0" xfId="24" applyFont="1" applyBorder="1">
      <alignment/>
      <protection/>
    </xf>
    <xf numFmtId="1" fontId="48" fillId="4" borderId="2" xfId="24" applyNumberFormat="1" applyFont="1" applyFill="1" applyBorder="1" applyAlignment="1">
      <alignment horizontal="centerContinuous" vertical="center"/>
      <protection/>
    </xf>
    <xf numFmtId="216" fontId="48" fillId="4" borderId="7" xfId="24" applyNumberFormat="1" applyFont="1" applyFill="1" applyBorder="1" applyAlignment="1">
      <alignment horizontal="right" vertical="center"/>
      <protection/>
    </xf>
    <xf numFmtId="216" fontId="48" fillId="4" borderId="17" xfId="24" applyNumberFormat="1" applyFont="1" applyFill="1" applyBorder="1" applyAlignment="1">
      <alignment horizontal="right" vertical="center"/>
      <protection/>
    </xf>
    <xf numFmtId="216" fontId="48" fillId="4" borderId="69" xfId="24" applyNumberFormat="1" applyFont="1" applyFill="1" applyBorder="1" applyAlignment="1">
      <alignment horizontal="right" vertical="center"/>
      <protection/>
    </xf>
    <xf numFmtId="216" fontId="48" fillId="4" borderId="46" xfId="24" applyNumberFormat="1" applyFont="1" applyFill="1" applyBorder="1" applyAlignment="1">
      <alignment horizontal="right" vertical="center"/>
      <protection/>
    </xf>
    <xf numFmtId="1" fontId="48" fillId="4" borderId="4" xfId="24" applyNumberFormat="1" applyFont="1" applyFill="1" applyBorder="1" applyAlignment="1">
      <alignment horizontal="centerContinuous" vertical="center"/>
      <protection/>
    </xf>
    <xf numFmtId="216" fontId="48" fillId="4" borderId="70" xfId="24" applyNumberFormat="1" applyFont="1" applyFill="1" applyBorder="1" applyAlignment="1">
      <alignment horizontal="right" vertical="center"/>
      <protection/>
    </xf>
    <xf numFmtId="216" fontId="48" fillId="4" borderId="18" xfId="24" applyNumberFormat="1" applyFont="1" applyFill="1" applyBorder="1" applyAlignment="1">
      <alignment horizontal="right" vertical="center"/>
      <protection/>
    </xf>
    <xf numFmtId="216" fontId="48" fillId="4" borderId="71" xfId="24" applyNumberFormat="1" applyFont="1" applyFill="1" applyBorder="1" applyAlignment="1">
      <alignment horizontal="right" vertical="center"/>
      <protection/>
    </xf>
    <xf numFmtId="216" fontId="48" fillId="4" borderId="72" xfId="24" applyNumberFormat="1" applyFont="1" applyFill="1" applyBorder="1" applyAlignment="1">
      <alignment horizontal="right" vertical="center"/>
      <protection/>
    </xf>
    <xf numFmtId="216" fontId="52" fillId="0" borderId="34" xfId="24" applyNumberFormat="1" applyFont="1" applyBorder="1" applyAlignment="1">
      <alignment horizontal="right" vertical="center"/>
      <protection/>
    </xf>
    <xf numFmtId="1" fontId="48" fillId="0" borderId="4" xfId="24" applyNumberFormat="1" applyFont="1" applyBorder="1" applyAlignment="1">
      <alignment horizontal="centerContinuous" vertical="center"/>
      <protection/>
    </xf>
    <xf numFmtId="216" fontId="48" fillId="0" borderId="70" xfId="24" applyNumberFormat="1" applyFont="1" applyBorder="1" applyAlignment="1">
      <alignment horizontal="right" vertical="center"/>
      <protection/>
    </xf>
    <xf numFmtId="216" fontId="48" fillId="0" borderId="18" xfId="24" applyNumberFormat="1" applyFont="1" applyBorder="1" applyAlignment="1">
      <alignment horizontal="right" vertical="center"/>
      <protection/>
    </xf>
    <xf numFmtId="216" fontId="48" fillId="0" borderId="71" xfId="24" applyNumberFormat="1" applyFont="1" applyBorder="1" applyAlignment="1">
      <alignment horizontal="right" vertical="center"/>
      <protection/>
    </xf>
    <xf numFmtId="216" fontId="52" fillId="0" borderId="70" xfId="24" applyNumberFormat="1" applyFont="1" applyBorder="1" applyAlignment="1">
      <alignment horizontal="right" vertical="center"/>
      <protection/>
    </xf>
    <xf numFmtId="216" fontId="48" fillId="4" borderId="86" xfId="24" applyNumberFormat="1" applyFont="1" applyFill="1" applyBorder="1" applyAlignment="1">
      <alignment horizontal="right" vertical="center"/>
      <protection/>
    </xf>
    <xf numFmtId="216" fontId="48" fillId="0" borderId="43" xfId="24" applyNumberFormat="1" applyFont="1" applyBorder="1" applyAlignment="1">
      <alignment horizontal="right" vertical="center"/>
      <protection/>
    </xf>
    <xf numFmtId="216" fontId="48" fillId="0" borderId="40" xfId="24" applyNumberFormat="1" applyFont="1" applyBorder="1" applyAlignment="1">
      <alignment horizontal="right" vertical="center"/>
      <protection/>
    </xf>
    <xf numFmtId="216" fontId="48" fillId="0" borderId="52" xfId="24" applyNumberFormat="1" applyFont="1" applyBorder="1" applyAlignment="1">
      <alignment horizontal="right" vertical="center"/>
      <protection/>
    </xf>
    <xf numFmtId="216" fontId="48" fillId="0" borderId="53" xfId="24" applyNumberFormat="1" applyFont="1" applyBorder="1" applyAlignment="1">
      <alignment horizontal="right" vertical="center"/>
      <protection/>
    </xf>
    <xf numFmtId="0" fontId="48" fillId="0" borderId="9" xfId="24" applyFont="1" applyBorder="1" applyAlignment="1">
      <alignment vertical="center"/>
      <protection/>
    </xf>
    <xf numFmtId="216" fontId="48" fillId="0" borderId="74" xfId="24" applyNumberFormat="1" applyFont="1" applyBorder="1" applyAlignment="1">
      <alignment horizontal="right" vertical="center"/>
      <protection/>
    </xf>
    <xf numFmtId="216" fontId="48" fillId="4" borderId="74" xfId="24" applyNumberFormat="1" applyFont="1" applyFill="1" applyBorder="1" applyAlignment="1">
      <alignment horizontal="right" vertical="center"/>
      <protection/>
    </xf>
    <xf numFmtId="216" fontId="48" fillId="4" borderId="75" xfId="24" applyNumberFormat="1" applyFont="1" applyFill="1" applyBorder="1" applyAlignment="1">
      <alignment horizontal="right" vertical="center"/>
      <protection/>
    </xf>
    <xf numFmtId="216" fontId="52" fillId="0" borderId="41" xfId="24" applyNumberFormat="1" applyFont="1" applyBorder="1" applyAlignment="1">
      <alignment horizontal="right" vertical="center"/>
      <protection/>
    </xf>
    <xf numFmtId="0" fontId="15" fillId="0" borderId="25" xfId="24" applyFont="1" applyBorder="1">
      <alignment/>
      <protection/>
    </xf>
    <xf numFmtId="0" fontId="48" fillId="0" borderId="76" xfId="24" applyFont="1" applyBorder="1" applyAlignment="1">
      <alignment vertical="center"/>
      <protection/>
    </xf>
    <xf numFmtId="1" fontId="48" fillId="0" borderId="77" xfId="24" applyNumberFormat="1" applyFont="1" applyBorder="1" applyAlignment="1">
      <alignment horizontal="centerContinuous" vertical="center"/>
      <protection/>
    </xf>
    <xf numFmtId="216" fontId="48" fillId="4" borderId="78" xfId="24" applyNumberFormat="1" applyFont="1" applyFill="1" applyBorder="1" applyAlignment="1">
      <alignment horizontal="right" vertical="center"/>
      <protection/>
    </xf>
    <xf numFmtId="216" fontId="48" fillId="4" borderId="79" xfId="24" applyNumberFormat="1" applyFont="1" applyFill="1" applyBorder="1" applyAlignment="1">
      <alignment horizontal="right" vertical="center"/>
      <protection/>
    </xf>
    <xf numFmtId="216" fontId="48" fillId="4" borderId="80" xfId="24" applyNumberFormat="1" applyFont="1" applyFill="1" applyBorder="1" applyAlignment="1">
      <alignment horizontal="right" vertical="center"/>
      <protection/>
    </xf>
    <xf numFmtId="0" fontId="48" fillId="0" borderId="0" xfId="24" applyFont="1" applyBorder="1">
      <alignment/>
      <protection/>
    </xf>
    <xf numFmtId="0" fontId="48" fillId="0" borderId="10" xfId="24" applyFont="1" applyBorder="1" applyAlignment="1">
      <alignment vertical="center"/>
      <protection/>
    </xf>
    <xf numFmtId="216" fontId="48" fillId="0" borderId="82" xfId="24" applyNumberFormat="1" applyFont="1" applyBorder="1" applyAlignment="1">
      <alignment horizontal="right" vertical="center"/>
      <protection/>
    </xf>
    <xf numFmtId="0" fontId="15" fillId="0" borderId="22" xfId="24" applyFont="1" applyBorder="1">
      <alignment/>
      <protection/>
    </xf>
    <xf numFmtId="0" fontId="23" fillId="0" borderId="23" xfId="24" applyFont="1" applyBorder="1" applyAlignment="1">
      <alignment horizontal="center"/>
      <protection/>
    </xf>
    <xf numFmtId="0" fontId="15" fillId="4" borderId="23" xfId="24" applyFont="1" applyFill="1" applyBorder="1">
      <alignment/>
      <protection/>
    </xf>
    <xf numFmtId="217" fontId="48" fillId="0" borderId="23" xfId="24" applyNumberFormat="1" applyFont="1" applyBorder="1">
      <alignment/>
      <protection/>
    </xf>
    <xf numFmtId="0" fontId="48" fillId="0" borderId="23" xfId="24" applyFont="1" applyFill="1" applyBorder="1" applyAlignment="1">
      <alignment horizontal="right"/>
      <protection/>
    </xf>
    <xf numFmtId="217" fontId="48" fillId="0" borderId="23" xfId="24" applyNumberFormat="1" applyFont="1" applyFill="1" applyBorder="1">
      <alignment/>
      <protection/>
    </xf>
    <xf numFmtId="217" fontId="48" fillId="0" borderId="23" xfId="24" applyNumberFormat="1" applyFont="1" applyBorder="1" applyAlignment="1">
      <alignment horizontal="center"/>
      <protection/>
    </xf>
    <xf numFmtId="217" fontId="15" fillId="0" borderId="23" xfId="24" applyNumberFormat="1" applyFont="1" applyBorder="1">
      <alignment/>
      <protection/>
    </xf>
    <xf numFmtId="217" fontId="15" fillId="0" borderId="13" xfId="24" applyNumberFormat="1" applyFont="1" applyBorder="1">
      <alignment/>
      <protection/>
    </xf>
    <xf numFmtId="0" fontId="23" fillId="0" borderId="23" xfId="24" applyFont="1" applyBorder="1" applyProtection="1">
      <alignment/>
      <protection/>
    </xf>
    <xf numFmtId="0" fontId="22" fillId="0" borderId="0" xfId="24" applyFont="1" applyBorder="1" applyAlignment="1">
      <alignment horizontal="right"/>
      <protection/>
    </xf>
    <xf numFmtId="14" fontId="22" fillId="0" borderId="0" xfId="24" applyNumberFormat="1" applyFont="1" applyBorder="1" applyAlignment="1" applyProtection="1">
      <alignment horizontal="centerContinuous"/>
      <protection locked="0"/>
    </xf>
    <xf numFmtId="0" fontId="23" fillId="0" borderId="0" xfId="24" applyFont="1" applyAlignment="1">
      <alignment horizontal="centerContinuous"/>
      <protection/>
    </xf>
    <xf numFmtId="0" fontId="23" fillId="0" borderId="84" xfId="24" applyFont="1" applyBorder="1">
      <alignment/>
      <protection/>
    </xf>
    <xf numFmtId="0" fontId="15" fillId="0" borderId="57" xfId="24" applyFont="1" applyBorder="1">
      <alignment/>
      <protection/>
    </xf>
    <xf numFmtId="0" fontId="15" fillId="0" borderId="20" xfId="24" applyFont="1" applyBorder="1">
      <alignment/>
      <protection/>
    </xf>
    <xf numFmtId="0" fontId="23" fillId="0" borderId="20" xfId="24" applyFont="1" applyBorder="1" applyAlignment="1">
      <alignment horizontal="center"/>
      <protection/>
    </xf>
    <xf numFmtId="217" fontId="15" fillId="0" borderId="20" xfId="24" applyNumberFormat="1" applyFont="1" applyFill="1" applyBorder="1">
      <alignment/>
      <protection/>
    </xf>
    <xf numFmtId="217" fontId="15" fillId="0" borderId="20" xfId="24" applyNumberFormat="1" applyFont="1" applyBorder="1" applyAlignment="1">
      <alignment horizontal="right"/>
      <protection/>
    </xf>
    <xf numFmtId="217" fontId="48" fillId="0" borderId="20" xfId="24" applyNumberFormat="1" applyFont="1" applyFill="1" applyBorder="1">
      <alignment/>
      <protection/>
    </xf>
    <xf numFmtId="0" fontId="45" fillId="0" borderId="20" xfId="24" applyBorder="1">
      <alignment/>
      <protection/>
    </xf>
    <xf numFmtId="217" fontId="15" fillId="0" borderId="20" xfId="24" applyNumberFormat="1" applyFont="1" applyBorder="1">
      <alignment/>
      <protection/>
    </xf>
    <xf numFmtId="217" fontId="15" fillId="0" borderId="15" xfId="24" applyNumberFormat="1" applyFont="1" applyBorder="1">
      <alignment/>
      <protection/>
    </xf>
    <xf numFmtId="0" fontId="48" fillId="0" borderId="16" xfId="24" applyFont="1" applyBorder="1">
      <alignment/>
      <protection/>
    </xf>
    <xf numFmtId="0" fontId="48" fillId="0" borderId="20" xfId="24" applyFont="1" applyBorder="1">
      <alignment/>
      <protection/>
    </xf>
    <xf numFmtId="217" fontId="48" fillId="0" borderId="20" xfId="24" applyNumberFormat="1" applyFont="1" applyBorder="1" applyAlignment="1">
      <alignment horizontal="right"/>
      <protection/>
    </xf>
    <xf numFmtId="0" fontId="23" fillId="0" borderId="20" xfId="24" applyFont="1" applyBorder="1">
      <alignment/>
      <protection/>
    </xf>
    <xf numFmtId="0" fontId="23" fillId="0" borderId="85" xfId="24" applyFont="1" applyBorder="1">
      <alignment/>
      <protection/>
    </xf>
    <xf numFmtId="0" fontId="16" fillId="0" borderId="0" xfId="23" applyFont="1" applyAlignment="1">
      <alignment horizontal="centerContinuous"/>
      <protection/>
    </xf>
    <xf numFmtId="0" fontId="48" fillId="0" borderId="0" xfId="23" applyFont="1" applyAlignment="1">
      <alignment horizontal="centerContinuous"/>
      <protection/>
    </xf>
    <xf numFmtId="0" fontId="48" fillId="0" borderId="0" xfId="23" applyFont="1">
      <alignment/>
      <protection/>
    </xf>
    <xf numFmtId="0" fontId="15" fillId="0" borderId="0" xfId="23" applyFont="1">
      <alignment/>
      <protection/>
    </xf>
    <xf numFmtId="0" fontId="48" fillId="0" borderId="22" xfId="23" applyFont="1" applyBorder="1">
      <alignment/>
      <protection/>
    </xf>
    <xf numFmtId="0" fontId="48" fillId="0" borderId="23" xfId="23" applyFont="1" applyBorder="1">
      <alignment/>
      <protection/>
    </xf>
    <xf numFmtId="0" fontId="48" fillId="0" borderId="19" xfId="23" applyFont="1" applyBorder="1" applyAlignment="1">
      <alignment vertical="center"/>
      <protection/>
    </xf>
    <xf numFmtId="0" fontId="48" fillId="0" borderId="14" xfId="23" applyFont="1" applyBorder="1">
      <alignment/>
      <protection/>
    </xf>
    <xf numFmtId="0" fontId="48" fillId="0" borderId="13" xfId="23" applyFont="1" applyBorder="1">
      <alignment/>
      <protection/>
    </xf>
    <xf numFmtId="0" fontId="49" fillId="0" borderId="23" xfId="23" applyFont="1" applyBorder="1" applyAlignment="1">
      <alignment/>
      <protection/>
    </xf>
    <xf numFmtId="0" fontId="49" fillId="0" borderId="23" xfId="23" applyFont="1" applyBorder="1" applyAlignment="1">
      <alignment horizontal="center"/>
      <protection/>
    </xf>
    <xf numFmtId="0" fontId="49" fillId="0" borderId="23" xfId="23" applyFont="1" applyBorder="1">
      <alignment/>
      <protection/>
    </xf>
    <xf numFmtId="0" fontId="15" fillId="0" borderId="23" xfId="23" applyFont="1" applyBorder="1">
      <alignment/>
      <protection/>
    </xf>
    <xf numFmtId="0" fontId="48" fillId="0" borderId="24" xfId="23" applyFont="1" applyBorder="1">
      <alignment/>
      <protection/>
    </xf>
    <xf numFmtId="0" fontId="48" fillId="0" borderId="25" xfId="23" applyFont="1" applyBorder="1">
      <alignment/>
      <protection/>
    </xf>
    <xf numFmtId="0" fontId="48" fillId="0" borderId="0" xfId="23" applyFont="1" applyAlignment="1">
      <alignment/>
      <protection/>
    </xf>
    <xf numFmtId="0" fontId="23" fillId="0" borderId="0" xfId="23" applyFont="1" applyAlignment="1">
      <alignment/>
      <protection/>
    </xf>
    <xf numFmtId="0" fontId="48" fillId="0" borderId="8" xfId="23" applyFont="1" applyBorder="1" applyAlignment="1">
      <alignment vertical="center"/>
      <protection/>
    </xf>
    <xf numFmtId="0" fontId="49" fillId="0" borderId="26" xfId="23" applyFont="1" applyBorder="1" applyAlignment="1">
      <alignment horizontal="centerContinuous"/>
      <protection/>
    </xf>
    <xf numFmtId="0" fontId="48" fillId="0" borderId="27" xfId="23" applyFont="1" applyBorder="1" applyAlignment="1">
      <alignment horizontal="centerContinuous"/>
      <protection/>
    </xf>
    <xf numFmtId="0" fontId="49" fillId="0" borderId="27" xfId="23" applyFont="1" applyBorder="1" applyAlignment="1">
      <alignment horizontal="centerContinuous"/>
      <protection/>
    </xf>
    <xf numFmtId="0" fontId="49" fillId="0" borderId="0" xfId="23" applyFont="1" applyBorder="1" applyAlignment="1">
      <alignment horizontal="centerContinuous"/>
      <protection/>
    </xf>
    <xf numFmtId="0" fontId="49" fillId="0" borderId="1" xfId="23" applyFont="1" applyBorder="1" applyAlignment="1">
      <alignment horizontal="centerContinuous"/>
      <protection/>
    </xf>
    <xf numFmtId="0" fontId="15" fillId="0" borderId="0" xfId="23" applyFont="1" applyBorder="1" applyAlignment="1">
      <alignment horizontal="centerContinuous"/>
      <protection/>
    </xf>
    <xf numFmtId="0" fontId="15" fillId="0" borderId="1" xfId="23" applyFont="1" applyBorder="1" applyAlignment="1">
      <alignment horizontal="centerContinuous"/>
      <protection/>
    </xf>
    <xf numFmtId="0" fontId="49" fillId="0" borderId="28" xfId="23" applyFont="1" applyBorder="1" applyAlignment="1">
      <alignment horizontal="centerContinuous"/>
      <protection/>
    </xf>
    <xf numFmtId="0" fontId="49" fillId="0" borderId="29" xfId="23" applyFont="1" applyBorder="1" applyAlignment="1">
      <alignment horizontal="centerContinuous"/>
      <protection/>
    </xf>
    <xf numFmtId="0" fontId="48" fillId="0" borderId="30" xfId="23" applyFont="1" applyBorder="1">
      <alignment/>
      <protection/>
    </xf>
    <xf numFmtId="0" fontId="48" fillId="0" borderId="8" xfId="23" applyFont="1" applyBorder="1" applyAlignment="1">
      <alignment horizontal="center" vertical="center"/>
      <protection/>
    </xf>
    <xf numFmtId="0" fontId="48" fillId="0" borderId="31" xfId="23" applyFont="1" applyBorder="1" applyAlignment="1">
      <alignment horizontal="center" vertical="center"/>
      <protection/>
    </xf>
    <xf numFmtId="0" fontId="48" fillId="0" borderId="32" xfId="23" applyFont="1" applyBorder="1" applyAlignment="1">
      <alignment horizontal="center" vertical="center"/>
      <protection/>
    </xf>
    <xf numFmtId="0" fontId="48" fillId="0" borderId="33" xfId="23" applyFont="1" applyBorder="1" applyAlignment="1">
      <alignment horizontal="center" vertical="center"/>
      <protection/>
    </xf>
    <xf numFmtId="0" fontId="48" fillId="0" borderId="34" xfId="23" applyFont="1" applyBorder="1" applyAlignment="1">
      <alignment horizontal="center" vertical="center"/>
      <protection/>
    </xf>
    <xf numFmtId="0" fontId="48" fillId="0" borderId="35" xfId="23" applyFont="1" applyBorder="1" applyAlignment="1">
      <alignment vertical="center"/>
      <protection/>
    </xf>
    <xf numFmtId="0" fontId="48" fillId="0" borderId="36" xfId="23" applyFont="1" applyBorder="1" applyAlignment="1">
      <alignment horizontal="center" vertical="center"/>
      <protection/>
    </xf>
    <xf numFmtId="0" fontId="48" fillId="0" borderId="37" xfId="23" applyFont="1" applyBorder="1" applyAlignment="1">
      <alignment horizontal="center" vertical="center"/>
      <protection/>
    </xf>
    <xf numFmtId="0" fontId="48" fillId="0" borderId="26" xfId="23" applyFont="1" applyBorder="1" applyAlignment="1">
      <alignment horizontal="centerContinuous" vertical="center"/>
      <protection/>
    </xf>
    <xf numFmtId="0" fontId="48" fillId="0" borderId="38" xfId="23" applyFont="1" applyBorder="1" applyAlignment="1">
      <alignment horizontal="centerContinuous" vertical="center"/>
      <protection/>
    </xf>
    <xf numFmtId="0" fontId="48" fillId="0" borderId="32" xfId="23" applyFont="1" applyBorder="1" applyAlignment="1">
      <alignment vertical="center"/>
      <protection/>
    </xf>
    <xf numFmtId="0" fontId="48" fillId="0" borderId="1" xfId="23" applyFont="1" applyBorder="1" applyAlignment="1">
      <alignment horizontal="center" vertical="center"/>
      <protection/>
    </xf>
    <xf numFmtId="0" fontId="48" fillId="0" borderId="28" xfId="23" applyFont="1" applyBorder="1" applyAlignment="1">
      <alignment horizontal="center" vertical="center"/>
      <protection/>
    </xf>
    <xf numFmtId="0" fontId="48" fillId="0" borderId="39" xfId="23" applyFont="1" applyBorder="1" applyAlignment="1">
      <alignment horizontal="centerContinuous"/>
      <protection/>
    </xf>
    <xf numFmtId="0" fontId="48" fillId="0" borderId="39" xfId="23" applyFont="1" applyBorder="1" applyAlignment="1">
      <alignment horizontal="centerContinuous" vertical="center"/>
      <protection/>
    </xf>
    <xf numFmtId="0" fontId="48" fillId="0" borderId="27" xfId="23" applyFont="1" applyBorder="1" applyAlignment="1">
      <alignment horizontal="centerContinuous" vertical="center"/>
      <protection/>
    </xf>
    <xf numFmtId="0" fontId="48" fillId="0" borderId="34" xfId="23" applyFont="1" applyBorder="1" applyAlignment="1">
      <alignment horizontal="centerContinuous" vertical="center"/>
      <protection/>
    </xf>
    <xf numFmtId="0" fontId="48" fillId="0" borderId="40" xfId="23" applyFont="1" applyBorder="1" applyAlignment="1">
      <alignment horizontal="center" vertical="center"/>
      <protection/>
    </xf>
    <xf numFmtId="0" fontId="48" fillId="0" borderId="1" xfId="23" applyFont="1" applyBorder="1" applyAlignment="1">
      <alignment horizontal="centerContinuous" vertical="center"/>
      <protection/>
    </xf>
    <xf numFmtId="0" fontId="48" fillId="0" borderId="41" xfId="23" applyFont="1" applyBorder="1" applyAlignment="1">
      <alignment horizontal="centerContinuous" vertical="center"/>
      <protection/>
    </xf>
    <xf numFmtId="0" fontId="48" fillId="0" borderId="42" xfId="23" applyFont="1" applyBorder="1" applyAlignment="1">
      <alignment vertical="center"/>
      <protection/>
    </xf>
    <xf numFmtId="0" fontId="48" fillId="0" borderId="30" xfId="23" applyFont="1" applyBorder="1" applyAlignment="1">
      <alignment horizontal="center" vertical="center"/>
      <protection/>
    </xf>
    <xf numFmtId="0" fontId="48" fillId="0" borderId="0" xfId="23" applyFont="1" applyBorder="1" applyAlignment="1">
      <alignment horizontal="center" vertical="center"/>
      <protection/>
    </xf>
    <xf numFmtId="0" fontId="48" fillId="0" borderId="43" xfId="23" applyFont="1" applyBorder="1" applyAlignment="1">
      <alignment horizontal="center" vertical="center"/>
      <protection/>
    </xf>
    <xf numFmtId="0" fontId="48" fillId="0" borderId="33" xfId="23" applyFont="1" applyBorder="1" applyAlignment="1">
      <alignment horizontal="centerContinuous" vertical="center"/>
      <protection/>
    </xf>
    <xf numFmtId="0" fontId="48" fillId="0" borderId="0" xfId="23" applyFont="1" applyBorder="1" applyAlignment="1">
      <alignment vertical="center"/>
      <protection/>
    </xf>
    <xf numFmtId="0" fontId="49" fillId="0" borderId="34" xfId="23" applyFont="1" applyBorder="1" applyAlignment="1">
      <alignment horizontal="centerContinuous" vertical="center"/>
      <protection/>
    </xf>
    <xf numFmtId="0" fontId="49" fillId="0" borderId="0" xfId="23" applyFont="1" applyBorder="1" applyAlignment="1">
      <alignment horizontal="center" vertical="center"/>
      <protection/>
    </xf>
    <xf numFmtId="0" fontId="50" fillId="0" borderId="0" xfId="23" applyFont="1">
      <alignment/>
      <protection/>
    </xf>
    <xf numFmtId="0" fontId="23" fillId="0" borderId="0" xfId="23" applyFont="1" applyAlignment="1">
      <alignment horizontal="left"/>
      <protection/>
    </xf>
    <xf numFmtId="0" fontId="49" fillId="0" borderId="34" xfId="23" applyFont="1" applyBorder="1" applyAlignment="1">
      <alignment horizontal="center" vertical="center"/>
      <protection/>
    </xf>
    <xf numFmtId="0" fontId="49" fillId="0" borderId="0" xfId="23" applyFont="1" applyBorder="1" applyAlignment="1">
      <alignment horizontal="center" vertical="center"/>
      <protection/>
    </xf>
    <xf numFmtId="0" fontId="48" fillId="0" borderId="30" xfId="23" applyFont="1" applyBorder="1" applyAlignment="1">
      <alignment horizontal="center" vertical="center"/>
      <protection/>
    </xf>
    <xf numFmtId="0" fontId="48" fillId="0" borderId="44" xfId="23" applyFont="1" applyBorder="1" applyAlignment="1">
      <alignment horizontal="center" vertical="center"/>
      <protection/>
    </xf>
    <xf numFmtId="0" fontId="48" fillId="0" borderId="45" xfId="23" applyFont="1" applyBorder="1" applyAlignment="1">
      <alignment horizontal="center" vertical="center"/>
      <protection/>
    </xf>
    <xf numFmtId="0" fontId="48" fillId="0" borderId="41" xfId="23" applyFont="1" applyBorder="1" applyAlignment="1">
      <alignment vertical="center"/>
      <protection/>
    </xf>
    <xf numFmtId="0" fontId="48" fillId="0" borderId="27" xfId="23" applyFont="1" applyBorder="1" applyAlignment="1">
      <alignment vertical="center"/>
      <protection/>
    </xf>
    <xf numFmtId="0" fontId="23" fillId="0" borderId="0" xfId="23" applyFont="1" applyBorder="1" applyAlignment="1">
      <alignment/>
      <protection/>
    </xf>
    <xf numFmtId="0" fontId="48" fillId="0" borderId="0" xfId="23" applyFont="1" applyBorder="1" applyAlignment="1">
      <alignment/>
      <protection/>
    </xf>
    <xf numFmtId="0" fontId="48" fillId="0" borderId="9" xfId="23" applyFont="1" applyBorder="1" applyAlignment="1">
      <alignment horizontal="centerContinuous"/>
      <protection/>
    </xf>
    <xf numFmtId="0" fontId="48" fillId="0" borderId="3" xfId="23" applyFont="1" applyBorder="1" applyAlignment="1">
      <alignment horizontal="centerContinuous"/>
      <protection/>
    </xf>
    <xf numFmtId="0" fontId="15" fillId="0" borderId="17" xfId="23" applyFont="1" applyBorder="1" applyAlignment="1">
      <alignment horizontal="centerContinuous"/>
      <protection/>
    </xf>
    <xf numFmtId="0" fontId="48" fillId="0" borderId="17" xfId="23" applyFont="1" applyBorder="1" applyAlignment="1">
      <alignment horizontal="centerContinuous"/>
      <protection/>
    </xf>
    <xf numFmtId="0" fontId="48" fillId="0" borderId="7" xfId="23" applyFont="1" applyBorder="1" applyAlignment="1">
      <alignment horizontal="centerContinuous"/>
      <protection/>
    </xf>
    <xf numFmtId="0" fontId="48" fillId="0" borderId="30" xfId="23" applyFont="1" applyBorder="1" applyAlignment="1">
      <alignment/>
      <protection/>
    </xf>
    <xf numFmtId="0" fontId="48" fillId="0" borderId="48" xfId="23" applyFont="1" applyBorder="1">
      <alignment/>
      <protection/>
    </xf>
    <xf numFmtId="0" fontId="48" fillId="0" borderId="49" xfId="23" applyFont="1" applyBorder="1" applyAlignment="1">
      <alignment horizontal="centerContinuous"/>
      <protection/>
    </xf>
    <xf numFmtId="0" fontId="48" fillId="0" borderId="50" xfId="23" applyFont="1" applyBorder="1" applyAlignment="1">
      <alignment horizontal="centerContinuous"/>
      <protection/>
    </xf>
    <xf numFmtId="0" fontId="48" fillId="0" borderId="5" xfId="23" applyFont="1" applyBorder="1">
      <alignment/>
      <protection/>
    </xf>
    <xf numFmtId="0" fontId="48" fillId="0" borderId="51" xfId="23" applyFont="1" applyBorder="1" applyAlignment="1">
      <alignment horizontal="center"/>
      <protection/>
    </xf>
    <xf numFmtId="0" fontId="48" fillId="0" borderId="47" xfId="23" applyFont="1" applyBorder="1" applyAlignment="1">
      <alignment horizontal="center"/>
      <protection/>
    </xf>
    <xf numFmtId="0" fontId="48" fillId="0" borderId="52" xfId="23" applyFont="1" applyBorder="1" applyAlignment="1">
      <alignment horizontal="center"/>
      <protection/>
    </xf>
    <xf numFmtId="0" fontId="48" fillId="0" borderId="6" xfId="23" applyFont="1" applyBorder="1" applyAlignment="1">
      <alignment horizontal="center"/>
      <protection/>
    </xf>
    <xf numFmtId="0" fontId="48" fillId="0" borderId="53" xfId="23" applyFont="1" applyBorder="1" applyAlignment="1">
      <alignment horizontal="center"/>
      <protection/>
    </xf>
    <xf numFmtId="0" fontId="48" fillId="0" borderId="50" xfId="23" applyFont="1" applyBorder="1" applyAlignment="1">
      <alignment horizontal="center"/>
      <protection/>
    </xf>
    <xf numFmtId="0" fontId="48" fillId="0" borderId="54" xfId="23" applyFont="1" applyBorder="1">
      <alignment/>
      <protection/>
    </xf>
    <xf numFmtId="0" fontId="48" fillId="0" borderId="55" xfId="23" applyFont="1" applyBorder="1">
      <alignment/>
      <protection/>
    </xf>
    <xf numFmtId="0" fontId="48" fillId="0" borderId="17" xfId="23" applyFont="1" applyBorder="1">
      <alignment/>
      <protection/>
    </xf>
    <xf numFmtId="1" fontId="48" fillId="0" borderId="2" xfId="23" applyNumberFormat="1" applyFont="1" applyBorder="1" applyAlignment="1">
      <alignment horizontal="centerContinuous" vertical="center"/>
      <protection/>
    </xf>
    <xf numFmtId="216" fontId="48" fillId="3" borderId="34" xfId="23" applyNumberFormat="1" applyFont="1" applyFill="1" applyBorder="1" applyAlignment="1">
      <alignment horizontal="right" vertical="center"/>
      <protection/>
    </xf>
    <xf numFmtId="216" fontId="48" fillId="3" borderId="1" xfId="23" applyNumberFormat="1" applyFont="1" applyFill="1" applyBorder="1" applyAlignment="1">
      <alignment horizontal="right" vertical="center"/>
      <protection/>
    </xf>
    <xf numFmtId="216" fontId="48" fillId="0" borderId="34" xfId="23" applyNumberFormat="1" applyFont="1" applyBorder="1" applyAlignment="1">
      <alignment horizontal="right" vertical="center"/>
      <protection/>
    </xf>
    <xf numFmtId="216" fontId="48" fillId="4" borderId="1" xfId="23" applyNumberFormat="1" applyFont="1" applyFill="1" applyBorder="1" applyAlignment="1">
      <alignment horizontal="right" vertical="center"/>
      <protection/>
    </xf>
    <xf numFmtId="216" fontId="48" fillId="4" borderId="33" xfId="23" applyNumberFormat="1" applyFont="1" applyFill="1" applyBorder="1" applyAlignment="1">
      <alignment horizontal="right" vertical="center"/>
      <protection/>
    </xf>
    <xf numFmtId="216" fontId="48" fillId="4" borderId="34" xfId="23" applyNumberFormat="1" applyFont="1" applyFill="1" applyBorder="1" applyAlignment="1">
      <alignment horizontal="right" vertical="center"/>
      <protection/>
    </xf>
    <xf numFmtId="216" fontId="48" fillId="0" borderId="1" xfId="23" applyNumberFormat="1" applyFont="1" applyBorder="1" applyAlignment="1">
      <alignment horizontal="right" vertical="center"/>
      <protection/>
    </xf>
    <xf numFmtId="1" fontId="48" fillId="0" borderId="56" xfId="23" applyNumberFormat="1" applyFont="1" applyBorder="1" applyAlignment="1">
      <alignment horizontal="centerContinuous" vertical="center"/>
      <protection/>
    </xf>
    <xf numFmtId="0" fontId="48" fillId="0" borderId="1" xfId="23" applyFont="1" applyBorder="1">
      <alignment/>
      <protection/>
    </xf>
    <xf numFmtId="0" fontId="48" fillId="0" borderId="0" xfId="23" applyFont="1" applyAlignment="1">
      <alignment vertical="center"/>
      <protection/>
    </xf>
    <xf numFmtId="1" fontId="48" fillId="0" borderId="8" xfId="23" applyNumberFormat="1" applyFont="1" applyBorder="1" applyAlignment="1">
      <alignment horizontal="centerContinuous" vertical="center"/>
      <protection/>
    </xf>
    <xf numFmtId="216" fontId="48" fillId="0" borderId="33" xfId="23" applyNumberFormat="1" applyFont="1" applyBorder="1" applyAlignment="1">
      <alignment horizontal="right" vertical="center"/>
      <protection/>
    </xf>
    <xf numFmtId="216" fontId="48" fillId="4" borderId="40" xfId="23" applyNumberFormat="1" applyFont="1" applyFill="1" applyBorder="1" applyAlignment="1">
      <alignment horizontal="right" vertical="center"/>
      <protection/>
    </xf>
    <xf numFmtId="1" fontId="48" fillId="0" borderId="30" xfId="23" applyNumberFormat="1" applyFont="1" applyBorder="1" applyAlignment="1">
      <alignment horizontal="centerContinuous" vertical="center"/>
      <protection/>
    </xf>
    <xf numFmtId="0" fontId="49" fillId="0" borderId="25" xfId="23" applyFont="1" applyBorder="1" applyAlignment="1">
      <alignment horizontal="centerContinuous" vertical="center"/>
      <protection/>
    </xf>
    <xf numFmtId="216" fontId="48" fillId="3" borderId="40" xfId="23" applyNumberFormat="1" applyFont="1" applyFill="1" applyBorder="1" applyAlignment="1">
      <alignment horizontal="right" vertical="center"/>
      <protection/>
    </xf>
    <xf numFmtId="0" fontId="48" fillId="0" borderId="1" xfId="23" applyFont="1" applyBorder="1" applyAlignment="1">
      <alignment horizontal="centerContinuous"/>
      <protection/>
    </xf>
    <xf numFmtId="0" fontId="48" fillId="0" borderId="49" xfId="23" applyFont="1" applyBorder="1" applyAlignment="1">
      <alignment vertical="center"/>
      <protection/>
    </xf>
    <xf numFmtId="1" fontId="48" fillId="0" borderId="5" xfId="23" applyNumberFormat="1" applyFont="1" applyBorder="1" applyAlignment="1">
      <alignment horizontal="centerContinuous" vertical="center"/>
      <protection/>
    </xf>
    <xf numFmtId="216" fontId="48" fillId="0" borderId="47" xfId="23" applyNumberFormat="1" applyFont="1" applyBorder="1" applyAlignment="1">
      <alignment horizontal="right" vertical="center"/>
      <protection/>
    </xf>
    <xf numFmtId="216" fontId="48" fillId="0" borderId="50" xfId="23" applyNumberFormat="1" applyFont="1" applyBorder="1" applyAlignment="1">
      <alignment horizontal="right" vertical="center"/>
      <protection/>
    </xf>
    <xf numFmtId="216" fontId="48" fillId="0" borderId="51" xfId="23" applyNumberFormat="1" applyFont="1" applyBorder="1" applyAlignment="1">
      <alignment horizontal="right" vertical="center"/>
      <protection/>
    </xf>
    <xf numFmtId="1" fontId="48" fillId="0" borderId="54" xfId="23" applyNumberFormat="1" applyFont="1" applyBorder="1" applyAlignment="1">
      <alignment horizontal="centerContinuous" vertical="center"/>
      <protection/>
    </xf>
    <xf numFmtId="0" fontId="49" fillId="0" borderId="57" xfId="23" applyFont="1" applyBorder="1">
      <alignment/>
      <protection/>
    </xf>
    <xf numFmtId="0" fontId="49" fillId="0" borderId="15" xfId="23" applyFont="1" applyBorder="1">
      <alignment/>
      <protection/>
    </xf>
    <xf numFmtId="0" fontId="49" fillId="0" borderId="58" xfId="23" applyFont="1" applyBorder="1" applyAlignment="1">
      <alignment vertical="center"/>
      <protection/>
    </xf>
    <xf numFmtId="1" fontId="49" fillId="0" borderId="59" xfId="23" applyNumberFormat="1" applyFont="1" applyBorder="1" applyAlignment="1">
      <alignment horizontal="centerContinuous" vertical="center"/>
      <protection/>
    </xf>
    <xf numFmtId="216" fontId="49" fillId="0" borderId="60" xfId="23" applyNumberFormat="1" applyFont="1" applyBorder="1" applyAlignment="1">
      <alignment horizontal="right" vertical="center"/>
      <protection/>
    </xf>
    <xf numFmtId="216" fontId="49" fillId="0" borderId="61" xfId="23" applyNumberFormat="1" applyFont="1" applyBorder="1" applyAlignment="1">
      <alignment horizontal="right" vertical="center"/>
      <protection/>
    </xf>
    <xf numFmtId="216" fontId="49" fillId="0" borderId="62" xfId="23" applyNumberFormat="1" applyFont="1" applyBorder="1" applyAlignment="1">
      <alignment horizontal="right" vertical="center"/>
      <protection/>
    </xf>
    <xf numFmtId="1" fontId="49" fillId="0" borderId="63" xfId="23" applyNumberFormat="1" applyFont="1" applyBorder="1" applyAlignment="1">
      <alignment horizontal="centerContinuous" vertical="center"/>
      <protection/>
    </xf>
    <xf numFmtId="0" fontId="49" fillId="0" borderId="0" xfId="23" applyFont="1">
      <alignment/>
      <protection/>
    </xf>
    <xf numFmtId="0" fontId="49" fillId="0" borderId="25" xfId="23" applyFont="1" applyBorder="1" applyAlignment="1">
      <alignment horizontal="center" vertical="center" textRotation="90"/>
      <protection/>
    </xf>
    <xf numFmtId="0" fontId="49" fillId="0" borderId="8" xfId="23" applyFont="1" applyBorder="1">
      <alignment/>
      <protection/>
    </xf>
    <xf numFmtId="0" fontId="48" fillId="0" borderId="12" xfId="23" applyFont="1" applyBorder="1" applyAlignment="1">
      <alignment vertical="center"/>
      <protection/>
    </xf>
    <xf numFmtId="0" fontId="49" fillId="0" borderId="8" xfId="23" applyFont="1" applyBorder="1" applyAlignment="1">
      <alignment horizontal="center" vertical="center"/>
      <protection/>
    </xf>
    <xf numFmtId="216" fontId="48" fillId="2" borderId="34" xfId="23" applyNumberFormat="1" applyFont="1" applyFill="1" applyBorder="1" applyAlignment="1">
      <alignment horizontal="right" vertical="center"/>
      <protection/>
    </xf>
    <xf numFmtId="0" fontId="49" fillId="0" borderId="4" xfId="23" applyFont="1" applyBorder="1">
      <alignment/>
      <protection/>
    </xf>
    <xf numFmtId="0" fontId="48" fillId="0" borderId="6" xfId="23" applyFont="1" applyBorder="1" applyAlignment="1">
      <alignment vertical="center"/>
      <protection/>
    </xf>
    <xf numFmtId="216" fontId="48" fillId="4" borderId="47" xfId="23" applyNumberFormat="1" applyFont="1" applyFill="1" applyBorder="1" applyAlignment="1">
      <alignment horizontal="right" vertical="center"/>
      <protection/>
    </xf>
    <xf numFmtId="216" fontId="48" fillId="4" borderId="50" xfId="23" applyNumberFormat="1" applyFont="1" applyFill="1" applyBorder="1" applyAlignment="1">
      <alignment horizontal="right" vertical="center"/>
      <protection/>
    </xf>
    <xf numFmtId="0" fontId="45" fillId="4" borderId="34" xfId="23" applyFill="1" applyBorder="1">
      <alignment/>
      <protection/>
    </xf>
    <xf numFmtId="216" fontId="48" fillId="4" borderId="51" xfId="23" applyNumberFormat="1" applyFont="1" applyFill="1" applyBorder="1" applyAlignment="1">
      <alignment horizontal="right" vertical="center"/>
      <protection/>
    </xf>
    <xf numFmtId="216" fontId="48" fillId="4" borderId="53" xfId="23" applyNumberFormat="1" applyFont="1" applyFill="1" applyBorder="1" applyAlignment="1">
      <alignment horizontal="right" vertical="center"/>
      <protection/>
    </xf>
    <xf numFmtId="0" fontId="49" fillId="0" borderId="55" xfId="23" applyFont="1" applyBorder="1" applyAlignment="1">
      <alignment horizontal="center" vertical="center"/>
      <protection/>
    </xf>
    <xf numFmtId="0" fontId="49" fillId="0" borderId="25" xfId="23" applyFont="1" applyBorder="1" applyAlignment="1">
      <alignment horizontal="center" vertical="center"/>
      <protection/>
    </xf>
    <xf numFmtId="0" fontId="49" fillId="0" borderId="49" xfId="23" applyFont="1" applyBorder="1" applyAlignment="1">
      <alignment vertical="center"/>
      <protection/>
    </xf>
    <xf numFmtId="1" fontId="49" fillId="0" borderId="5" xfId="23" applyNumberFormat="1" applyFont="1" applyBorder="1" applyAlignment="1">
      <alignment horizontal="centerContinuous" vertical="center"/>
      <protection/>
    </xf>
    <xf numFmtId="216" fontId="49" fillId="4" borderId="47" xfId="23" applyNumberFormat="1" applyFont="1" applyFill="1" applyBorder="1" applyAlignment="1">
      <alignment horizontal="right" vertical="center"/>
      <protection/>
    </xf>
    <xf numFmtId="1" fontId="49" fillId="0" borderId="54" xfId="23" applyNumberFormat="1" applyFont="1" applyBorder="1" applyAlignment="1">
      <alignment horizontal="centerContinuous" vertical="center"/>
      <protection/>
    </xf>
    <xf numFmtId="0" fontId="48" fillId="0" borderId="0" xfId="23" applyFont="1" applyBorder="1" applyAlignment="1">
      <alignment vertical="center"/>
      <protection/>
    </xf>
    <xf numFmtId="216" fontId="48" fillId="4" borderId="41" xfId="23" applyNumberFormat="1" applyFont="1" applyFill="1" applyBorder="1" applyAlignment="1">
      <alignment horizontal="right" vertical="center"/>
      <protection/>
    </xf>
    <xf numFmtId="216" fontId="48" fillId="0" borderId="28" xfId="23" applyNumberFormat="1" applyFont="1" applyBorder="1" applyAlignment="1">
      <alignment horizontal="right" vertical="center"/>
      <protection/>
    </xf>
    <xf numFmtId="216" fontId="48" fillId="0" borderId="41" xfId="23" applyNumberFormat="1" applyFont="1" applyBorder="1" applyAlignment="1">
      <alignment horizontal="right" vertical="center"/>
      <protection/>
    </xf>
    <xf numFmtId="216" fontId="48" fillId="4" borderId="28" xfId="23" applyNumberFormat="1" applyFont="1" applyFill="1" applyBorder="1" applyAlignment="1">
      <alignment horizontal="right" vertical="center"/>
      <protection/>
    </xf>
    <xf numFmtId="216" fontId="48" fillId="4" borderId="44" xfId="23" applyNumberFormat="1" applyFont="1" applyFill="1" applyBorder="1" applyAlignment="1">
      <alignment horizontal="right" vertical="center"/>
      <protection/>
    </xf>
    <xf numFmtId="216" fontId="48" fillId="4" borderId="45" xfId="23" applyNumberFormat="1" applyFont="1" applyFill="1" applyBorder="1" applyAlignment="1">
      <alignment horizontal="right" vertical="center"/>
      <protection/>
    </xf>
    <xf numFmtId="0" fontId="49" fillId="0" borderId="57" xfId="23" applyFont="1" applyBorder="1" applyAlignment="1">
      <alignment horizontal="center" vertical="center"/>
      <protection/>
    </xf>
    <xf numFmtId="0" fontId="48" fillId="0" borderId="15" xfId="23" applyFont="1" applyBorder="1">
      <alignment/>
      <protection/>
    </xf>
    <xf numFmtId="0" fontId="48" fillId="0" borderId="64" xfId="23" applyFont="1" applyBorder="1" applyAlignment="1">
      <alignment vertical="center"/>
      <protection/>
    </xf>
    <xf numFmtId="1" fontId="48" fillId="0" borderId="65" xfId="23" applyNumberFormat="1" applyFont="1" applyBorder="1" applyAlignment="1">
      <alignment horizontal="centerContinuous" vertical="center"/>
      <protection/>
    </xf>
    <xf numFmtId="1" fontId="48" fillId="0" borderId="66" xfId="23" applyNumberFormat="1" applyFont="1" applyBorder="1" applyAlignment="1">
      <alignment horizontal="centerContinuous" vertical="center"/>
      <protection/>
    </xf>
    <xf numFmtId="0" fontId="49" fillId="0" borderId="25" xfId="23" applyFont="1" applyBorder="1">
      <alignment/>
      <protection/>
    </xf>
    <xf numFmtId="0" fontId="49" fillId="0" borderId="1" xfId="23" applyFont="1" applyBorder="1">
      <alignment/>
      <protection/>
    </xf>
    <xf numFmtId="0" fontId="49" fillId="0" borderId="67" xfId="23" applyFont="1" applyBorder="1" applyAlignment="1">
      <alignment vertical="center"/>
      <protection/>
    </xf>
    <xf numFmtId="216" fontId="49" fillId="4" borderId="60" xfId="23" applyNumberFormat="1" applyFont="1" applyFill="1" applyBorder="1" applyAlignment="1">
      <alignment horizontal="right" vertical="center"/>
      <protection/>
    </xf>
    <xf numFmtId="216" fontId="49" fillId="4" borderId="68" xfId="23" applyNumberFormat="1" applyFont="1" applyFill="1" applyBorder="1" applyAlignment="1">
      <alignment horizontal="right" vertical="center"/>
      <protection/>
    </xf>
    <xf numFmtId="0" fontId="48" fillId="0" borderId="12" xfId="23" applyFont="1" applyBorder="1" applyAlignment="1">
      <alignment vertical="center"/>
      <protection/>
    </xf>
    <xf numFmtId="216" fontId="52" fillId="0" borderId="34" xfId="23" applyNumberFormat="1" applyFont="1" applyBorder="1" applyAlignment="1">
      <alignment horizontal="right" vertical="center"/>
      <protection/>
    </xf>
    <xf numFmtId="1" fontId="48" fillId="4" borderId="8" xfId="23" applyNumberFormat="1" applyFont="1" applyFill="1" applyBorder="1" applyAlignment="1">
      <alignment horizontal="centerContinuous" vertical="center"/>
      <protection/>
    </xf>
    <xf numFmtId="216" fontId="52" fillId="4" borderId="34" xfId="23" applyNumberFormat="1" applyFont="1" applyFill="1" applyBorder="1" applyAlignment="1">
      <alignment horizontal="right" vertical="center"/>
      <protection/>
    </xf>
    <xf numFmtId="1" fontId="48" fillId="4" borderId="30" xfId="23" applyNumberFormat="1" applyFont="1" applyFill="1" applyBorder="1" applyAlignment="1">
      <alignment horizontal="centerContinuous" vertical="center"/>
      <protection/>
    </xf>
    <xf numFmtId="0" fontId="49" fillId="0" borderId="0" xfId="23" applyFont="1" applyAlignment="1">
      <alignment horizontal="centerContinuous"/>
      <protection/>
    </xf>
    <xf numFmtId="0" fontId="15" fillId="0" borderId="0" xfId="23" applyFont="1" applyBorder="1">
      <alignment/>
      <protection/>
    </xf>
    <xf numFmtId="1" fontId="48" fillId="4" borderId="2" xfId="23" applyNumberFormat="1" applyFont="1" applyFill="1" applyBorder="1" applyAlignment="1">
      <alignment horizontal="centerContinuous" vertical="center"/>
      <protection/>
    </xf>
    <xf numFmtId="216" fontId="48" fillId="4" borderId="7" xfId="23" applyNumberFormat="1" applyFont="1" applyFill="1" applyBorder="1" applyAlignment="1">
      <alignment horizontal="right" vertical="center"/>
      <protection/>
    </xf>
    <xf numFmtId="216" fontId="48" fillId="4" borderId="17" xfId="23" applyNumberFormat="1" applyFont="1" applyFill="1" applyBorder="1" applyAlignment="1">
      <alignment horizontal="right" vertical="center"/>
      <protection/>
    </xf>
    <xf numFmtId="216" fontId="48" fillId="4" borderId="69" xfId="23" applyNumberFormat="1" applyFont="1" applyFill="1" applyBorder="1" applyAlignment="1">
      <alignment horizontal="right" vertical="center"/>
      <protection/>
    </xf>
    <xf numFmtId="216" fontId="48" fillId="4" borderId="46" xfId="23" applyNumberFormat="1" applyFont="1" applyFill="1" applyBorder="1" applyAlignment="1">
      <alignment horizontal="right" vertical="center"/>
      <protection/>
    </xf>
    <xf numFmtId="1" fontId="48" fillId="4" borderId="56" xfId="23" applyNumberFormat="1" applyFont="1" applyFill="1" applyBorder="1" applyAlignment="1">
      <alignment horizontal="centerContinuous" vertical="center"/>
      <protection/>
    </xf>
    <xf numFmtId="1" fontId="48" fillId="4" borderId="4" xfId="23" applyNumberFormat="1" applyFont="1" applyFill="1" applyBorder="1" applyAlignment="1">
      <alignment horizontal="centerContinuous" vertical="center"/>
      <protection/>
    </xf>
    <xf numFmtId="216" fontId="48" fillId="4" borderId="70" xfId="23" applyNumberFormat="1" applyFont="1" applyFill="1" applyBorder="1" applyAlignment="1">
      <alignment horizontal="right" vertical="center"/>
      <protection/>
    </xf>
    <xf numFmtId="216" fontId="48" fillId="4" borderId="18" xfId="23" applyNumberFormat="1" applyFont="1" applyFill="1" applyBorder="1" applyAlignment="1">
      <alignment horizontal="right" vertical="center"/>
      <protection/>
    </xf>
    <xf numFmtId="216" fontId="48" fillId="4" borderId="71" xfId="23" applyNumberFormat="1" applyFont="1" applyFill="1" applyBorder="1" applyAlignment="1">
      <alignment horizontal="right" vertical="center"/>
      <protection/>
    </xf>
    <xf numFmtId="216" fontId="48" fillId="4" borderId="72" xfId="23" applyNumberFormat="1" applyFont="1" applyFill="1" applyBorder="1" applyAlignment="1">
      <alignment horizontal="right" vertical="center"/>
      <protection/>
    </xf>
    <xf numFmtId="1" fontId="48" fillId="4" borderId="73" xfId="23" applyNumberFormat="1" applyFont="1" applyFill="1" applyBorder="1" applyAlignment="1">
      <alignment horizontal="centerContinuous" vertical="center"/>
      <protection/>
    </xf>
    <xf numFmtId="216" fontId="52" fillId="0" borderId="34" xfId="23" applyNumberFormat="1" applyFont="1" applyBorder="1" applyAlignment="1">
      <alignment horizontal="right" vertical="center"/>
      <protection/>
    </xf>
    <xf numFmtId="1" fontId="48" fillId="0" borderId="4" xfId="23" applyNumberFormat="1" applyFont="1" applyBorder="1" applyAlignment="1">
      <alignment horizontal="centerContinuous" vertical="center"/>
      <protection/>
    </xf>
    <xf numFmtId="216" fontId="48" fillId="0" borderId="70" xfId="23" applyNumberFormat="1" applyFont="1" applyBorder="1" applyAlignment="1">
      <alignment horizontal="right" vertical="center"/>
      <protection/>
    </xf>
    <xf numFmtId="216" fontId="48" fillId="0" borderId="18" xfId="23" applyNumberFormat="1" applyFont="1" applyBorder="1" applyAlignment="1">
      <alignment horizontal="right" vertical="center"/>
      <protection/>
    </xf>
    <xf numFmtId="216" fontId="48" fillId="2" borderId="71" xfId="23" applyNumberFormat="1" applyFont="1" applyFill="1" applyBorder="1" applyAlignment="1">
      <alignment horizontal="right" vertical="center"/>
      <protection/>
    </xf>
    <xf numFmtId="216" fontId="52" fillId="0" borderId="70" xfId="23" applyNumberFormat="1" applyFont="1" applyBorder="1" applyAlignment="1">
      <alignment horizontal="right" vertical="center"/>
      <protection/>
    </xf>
    <xf numFmtId="1" fontId="48" fillId="0" borderId="73" xfId="23" applyNumberFormat="1" applyFont="1" applyBorder="1" applyAlignment="1">
      <alignment horizontal="centerContinuous" vertical="center"/>
      <protection/>
    </xf>
    <xf numFmtId="216" fontId="48" fillId="4" borderId="86" xfId="23" applyNumberFormat="1" applyFont="1" applyFill="1" applyBorder="1" applyAlignment="1">
      <alignment horizontal="right" vertical="center"/>
      <protection/>
    </xf>
    <xf numFmtId="216" fontId="48" fillId="0" borderId="43" xfId="23" applyNumberFormat="1" applyFont="1" applyBorder="1" applyAlignment="1">
      <alignment horizontal="right" vertical="center"/>
      <protection/>
    </xf>
    <xf numFmtId="216" fontId="48" fillId="0" borderId="40" xfId="23" applyNumberFormat="1" applyFont="1" applyBorder="1" applyAlignment="1">
      <alignment horizontal="right" vertical="center"/>
      <protection/>
    </xf>
    <xf numFmtId="216" fontId="48" fillId="0" borderId="52" xfId="23" applyNumberFormat="1" applyFont="1" applyBorder="1" applyAlignment="1">
      <alignment horizontal="right" vertical="center"/>
      <protection/>
    </xf>
    <xf numFmtId="216" fontId="48" fillId="0" borderId="53" xfId="23" applyNumberFormat="1" applyFont="1" applyBorder="1" applyAlignment="1">
      <alignment horizontal="right" vertical="center"/>
      <protection/>
    </xf>
    <xf numFmtId="0" fontId="48" fillId="0" borderId="9" xfId="23" applyFont="1" applyBorder="1" applyAlignment="1">
      <alignment vertical="center"/>
      <protection/>
    </xf>
    <xf numFmtId="216" fontId="48" fillId="0" borderId="44" xfId="23" applyNumberFormat="1" applyFont="1" applyBorder="1" applyAlignment="1">
      <alignment horizontal="right" vertical="center"/>
      <protection/>
    </xf>
    <xf numFmtId="216" fontId="48" fillId="0" borderId="74" xfId="23" applyNumberFormat="1" applyFont="1" applyBorder="1" applyAlignment="1">
      <alignment horizontal="right" vertical="center"/>
      <protection/>
    </xf>
    <xf numFmtId="216" fontId="48" fillId="4" borderId="74" xfId="23" applyNumberFormat="1" applyFont="1" applyFill="1" applyBorder="1" applyAlignment="1">
      <alignment horizontal="right" vertical="center"/>
      <protection/>
    </xf>
    <xf numFmtId="216" fontId="48" fillId="4" borderId="75" xfId="23" applyNumberFormat="1" applyFont="1" applyFill="1" applyBorder="1" applyAlignment="1">
      <alignment horizontal="right" vertical="center"/>
      <protection/>
    </xf>
    <xf numFmtId="216" fontId="52" fillId="0" borderId="41" xfId="23" applyNumberFormat="1" applyFont="1" applyBorder="1" applyAlignment="1">
      <alignment horizontal="right" vertical="center"/>
      <protection/>
    </xf>
    <xf numFmtId="0" fontId="15" fillId="0" borderId="25" xfId="23" applyFont="1" applyBorder="1">
      <alignment/>
      <protection/>
    </xf>
    <xf numFmtId="0" fontId="48" fillId="0" borderId="76" xfId="23" applyFont="1" applyBorder="1" applyAlignment="1">
      <alignment vertical="center"/>
      <protection/>
    </xf>
    <xf numFmtId="1" fontId="48" fillId="0" borderId="77" xfId="23" applyNumberFormat="1" applyFont="1" applyBorder="1" applyAlignment="1">
      <alignment horizontal="centerContinuous" vertical="center"/>
      <protection/>
    </xf>
    <xf numFmtId="216" fontId="48" fillId="4" borderId="78" xfId="23" applyNumberFormat="1" applyFont="1" applyFill="1" applyBorder="1" applyAlignment="1">
      <alignment horizontal="right" vertical="center"/>
      <protection/>
    </xf>
    <xf numFmtId="216" fontId="48" fillId="4" borderId="79" xfId="23" applyNumberFormat="1" applyFont="1" applyFill="1" applyBorder="1" applyAlignment="1">
      <alignment horizontal="right" vertical="center"/>
      <protection/>
    </xf>
    <xf numFmtId="216" fontId="48" fillId="4" borderId="80" xfId="23" applyNumberFormat="1" applyFont="1" applyFill="1" applyBorder="1" applyAlignment="1">
      <alignment horizontal="right" vertical="center"/>
      <protection/>
    </xf>
    <xf numFmtId="1" fontId="48" fillId="0" borderId="81" xfId="23" applyNumberFormat="1" applyFont="1" applyBorder="1" applyAlignment="1">
      <alignment horizontal="centerContinuous" vertical="center"/>
      <protection/>
    </xf>
    <xf numFmtId="0" fontId="48" fillId="0" borderId="0" xfId="23" applyFont="1" applyBorder="1">
      <alignment/>
      <protection/>
    </xf>
    <xf numFmtId="0" fontId="48" fillId="0" borderId="10" xfId="23" applyFont="1" applyBorder="1" applyAlignment="1">
      <alignment vertical="center"/>
      <protection/>
    </xf>
    <xf numFmtId="216" fontId="48" fillId="0" borderId="82" xfId="23" applyNumberFormat="1" applyFont="1" applyBorder="1" applyAlignment="1">
      <alignment horizontal="right" vertical="center"/>
      <protection/>
    </xf>
    <xf numFmtId="1" fontId="48" fillId="0" borderId="83" xfId="23" applyNumberFormat="1" applyFont="1" applyBorder="1" applyAlignment="1">
      <alignment horizontal="centerContinuous" vertical="center"/>
      <protection/>
    </xf>
    <xf numFmtId="0" fontId="15" fillId="0" borderId="22" xfId="23" applyFont="1" applyBorder="1">
      <alignment/>
      <protection/>
    </xf>
    <xf numFmtId="0" fontId="23" fillId="0" borderId="23" xfId="23" applyFont="1" applyBorder="1" applyAlignment="1">
      <alignment horizontal="center"/>
      <protection/>
    </xf>
    <xf numFmtId="0" fontId="15" fillId="4" borderId="23" xfId="23" applyFont="1" applyFill="1" applyBorder="1">
      <alignment/>
      <protection/>
    </xf>
    <xf numFmtId="217" fontId="48" fillId="0" borderId="23" xfId="23" applyNumberFormat="1" applyFont="1" applyBorder="1">
      <alignment/>
      <protection/>
    </xf>
    <xf numFmtId="0" fontId="48" fillId="0" borderId="23" xfId="23" applyFont="1" applyFill="1" applyBorder="1" applyAlignment="1">
      <alignment horizontal="right"/>
      <protection/>
    </xf>
    <xf numFmtId="217" fontId="48" fillId="0" borderId="23" xfId="23" applyNumberFormat="1" applyFont="1" applyFill="1" applyBorder="1">
      <alignment/>
      <protection/>
    </xf>
    <xf numFmtId="217" fontId="48" fillId="0" borderId="23" xfId="23" applyNumberFormat="1" applyFont="1" applyBorder="1" applyAlignment="1">
      <alignment horizontal="center"/>
      <protection/>
    </xf>
    <xf numFmtId="217" fontId="15" fillId="0" borderId="23" xfId="23" applyNumberFormat="1" applyFont="1" applyBorder="1">
      <alignment/>
      <protection/>
    </xf>
    <xf numFmtId="217" fontId="15" fillId="0" borderId="13" xfId="23" applyNumberFormat="1" applyFont="1" applyBorder="1">
      <alignment/>
      <protection/>
    </xf>
    <xf numFmtId="0" fontId="23" fillId="0" borderId="23" xfId="23" applyFont="1" applyBorder="1" applyProtection="1">
      <alignment/>
      <protection/>
    </xf>
    <xf numFmtId="0" fontId="22" fillId="0" borderId="0" xfId="23" applyFont="1" applyBorder="1" applyAlignment="1">
      <alignment horizontal="right"/>
      <protection/>
    </xf>
    <xf numFmtId="14" fontId="22" fillId="0" borderId="0" xfId="23" applyNumberFormat="1" applyFont="1" applyBorder="1" applyAlignment="1" applyProtection="1">
      <alignment horizontal="centerContinuous"/>
      <protection locked="0"/>
    </xf>
    <xf numFmtId="0" fontId="23" fillId="0" borderId="0" xfId="23" applyFont="1" applyAlignment="1">
      <alignment horizontal="centerContinuous"/>
      <protection/>
    </xf>
    <xf numFmtId="0" fontId="23" fillId="0" borderId="84" xfId="23" applyFont="1" applyBorder="1">
      <alignment/>
      <protection/>
    </xf>
    <xf numFmtId="0" fontId="15" fillId="0" borderId="57" xfId="23" applyFont="1" applyBorder="1">
      <alignment/>
      <protection/>
    </xf>
    <xf numFmtId="0" fontId="15" fillId="0" borderId="20" xfId="23" applyFont="1" applyBorder="1">
      <alignment/>
      <protection/>
    </xf>
    <xf numFmtId="0" fontId="23" fillId="0" borderId="20" xfId="23" applyFont="1" applyBorder="1" applyAlignment="1">
      <alignment horizontal="center"/>
      <protection/>
    </xf>
    <xf numFmtId="217" fontId="15" fillId="0" borderId="20" xfId="23" applyNumberFormat="1" applyFont="1" applyFill="1" applyBorder="1">
      <alignment/>
      <protection/>
    </xf>
    <xf numFmtId="217" fontId="15" fillId="0" borderId="20" xfId="23" applyNumberFormat="1" applyFont="1" applyBorder="1" applyAlignment="1">
      <alignment horizontal="right"/>
      <protection/>
    </xf>
    <xf numFmtId="217" fontId="48" fillId="0" borderId="20" xfId="23" applyNumberFormat="1" applyFont="1" applyFill="1" applyBorder="1">
      <alignment/>
      <protection/>
    </xf>
    <xf numFmtId="0" fontId="45" fillId="0" borderId="20" xfId="23" applyBorder="1">
      <alignment/>
      <protection/>
    </xf>
    <xf numFmtId="217" fontId="15" fillId="0" borderId="20" xfId="23" applyNumberFormat="1" applyFont="1" applyBorder="1">
      <alignment/>
      <protection/>
    </xf>
    <xf numFmtId="217" fontId="15" fillId="0" borderId="15" xfId="23" applyNumberFormat="1" applyFont="1" applyBorder="1">
      <alignment/>
      <protection/>
    </xf>
    <xf numFmtId="0" fontId="48" fillId="0" borderId="16" xfId="23" applyFont="1" applyBorder="1">
      <alignment/>
      <protection/>
    </xf>
    <xf numFmtId="0" fontId="48" fillId="0" borderId="20" xfId="23" applyFont="1" applyBorder="1">
      <alignment/>
      <protection/>
    </xf>
    <xf numFmtId="217" fontId="48" fillId="0" borderId="20" xfId="23" applyNumberFormat="1" applyFont="1" applyBorder="1" applyAlignment="1">
      <alignment horizontal="right"/>
      <protection/>
    </xf>
    <xf numFmtId="0" fontId="23" fillId="0" borderId="20" xfId="23" applyFont="1" applyBorder="1">
      <alignment/>
      <protection/>
    </xf>
    <xf numFmtId="0" fontId="23" fillId="0" borderId="85" xfId="23" applyFont="1" applyBorder="1">
      <alignment/>
      <protection/>
    </xf>
    <xf numFmtId="0" fontId="5" fillId="0" borderId="0" xfId="20" applyFont="1">
      <alignment/>
      <protection/>
    </xf>
    <xf numFmtId="0" fontId="6" fillId="0" borderId="0" xfId="20" applyFont="1" applyAlignment="1">
      <alignment horizontal="center" vertical="top" wrapText="1"/>
      <protection/>
    </xf>
    <xf numFmtId="0" fontId="6" fillId="0" borderId="50" xfId="20" applyFont="1" applyBorder="1" applyAlignment="1">
      <alignment horizontal="center" vertical="center" wrapText="1"/>
      <protection/>
    </xf>
    <xf numFmtId="0" fontId="6" fillId="0" borderId="5" xfId="20" applyFont="1" applyBorder="1" applyAlignment="1">
      <alignment horizontal="center" vertical="center" wrapText="1"/>
      <protection/>
    </xf>
    <xf numFmtId="0" fontId="6" fillId="0" borderId="6" xfId="20" applyFont="1" applyBorder="1" applyAlignment="1">
      <alignment horizontal="center" vertical="center" wrapText="1"/>
      <protection/>
    </xf>
    <xf numFmtId="0" fontId="6" fillId="0" borderId="1" xfId="20" applyFont="1" applyBorder="1" applyAlignment="1">
      <alignment horizontal="center" vertical="center" wrapText="1"/>
      <protection/>
    </xf>
    <xf numFmtId="0" fontId="6" fillId="0" borderId="12" xfId="20" applyFont="1" applyBorder="1" applyAlignment="1">
      <alignment horizontal="right" vertical="center" wrapText="1"/>
      <protection/>
    </xf>
    <xf numFmtId="0" fontId="6" fillId="0" borderId="0" xfId="20" applyFont="1" applyBorder="1" applyAlignment="1">
      <alignment horizontal="right" vertical="center" wrapText="1"/>
      <protection/>
    </xf>
    <xf numFmtId="3" fontId="5" fillId="0" borderId="1" xfId="20" applyNumberFormat="1" applyFont="1" applyBorder="1" applyAlignment="1">
      <alignment wrapText="1"/>
      <protection/>
    </xf>
    <xf numFmtId="216" fontId="5" fillId="0" borderId="12" xfId="20" applyNumberFormat="1" applyFont="1" applyBorder="1" applyAlignment="1">
      <alignment horizontal="right"/>
      <protection/>
    </xf>
    <xf numFmtId="221" fontId="5" fillId="0" borderId="0" xfId="20" applyNumberFormat="1" applyFont="1" applyBorder="1" applyAlignment="1">
      <alignment horizontal="right"/>
      <protection/>
    </xf>
    <xf numFmtId="221" fontId="5" fillId="0" borderId="0" xfId="20" applyNumberFormat="1" applyFont="1">
      <alignment/>
      <protection/>
    </xf>
    <xf numFmtId="3" fontId="5" fillId="0" borderId="1" xfId="20" applyNumberFormat="1" applyFont="1" applyBorder="1" applyAlignment="1">
      <alignment/>
      <protection/>
    </xf>
    <xf numFmtId="0" fontId="5" fillId="0" borderId="1" xfId="20" applyFont="1" applyBorder="1" applyAlignment="1">
      <alignment/>
      <protection/>
    </xf>
    <xf numFmtId="0" fontId="6" fillId="0" borderId="1" xfId="20" applyFont="1" applyBorder="1" applyAlignment="1">
      <alignment/>
      <protection/>
    </xf>
    <xf numFmtId="216" fontId="6" fillId="0" borderId="12" xfId="20" applyNumberFormat="1" applyFont="1" applyBorder="1" applyAlignment="1">
      <alignment horizontal="right"/>
      <protection/>
    </xf>
    <xf numFmtId="221" fontId="6" fillId="0" borderId="0" xfId="20" applyNumberFormat="1" applyFont="1" applyBorder="1" applyAlignment="1">
      <alignment horizontal="right"/>
      <protection/>
    </xf>
    <xf numFmtId="0" fontId="5" fillId="0" borderId="0" xfId="20" applyNumberFormat="1" applyFont="1">
      <alignment/>
      <protection/>
    </xf>
    <xf numFmtId="0" fontId="5" fillId="0" borderId="1" xfId="20" applyFont="1" applyBorder="1" applyAlignment="1">
      <alignment wrapText="1"/>
      <protection/>
    </xf>
    <xf numFmtId="3" fontId="6" fillId="0" borderId="0" xfId="20" applyNumberFormat="1" applyFont="1" applyBorder="1" applyAlignment="1">
      <alignment horizontal="right"/>
      <protection/>
    </xf>
    <xf numFmtId="0" fontId="54" fillId="0" borderId="0" xfId="25" applyFont="1" applyAlignment="1">
      <alignment horizontal="centerContinuous"/>
      <protection/>
    </xf>
    <xf numFmtId="0" fontId="9" fillId="0" borderId="0" xfId="25" applyFont="1" applyAlignment="1">
      <alignment horizontal="centerContinuous"/>
      <protection/>
    </xf>
    <xf numFmtId="0" fontId="54" fillId="0" borderId="0" xfId="25" applyFont="1">
      <alignment/>
      <protection/>
    </xf>
    <xf numFmtId="0" fontId="54" fillId="0" borderId="14" xfId="25" applyFont="1" applyBorder="1">
      <alignment/>
      <protection/>
    </xf>
    <xf numFmtId="0" fontId="54" fillId="0" borderId="19" xfId="25" applyFont="1" applyBorder="1" applyAlignment="1">
      <alignment vertical="center"/>
      <protection/>
    </xf>
    <xf numFmtId="0" fontId="54" fillId="0" borderId="23" xfId="25" applyFont="1" applyBorder="1">
      <alignment/>
      <protection/>
    </xf>
    <xf numFmtId="0" fontId="54" fillId="0" borderId="13" xfId="25" applyFont="1" applyBorder="1">
      <alignment/>
      <protection/>
    </xf>
    <xf numFmtId="0" fontId="5" fillId="0" borderId="23" xfId="20" applyFont="1" applyBorder="1">
      <alignment/>
      <protection/>
    </xf>
    <xf numFmtId="0" fontId="54" fillId="0" borderId="13" xfId="25" applyFont="1" applyBorder="1" applyAlignment="1">
      <alignment horizontal="centerContinuous"/>
      <protection/>
    </xf>
    <xf numFmtId="0" fontId="56" fillId="0" borderId="13" xfId="25" applyFont="1" applyBorder="1" applyAlignment="1">
      <alignment horizontal="center"/>
      <protection/>
    </xf>
    <xf numFmtId="0" fontId="54" fillId="0" borderId="24" xfId="25" applyFont="1" applyBorder="1">
      <alignment/>
      <protection/>
    </xf>
    <xf numFmtId="0" fontId="54" fillId="0" borderId="12" xfId="25" applyFont="1" applyBorder="1" applyAlignment="1">
      <alignment/>
      <protection/>
    </xf>
    <xf numFmtId="0" fontId="54" fillId="0" borderId="8" xfId="25" applyFont="1" applyBorder="1" applyAlignment="1">
      <alignment vertical="center"/>
      <protection/>
    </xf>
    <xf numFmtId="0" fontId="57" fillId="0" borderId="26" xfId="25" applyFont="1" applyBorder="1" applyAlignment="1">
      <alignment horizontal="centerContinuous"/>
      <protection/>
    </xf>
    <xf numFmtId="0" fontId="54" fillId="0" borderId="27" xfId="25" applyFont="1" applyBorder="1" applyAlignment="1">
      <alignment horizontal="centerContinuous"/>
      <protection/>
    </xf>
    <xf numFmtId="0" fontId="57" fillId="0" borderId="27" xfId="25" applyFont="1" applyBorder="1" applyAlignment="1">
      <alignment horizontal="centerContinuous"/>
      <protection/>
    </xf>
    <xf numFmtId="0" fontId="57" fillId="0" borderId="0" xfId="25" applyFont="1" applyBorder="1" applyAlignment="1">
      <alignment horizontal="centerContinuous"/>
      <protection/>
    </xf>
    <xf numFmtId="0" fontId="57" fillId="0" borderId="1" xfId="25" applyFont="1" applyBorder="1" applyAlignment="1">
      <alignment horizontal="centerContinuous"/>
      <protection/>
    </xf>
    <xf numFmtId="0" fontId="0" fillId="0" borderId="0" xfId="25" applyFont="1" applyBorder="1" applyAlignment="1">
      <alignment horizontal="centerContinuous"/>
      <protection/>
    </xf>
    <xf numFmtId="0" fontId="57" fillId="0" borderId="28" xfId="25" applyFont="1" applyBorder="1" applyAlignment="1">
      <alignment horizontal="centerContinuous"/>
      <protection/>
    </xf>
    <xf numFmtId="0" fontId="57" fillId="0" borderId="28" xfId="25" applyFont="1" applyBorder="1" applyAlignment="1">
      <alignment horizontal="center"/>
      <protection/>
    </xf>
    <xf numFmtId="0" fontId="57" fillId="0" borderId="42" xfId="25" applyFont="1" applyBorder="1" applyAlignment="1">
      <alignment horizontal="centerContinuous"/>
      <protection/>
    </xf>
    <xf numFmtId="0" fontId="6" fillId="0" borderId="1" xfId="25" applyFont="1" applyBorder="1" applyAlignment="1">
      <alignment horizontal="center" vertical="center"/>
      <protection/>
    </xf>
    <xf numFmtId="0" fontId="54" fillId="0" borderId="30" xfId="25" applyFont="1" applyBorder="1">
      <alignment/>
      <protection/>
    </xf>
    <xf numFmtId="0" fontId="5" fillId="0" borderId="12" xfId="25" applyFont="1" applyBorder="1" applyAlignment="1">
      <alignment/>
      <protection/>
    </xf>
    <xf numFmtId="0" fontId="54" fillId="0" borderId="8" xfId="25" applyFont="1" applyBorder="1" applyAlignment="1">
      <alignment horizontal="center" vertical="center"/>
      <protection/>
    </xf>
    <xf numFmtId="0" fontId="54" fillId="0" borderId="31" xfId="25" applyFont="1" applyBorder="1" applyAlignment="1">
      <alignment horizontal="center" vertical="center"/>
      <protection/>
    </xf>
    <xf numFmtId="0" fontId="54" fillId="0" borderId="32" xfId="25" applyFont="1" applyBorder="1" applyAlignment="1">
      <alignment horizontal="center" vertical="center"/>
      <protection/>
    </xf>
    <xf numFmtId="0" fontId="54" fillId="0" borderId="33" xfId="25" applyFont="1" applyBorder="1" applyAlignment="1">
      <alignment horizontal="center" vertical="center"/>
      <protection/>
    </xf>
    <xf numFmtId="0" fontId="54" fillId="0" borderId="34" xfId="25" applyFont="1" applyBorder="1" applyAlignment="1">
      <alignment horizontal="center" vertical="center"/>
      <protection/>
    </xf>
    <xf numFmtId="0" fontId="54" fillId="0" borderId="35" xfId="25" applyFont="1" applyBorder="1" applyAlignment="1">
      <alignment vertical="center"/>
      <protection/>
    </xf>
    <xf numFmtId="0" fontId="54" fillId="0" borderId="36" xfId="25" applyFont="1" applyBorder="1" applyAlignment="1">
      <alignment horizontal="center" vertical="center"/>
      <protection/>
    </xf>
    <xf numFmtId="0" fontId="54" fillId="0" borderId="38" xfId="25" applyFont="1" applyBorder="1" applyAlignment="1">
      <alignment horizontal="centerContinuous" vertical="center"/>
      <protection/>
    </xf>
    <xf numFmtId="0" fontId="54" fillId="0" borderId="1" xfId="25" applyFont="1" applyBorder="1" applyAlignment="1">
      <alignment horizontal="center" vertical="center"/>
      <protection/>
    </xf>
    <xf numFmtId="0" fontId="54" fillId="0" borderId="28" xfId="25" applyFont="1" applyBorder="1" applyAlignment="1">
      <alignment horizontal="center" vertical="center"/>
      <protection/>
    </xf>
    <xf numFmtId="0" fontId="57" fillId="0" borderId="29" xfId="25" applyFont="1" applyBorder="1" applyAlignment="1">
      <alignment horizontal="centerContinuous"/>
      <protection/>
    </xf>
    <xf numFmtId="0" fontId="54" fillId="0" borderId="28" xfId="25" applyFont="1" applyBorder="1" applyAlignment="1">
      <alignment horizontal="centerContinuous" vertical="center"/>
      <protection/>
    </xf>
    <xf numFmtId="0" fontId="54" fillId="0" borderId="30" xfId="25" applyFont="1" applyBorder="1" applyAlignment="1">
      <alignment horizontal="center" vertical="center"/>
      <protection/>
    </xf>
    <xf numFmtId="0" fontId="28" fillId="0" borderId="12" xfId="25" applyFont="1" applyBorder="1" applyAlignment="1">
      <alignment horizontal="center"/>
      <protection/>
    </xf>
    <xf numFmtId="0" fontId="54" fillId="0" borderId="40" xfId="25" applyFont="1" applyBorder="1" applyAlignment="1">
      <alignment horizontal="center" vertical="center"/>
      <protection/>
    </xf>
    <xf numFmtId="0" fontId="54" fillId="0" borderId="34" xfId="25" applyFont="1" applyBorder="1" applyAlignment="1">
      <alignment horizontal="centerContinuous" vertical="center"/>
      <protection/>
    </xf>
    <xf numFmtId="0" fontId="54" fillId="0" borderId="1" xfId="25" applyFont="1" applyBorder="1" applyAlignment="1">
      <alignment horizontal="centerContinuous" vertical="center"/>
      <protection/>
    </xf>
    <xf numFmtId="0" fontId="57" fillId="0" borderId="0" xfId="25" applyFont="1" applyBorder="1" applyAlignment="1">
      <alignment horizontal="center" vertical="center"/>
      <protection/>
    </xf>
    <xf numFmtId="0" fontId="54" fillId="0" borderId="8" xfId="25" applyFont="1" applyBorder="1">
      <alignment/>
      <protection/>
    </xf>
    <xf numFmtId="0" fontId="59" fillId="0" borderId="0" xfId="25" applyFont="1" applyBorder="1" applyAlignment="1">
      <alignment horizontal="center" vertical="center"/>
      <protection/>
    </xf>
    <xf numFmtId="0" fontId="54" fillId="0" borderId="12" xfId="20" applyFont="1" applyBorder="1" applyAlignment="1">
      <alignment horizontal="center" vertical="center"/>
      <protection/>
    </xf>
    <xf numFmtId="0" fontId="5" fillId="0" borderId="34" xfId="20" applyFont="1" applyBorder="1">
      <alignment/>
      <protection/>
    </xf>
    <xf numFmtId="0" fontId="5" fillId="0" borderId="12" xfId="25" applyFont="1" applyBorder="1" applyAlignment="1">
      <alignment horizontal="left"/>
      <protection/>
    </xf>
    <xf numFmtId="0" fontId="57" fillId="0" borderId="10" xfId="25" applyFont="1" applyBorder="1" applyAlignment="1">
      <alignment horizontal="center"/>
      <protection/>
    </xf>
    <xf numFmtId="0" fontId="54" fillId="0" borderId="44" xfId="25" applyFont="1" applyBorder="1" applyAlignment="1">
      <alignment horizontal="center" vertical="center"/>
      <protection/>
    </xf>
    <xf numFmtId="0" fontId="54" fillId="0" borderId="45" xfId="25" applyFont="1" applyBorder="1" applyAlignment="1">
      <alignment horizontal="center" vertical="center"/>
      <protection/>
    </xf>
    <xf numFmtId="0" fontId="54" fillId="0" borderId="41" xfId="25" applyFont="1" applyBorder="1" applyAlignment="1">
      <alignment vertical="center"/>
      <protection/>
    </xf>
    <xf numFmtId="0" fontId="54" fillId="0" borderId="28" xfId="25" applyFont="1" applyBorder="1" applyAlignment="1">
      <alignment vertical="center"/>
      <protection/>
    </xf>
    <xf numFmtId="0" fontId="54" fillId="0" borderId="89" xfId="25" applyFont="1" applyBorder="1">
      <alignment/>
      <protection/>
    </xf>
    <xf numFmtId="0" fontId="54" fillId="0" borderId="9" xfId="25" applyFont="1" applyBorder="1" applyAlignment="1">
      <alignment horizontal="centerContinuous"/>
      <protection/>
    </xf>
    <xf numFmtId="0" fontId="54" fillId="0" borderId="3" xfId="25" applyFont="1" applyBorder="1" applyAlignment="1">
      <alignment horizontal="centerContinuous"/>
      <protection/>
    </xf>
    <xf numFmtId="0" fontId="54" fillId="0" borderId="30" xfId="25" applyFont="1" applyBorder="1" applyAlignment="1">
      <alignment/>
      <protection/>
    </xf>
    <xf numFmtId="0" fontId="6" fillId="4" borderId="67" xfId="25" applyFont="1" applyFill="1" applyBorder="1" applyAlignment="1">
      <alignment horizontal="centerContinuous" vertical="center"/>
      <protection/>
    </xf>
    <xf numFmtId="0" fontId="54" fillId="4" borderId="59" xfId="25" applyFont="1" applyFill="1" applyBorder="1" applyAlignment="1">
      <alignment horizontal="centerContinuous" vertical="center"/>
      <protection/>
    </xf>
    <xf numFmtId="216" fontId="6" fillId="4" borderId="90" xfId="25" applyNumberFormat="1" applyFont="1" applyFill="1" applyBorder="1" applyAlignment="1">
      <alignment horizontal="right" vertical="center"/>
      <protection/>
    </xf>
    <xf numFmtId="216" fontId="6" fillId="4" borderId="91" xfId="25" applyNumberFormat="1" applyFont="1" applyFill="1" applyBorder="1" applyAlignment="1">
      <alignment horizontal="right" vertical="center"/>
      <protection/>
    </xf>
    <xf numFmtId="216" fontId="6" fillId="4" borderId="60" xfId="25" applyNumberFormat="1" applyFont="1" applyFill="1" applyBorder="1" applyAlignment="1">
      <alignment horizontal="right" vertical="center"/>
      <protection/>
    </xf>
    <xf numFmtId="216" fontId="6" fillId="4" borderId="61" xfId="25" applyNumberFormat="1" applyFont="1" applyFill="1" applyBorder="1" applyAlignment="1">
      <alignment horizontal="right" vertical="center"/>
      <protection/>
    </xf>
    <xf numFmtId="1" fontId="54" fillId="4" borderId="63" xfId="25" applyNumberFormat="1" applyFont="1" applyFill="1" applyBorder="1" applyAlignment="1">
      <alignment horizontal="centerContinuous" vertical="center"/>
      <protection/>
    </xf>
    <xf numFmtId="0" fontId="57" fillId="0" borderId="0" xfId="25" applyFont="1">
      <alignment/>
      <protection/>
    </xf>
    <xf numFmtId="0" fontId="54" fillId="0" borderId="12" xfId="25" applyFont="1" applyBorder="1" applyAlignment="1">
      <alignment vertical="center"/>
      <protection/>
    </xf>
    <xf numFmtId="1" fontId="54" fillId="0" borderId="8" xfId="25" applyNumberFormat="1" applyFont="1" applyBorder="1" applyAlignment="1">
      <alignment horizontal="centerContinuous" vertical="center"/>
      <protection/>
    </xf>
    <xf numFmtId="216" fontId="54" fillId="0" borderId="34" xfId="25" applyNumberFormat="1" applyFont="1" applyBorder="1" applyAlignment="1">
      <alignment horizontal="right" vertical="center"/>
      <protection/>
    </xf>
    <xf numFmtId="216" fontId="54" fillId="6" borderId="34" xfId="25" applyNumberFormat="1" applyFont="1" applyFill="1" applyBorder="1" applyAlignment="1">
      <alignment horizontal="right" vertical="center"/>
      <protection/>
    </xf>
    <xf numFmtId="216" fontId="54" fillId="0" borderId="43" xfId="25" applyNumberFormat="1" applyFont="1" applyBorder="1" applyAlignment="1">
      <alignment horizontal="right" vertical="center"/>
      <protection/>
    </xf>
    <xf numFmtId="216" fontId="54" fillId="0" borderId="1" xfId="25" applyNumberFormat="1" applyFont="1" applyBorder="1" applyAlignment="1">
      <alignment horizontal="right" vertical="center"/>
      <protection/>
    </xf>
    <xf numFmtId="216" fontId="54" fillId="6" borderId="33" xfId="25" applyNumberFormat="1" applyFont="1" applyFill="1" applyBorder="1" applyAlignment="1">
      <alignment horizontal="right" vertical="center"/>
      <protection/>
    </xf>
    <xf numFmtId="216" fontId="54" fillId="6" borderId="1" xfId="25" applyNumberFormat="1" applyFont="1" applyFill="1" applyBorder="1" applyAlignment="1">
      <alignment horizontal="right" vertical="center"/>
      <protection/>
    </xf>
    <xf numFmtId="216" fontId="54" fillId="0" borderId="92" xfId="25" applyNumberFormat="1" applyFont="1" applyBorder="1" applyAlignment="1">
      <alignment horizontal="right" vertical="center"/>
      <protection/>
    </xf>
    <xf numFmtId="216" fontId="61" fillId="0" borderId="34" xfId="25" applyNumberFormat="1" applyFont="1" applyBorder="1" applyAlignment="1">
      <alignment horizontal="right" vertical="center"/>
      <protection/>
    </xf>
    <xf numFmtId="1" fontId="54" fillId="0" borderId="30" xfId="25" applyNumberFormat="1" applyFont="1" applyBorder="1" applyAlignment="1">
      <alignment horizontal="centerContinuous" vertical="center"/>
      <protection/>
    </xf>
    <xf numFmtId="216" fontId="54" fillId="0" borderId="40" xfId="25" applyNumberFormat="1" applyFont="1" applyBorder="1" applyAlignment="1">
      <alignment horizontal="right" vertical="center"/>
      <protection/>
    </xf>
    <xf numFmtId="216" fontId="54" fillId="0" borderId="1" xfId="22" applyNumberFormat="1" applyFont="1" applyBorder="1" applyAlignment="1">
      <alignment horizontal="right" vertical="center"/>
      <protection/>
    </xf>
    <xf numFmtId="216" fontId="61" fillId="0" borderId="34" xfId="22" applyNumberFormat="1" applyFont="1" applyBorder="1" applyAlignment="1">
      <alignment horizontal="right" vertical="center"/>
      <protection/>
    </xf>
    <xf numFmtId="1" fontId="54" fillId="6" borderId="8" xfId="25" applyNumberFormat="1" applyFont="1" applyFill="1" applyBorder="1" applyAlignment="1">
      <alignment horizontal="centerContinuous" vertical="center"/>
      <protection/>
    </xf>
    <xf numFmtId="216" fontId="54" fillId="6" borderId="43" xfId="25" applyNumberFormat="1" applyFont="1" applyFill="1" applyBorder="1" applyAlignment="1">
      <alignment horizontal="right" vertical="center"/>
      <protection/>
    </xf>
    <xf numFmtId="216" fontId="54" fillId="6" borderId="40" xfId="25" applyNumberFormat="1" applyFont="1" applyFill="1" applyBorder="1" applyAlignment="1">
      <alignment horizontal="right" vertical="center"/>
      <protection/>
    </xf>
    <xf numFmtId="216" fontId="62" fillId="6" borderId="34" xfId="25" applyNumberFormat="1" applyFont="1" applyFill="1" applyBorder="1" applyAlignment="1">
      <alignment horizontal="right" vertical="center"/>
      <protection/>
    </xf>
    <xf numFmtId="216" fontId="61" fillId="6" borderId="34" xfId="25" applyNumberFormat="1" applyFont="1" applyFill="1" applyBorder="1" applyAlignment="1">
      <alignment horizontal="right" vertical="center"/>
      <protection/>
    </xf>
    <xf numFmtId="1" fontId="54" fillId="6" borderId="30" xfId="25" applyNumberFormat="1" applyFont="1" applyFill="1" applyBorder="1" applyAlignment="1">
      <alignment horizontal="centerContinuous" vertical="center"/>
      <protection/>
    </xf>
    <xf numFmtId="0" fontId="0" fillId="0" borderId="0" xfId="25" applyFont="1">
      <alignment/>
      <protection/>
    </xf>
    <xf numFmtId="216" fontId="54" fillId="0" borderId="72" xfId="25" applyNumberFormat="1" applyFont="1" applyBorder="1" applyAlignment="1">
      <alignment horizontal="right" vertical="center"/>
      <protection/>
    </xf>
    <xf numFmtId="0" fontId="54" fillId="0" borderId="9" xfId="25" applyFont="1" applyBorder="1" applyAlignment="1">
      <alignment vertical="center"/>
      <protection/>
    </xf>
    <xf numFmtId="1" fontId="54" fillId="6" borderId="2" xfId="25" applyNumberFormat="1" applyFont="1" applyFill="1" applyBorder="1" applyAlignment="1">
      <alignment horizontal="centerContinuous" vertical="center"/>
      <protection/>
    </xf>
    <xf numFmtId="216" fontId="54" fillId="6" borderId="7" xfId="25" applyNumberFormat="1" applyFont="1" applyFill="1" applyBorder="1" applyAlignment="1">
      <alignment horizontal="right" vertical="center"/>
      <protection/>
    </xf>
    <xf numFmtId="216" fontId="54" fillId="6" borderId="86" xfId="25" applyNumberFormat="1" applyFont="1" applyFill="1" applyBorder="1" applyAlignment="1">
      <alignment horizontal="right" vertical="center"/>
      <protection/>
    </xf>
    <xf numFmtId="216" fontId="54" fillId="6" borderId="17" xfId="25" applyNumberFormat="1" applyFont="1" applyFill="1" applyBorder="1" applyAlignment="1">
      <alignment horizontal="right" vertical="center"/>
      <protection/>
    </xf>
    <xf numFmtId="216" fontId="54" fillId="6" borderId="69" xfId="25" applyNumberFormat="1" applyFont="1" applyFill="1" applyBorder="1" applyAlignment="1">
      <alignment horizontal="right" vertical="center"/>
      <protection/>
    </xf>
    <xf numFmtId="0" fontId="0" fillId="6" borderId="9" xfId="25" applyFont="1" applyFill="1" applyBorder="1">
      <alignment/>
      <protection/>
    </xf>
    <xf numFmtId="216" fontId="62" fillId="6" borderId="86" xfId="25" applyNumberFormat="1" applyFont="1" applyFill="1" applyBorder="1" applyAlignment="1">
      <alignment horizontal="right" vertical="center"/>
      <protection/>
    </xf>
    <xf numFmtId="216" fontId="54" fillId="6" borderId="2" xfId="25" applyNumberFormat="1" applyFont="1" applyFill="1" applyBorder="1" applyAlignment="1">
      <alignment horizontal="right" vertical="center"/>
      <protection/>
    </xf>
    <xf numFmtId="1" fontId="54" fillId="6" borderId="56" xfId="25" applyNumberFormat="1" applyFont="1" applyFill="1" applyBorder="1" applyAlignment="1">
      <alignment horizontal="centerContinuous" vertical="center"/>
      <protection/>
    </xf>
    <xf numFmtId="216" fontId="54" fillId="2" borderId="33" xfId="25" applyNumberFormat="1" applyFont="1" applyFill="1" applyBorder="1" applyAlignment="1">
      <alignment horizontal="right" vertical="center"/>
      <protection/>
    </xf>
    <xf numFmtId="216" fontId="54" fillId="2" borderId="43" xfId="25" applyNumberFormat="1" applyFont="1" applyFill="1" applyBorder="1" applyAlignment="1">
      <alignment horizontal="right" vertical="center"/>
      <protection/>
    </xf>
    <xf numFmtId="216" fontId="54" fillId="2" borderId="34" xfId="25" applyNumberFormat="1" applyFont="1" applyFill="1" applyBorder="1" applyAlignment="1">
      <alignment horizontal="right" vertical="center"/>
      <protection/>
    </xf>
    <xf numFmtId="216" fontId="54" fillId="2" borderId="8" xfId="25" applyNumberFormat="1" applyFont="1" applyFill="1" applyBorder="1" applyAlignment="1">
      <alignment horizontal="right" vertical="center"/>
      <protection/>
    </xf>
    <xf numFmtId="216" fontId="57" fillId="6" borderId="34" xfId="25" applyNumberFormat="1" applyFont="1" applyFill="1" applyBorder="1" applyAlignment="1">
      <alignment horizontal="right" vertical="center"/>
      <protection/>
    </xf>
    <xf numFmtId="0" fontId="54" fillId="0" borderId="10" xfId="25" applyFont="1" applyBorder="1" applyAlignment="1">
      <alignment vertical="center"/>
      <protection/>
    </xf>
    <xf numFmtId="1" fontId="54" fillId="6" borderId="4" xfId="25" applyNumberFormat="1" applyFont="1" applyFill="1" applyBorder="1" applyAlignment="1">
      <alignment horizontal="centerContinuous" vertical="center"/>
      <protection/>
    </xf>
    <xf numFmtId="216" fontId="54" fillId="6" borderId="70" xfId="25" applyNumberFormat="1" applyFont="1" applyFill="1" applyBorder="1" applyAlignment="1">
      <alignment horizontal="right" vertical="center"/>
      <protection/>
    </xf>
    <xf numFmtId="216" fontId="54" fillId="6" borderId="18" xfId="25" applyNumberFormat="1" applyFont="1" applyFill="1" applyBorder="1" applyAlignment="1">
      <alignment horizontal="right" vertical="center"/>
      <protection/>
    </xf>
    <xf numFmtId="216" fontId="54" fillId="6" borderId="71" xfId="25" applyNumberFormat="1" applyFont="1" applyFill="1" applyBorder="1" applyAlignment="1">
      <alignment horizontal="right" vertical="center"/>
      <protection/>
    </xf>
    <xf numFmtId="216" fontId="62" fillId="6" borderId="70" xfId="25" applyNumberFormat="1" applyFont="1" applyFill="1" applyBorder="1" applyAlignment="1">
      <alignment horizontal="right" vertical="center"/>
      <protection/>
    </xf>
    <xf numFmtId="216" fontId="62" fillId="6" borderId="18" xfId="25" applyNumberFormat="1" applyFont="1" applyFill="1" applyBorder="1" applyAlignment="1">
      <alignment horizontal="right" vertical="center"/>
      <protection/>
    </xf>
    <xf numFmtId="1" fontId="54" fillId="6" borderId="73" xfId="25" applyNumberFormat="1" applyFont="1" applyFill="1" applyBorder="1" applyAlignment="1">
      <alignment horizontal="centerContinuous" vertical="center"/>
      <protection/>
    </xf>
    <xf numFmtId="216" fontId="54" fillId="2" borderId="46" xfId="25" applyNumberFormat="1" applyFont="1" applyFill="1" applyBorder="1" applyAlignment="1">
      <alignment horizontal="right" vertical="center"/>
      <protection/>
    </xf>
    <xf numFmtId="216" fontId="63" fillId="6" borderId="1" xfId="25" applyNumberFormat="1" applyFont="1" applyFill="1" applyBorder="1" applyAlignment="1">
      <alignment horizontal="right" vertical="center"/>
      <protection/>
    </xf>
    <xf numFmtId="216" fontId="57" fillId="0" borderId="34" xfId="25" applyNumberFormat="1" applyFont="1" applyBorder="1" applyAlignment="1">
      <alignment horizontal="right" vertical="center"/>
      <protection/>
    </xf>
    <xf numFmtId="216" fontId="54" fillId="0" borderId="33" xfId="25" applyNumberFormat="1" applyFont="1" applyBorder="1" applyAlignment="1">
      <alignment horizontal="right" vertical="center"/>
      <protection/>
    </xf>
    <xf numFmtId="216" fontId="54" fillId="2" borderId="40" xfId="25" applyNumberFormat="1" applyFont="1" applyFill="1" applyBorder="1" applyAlignment="1">
      <alignment horizontal="right" vertical="center"/>
      <protection/>
    </xf>
    <xf numFmtId="216" fontId="54" fillId="2" borderId="1" xfId="25" applyNumberFormat="1" applyFont="1" applyFill="1" applyBorder="1" applyAlignment="1">
      <alignment horizontal="right" vertical="center"/>
      <protection/>
    </xf>
    <xf numFmtId="216" fontId="63" fillId="6" borderId="34" xfId="25" applyNumberFormat="1" applyFont="1" applyFill="1" applyBorder="1" applyAlignment="1">
      <alignment horizontal="right" vertical="center"/>
      <protection/>
    </xf>
    <xf numFmtId="0" fontId="54" fillId="0" borderId="6" xfId="25" applyFont="1" applyBorder="1" applyAlignment="1">
      <alignment vertical="center"/>
      <protection/>
    </xf>
    <xf numFmtId="1" fontId="54" fillId="0" borderId="5" xfId="25" applyNumberFormat="1" applyFont="1" applyBorder="1" applyAlignment="1">
      <alignment horizontal="centerContinuous" vertical="center"/>
      <protection/>
    </xf>
    <xf numFmtId="216" fontId="54" fillId="6" borderId="47" xfId="25" applyNumberFormat="1" applyFont="1" applyFill="1" applyBorder="1" applyAlignment="1">
      <alignment horizontal="right" vertical="center"/>
      <protection/>
    </xf>
    <xf numFmtId="216" fontId="54" fillId="6" borderId="50" xfId="25" applyNumberFormat="1" applyFont="1" applyFill="1" applyBorder="1" applyAlignment="1">
      <alignment horizontal="right" vertical="center"/>
      <protection/>
    </xf>
    <xf numFmtId="216" fontId="54" fillId="0" borderId="71" xfId="25" applyNumberFormat="1" applyFont="1" applyBorder="1" applyAlignment="1">
      <alignment horizontal="right" vertical="center"/>
      <protection/>
    </xf>
    <xf numFmtId="216" fontId="54" fillId="0" borderId="53" xfId="25" applyNumberFormat="1" applyFont="1" applyBorder="1" applyAlignment="1">
      <alignment horizontal="right" vertical="center"/>
      <protection/>
    </xf>
    <xf numFmtId="216" fontId="54" fillId="2" borderId="18" xfId="25" applyNumberFormat="1" applyFont="1" applyFill="1" applyBorder="1" applyAlignment="1">
      <alignment horizontal="right" vertical="center"/>
      <protection/>
    </xf>
    <xf numFmtId="216" fontId="54" fillId="6" borderId="51" xfId="25" applyNumberFormat="1" applyFont="1" applyFill="1" applyBorder="1" applyAlignment="1">
      <alignment horizontal="right" vertical="center"/>
      <protection/>
    </xf>
    <xf numFmtId="216" fontId="54" fillId="2" borderId="50" xfId="25" applyNumberFormat="1" applyFont="1" applyFill="1" applyBorder="1" applyAlignment="1">
      <alignment horizontal="right" vertical="center"/>
      <protection/>
    </xf>
    <xf numFmtId="216" fontId="54" fillId="0" borderId="47" xfId="25" applyNumberFormat="1" applyFont="1" applyBorder="1" applyAlignment="1">
      <alignment horizontal="right" vertical="center"/>
      <protection/>
    </xf>
    <xf numFmtId="216" fontId="62" fillId="6" borderId="52" xfId="25" applyNumberFormat="1" applyFont="1" applyFill="1" applyBorder="1" applyAlignment="1">
      <alignment horizontal="right" vertical="center"/>
      <protection/>
    </xf>
    <xf numFmtId="216" fontId="57" fillId="0" borderId="50" xfId="25" applyNumberFormat="1" applyFont="1" applyBorder="1" applyAlignment="1">
      <alignment horizontal="right" vertical="center"/>
      <protection/>
    </xf>
    <xf numFmtId="1" fontId="54" fillId="0" borderId="54" xfId="25" applyNumberFormat="1" applyFont="1" applyBorder="1" applyAlignment="1">
      <alignment horizontal="centerContinuous" vertical="center"/>
      <protection/>
    </xf>
    <xf numFmtId="1" fontId="54" fillId="0" borderId="2" xfId="25" applyNumberFormat="1" applyFont="1" applyBorder="1" applyAlignment="1">
      <alignment horizontal="centerContinuous" vertical="center"/>
      <protection/>
    </xf>
    <xf numFmtId="216" fontId="54" fillId="0" borderId="41" xfId="25" applyNumberFormat="1" applyFont="1" applyBorder="1" applyAlignment="1">
      <alignment horizontal="right" vertical="center"/>
      <protection/>
    </xf>
    <xf numFmtId="216" fontId="54" fillId="0" borderId="28" xfId="25" applyNumberFormat="1" applyFont="1" applyBorder="1" applyAlignment="1">
      <alignment horizontal="right" vertical="center"/>
      <protection/>
    </xf>
    <xf numFmtId="216" fontId="54" fillId="6" borderId="28" xfId="25" applyNumberFormat="1" applyFont="1" applyFill="1" applyBorder="1" applyAlignment="1">
      <alignment horizontal="right" vertical="center"/>
      <protection/>
    </xf>
    <xf numFmtId="216" fontId="54" fillId="0" borderId="44" xfId="25" applyNumberFormat="1" applyFont="1" applyBorder="1" applyAlignment="1">
      <alignment horizontal="right" vertical="center"/>
      <protection/>
    </xf>
    <xf numFmtId="216" fontId="54" fillId="0" borderId="74" xfId="25" applyNumberFormat="1" applyFont="1" applyBorder="1" applyAlignment="1">
      <alignment horizontal="right" vertical="center"/>
      <protection/>
    </xf>
    <xf numFmtId="1" fontId="54" fillId="0" borderId="56" xfId="25" applyNumberFormat="1" applyFont="1" applyBorder="1" applyAlignment="1">
      <alignment horizontal="centerContinuous" vertical="center"/>
      <protection/>
    </xf>
    <xf numFmtId="0" fontId="54" fillId="0" borderId="76" xfId="25" applyFont="1" applyBorder="1" applyAlignment="1">
      <alignment vertical="center"/>
      <protection/>
    </xf>
    <xf numFmtId="1" fontId="54" fillId="0" borderId="77" xfId="25" applyNumberFormat="1" applyFont="1" applyBorder="1" applyAlignment="1">
      <alignment horizontal="centerContinuous" vertical="center"/>
      <protection/>
    </xf>
    <xf numFmtId="216" fontId="54" fillId="0" borderId="18" xfId="25" applyNumberFormat="1" applyFont="1" applyBorder="1" applyAlignment="1">
      <alignment horizontal="right" vertical="center"/>
      <protection/>
    </xf>
    <xf numFmtId="216" fontId="54" fillId="0" borderId="70" xfId="25" applyNumberFormat="1" applyFont="1" applyBorder="1" applyAlignment="1">
      <alignment horizontal="right" vertical="center"/>
      <protection/>
    </xf>
    <xf numFmtId="216" fontId="54" fillId="6" borderId="78" xfId="25" applyNumberFormat="1" applyFont="1" applyFill="1" applyBorder="1" applyAlignment="1">
      <alignment horizontal="right" vertical="center"/>
      <protection/>
    </xf>
    <xf numFmtId="216" fontId="61" fillId="0" borderId="77" xfId="25" applyNumberFormat="1" applyFont="1" applyBorder="1" applyAlignment="1">
      <alignment horizontal="right" vertical="center"/>
      <protection/>
    </xf>
    <xf numFmtId="1" fontId="54" fillId="0" borderId="81" xfId="25" applyNumberFormat="1" applyFont="1" applyBorder="1" applyAlignment="1">
      <alignment horizontal="centerContinuous" vertical="center"/>
      <protection/>
    </xf>
    <xf numFmtId="1" fontId="54" fillId="0" borderId="4" xfId="25" applyNumberFormat="1" applyFont="1" applyBorder="1" applyAlignment="1">
      <alignment horizontal="centerContinuous" vertical="center"/>
      <protection/>
    </xf>
    <xf numFmtId="216" fontId="54" fillId="0" borderId="7" xfId="25" applyNumberFormat="1" applyFont="1" applyBorder="1" applyAlignment="1">
      <alignment horizontal="right" vertical="center"/>
      <protection/>
    </xf>
    <xf numFmtId="216" fontId="54" fillId="0" borderId="17" xfId="25" applyNumberFormat="1" applyFont="1" applyBorder="1" applyAlignment="1">
      <alignment horizontal="right" vertical="center"/>
      <protection/>
    </xf>
    <xf numFmtId="216" fontId="54" fillId="0" borderId="69" xfId="25" applyNumberFormat="1" applyFont="1" applyBorder="1" applyAlignment="1">
      <alignment horizontal="right" vertical="center"/>
      <protection/>
    </xf>
    <xf numFmtId="216" fontId="57" fillId="0" borderId="87" xfId="25" applyNumberFormat="1" applyFont="1" applyBorder="1" applyAlignment="1">
      <alignment horizontal="right" vertical="center"/>
      <protection/>
    </xf>
    <xf numFmtId="1" fontId="54" fillId="0" borderId="83" xfId="25" applyNumberFormat="1" applyFont="1" applyBorder="1" applyAlignment="1">
      <alignment horizontal="centerContinuous" vertical="center"/>
      <protection/>
    </xf>
    <xf numFmtId="0" fontId="5" fillId="0" borderId="14" xfId="25" applyFont="1" applyBorder="1" applyAlignment="1">
      <alignment horizontal="center"/>
      <protection/>
    </xf>
    <xf numFmtId="0" fontId="0" fillId="0" borderId="23" xfId="25" applyFont="1" applyBorder="1">
      <alignment/>
      <protection/>
    </xf>
    <xf numFmtId="0" fontId="0" fillId="6" borderId="23" xfId="25" applyFont="1" applyFill="1" applyBorder="1">
      <alignment/>
      <protection/>
    </xf>
    <xf numFmtId="217" fontId="54" fillId="0" borderId="23" xfId="25" applyNumberFormat="1" applyFont="1" applyBorder="1">
      <alignment/>
      <protection/>
    </xf>
    <xf numFmtId="0" fontId="54" fillId="0" borderId="23" xfId="25" applyFont="1" applyFill="1" applyBorder="1" applyAlignment="1">
      <alignment horizontal="right"/>
      <protection/>
    </xf>
    <xf numFmtId="217" fontId="54" fillId="0" borderId="23" xfId="25" applyNumberFormat="1" applyFont="1" applyFill="1" applyBorder="1">
      <alignment/>
      <protection/>
    </xf>
    <xf numFmtId="217" fontId="0" fillId="0" borderId="23" xfId="25" applyNumberFormat="1" applyFont="1" applyBorder="1">
      <alignment/>
      <protection/>
    </xf>
    <xf numFmtId="14" fontId="5" fillId="0" borderId="0" xfId="25" applyNumberFormat="1" applyFont="1" applyAlignment="1">
      <alignment horizontal="centerContinuous"/>
      <protection/>
    </xf>
    <xf numFmtId="0" fontId="5" fillId="0" borderId="84" xfId="25" applyFont="1" applyBorder="1">
      <alignment/>
      <protection/>
    </xf>
    <xf numFmtId="0" fontId="5" fillId="0" borderId="16" xfId="25" applyFont="1" applyBorder="1" applyAlignment="1">
      <alignment horizontal="center"/>
      <protection/>
    </xf>
    <xf numFmtId="0" fontId="0" fillId="0" borderId="20" xfId="25" applyFont="1" applyBorder="1">
      <alignment/>
      <protection/>
    </xf>
    <xf numFmtId="0" fontId="5" fillId="0" borderId="20" xfId="20" applyFont="1" applyBorder="1">
      <alignment/>
      <protection/>
    </xf>
    <xf numFmtId="217" fontId="0" fillId="0" borderId="20" xfId="25" applyNumberFormat="1" applyFont="1" applyFill="1" applyBorder="1">
      <alignment/>
      <protection/>
    </xf>
    <xf numFmtId="217" fontId="0" fillId="0" borderId="20" xfId="25" applyNumberFormat="1" applyFont="1" applyBorder="1" applyAlignment="1">
      <alignment horizontal="right"/>
      <protection/>
    </xf>
    <xf numFmtId="217" fontId="54" fillId="0" borderId="20" xfId="25" applyNumberFormat="1" applyFont="1" applyFill="1" applyBorder="1">
      <alignment/>
      <protection/>
    </xf>
    <xf numFmtId="0" fontId="0" fillId="0" borderId="15" xfId="25" applyFont="1" applyBorder="1">
      <alignment/>
      <protection/>
    </xf>
    <xf numFmtId="0" fontId="54" fillId="0" borderId="16" xfId="25" applyFont="1" applyBorder="1">
      <alignment/>
      <protection/>
    </xf>
    <xf numFmtId="217" fontId="0" fillId="0" borderId="20" xfId="25" applyNumberFormat="1" applyFont="1" applyBorder="1">
      <alignment/>
      <protection/>
    </xf>
    <xf numFmtId="0" fontId="54" fillId="0" borderId="20" xfId="25" applyFont="1" applyBorder="1">
      <alignment/>
      <protection/>
    </xf>
    <xf numFmtId="0" fontId="64" fillId="0" borderId="20" xfId="25" applyFont="1" applyBorder="1">
      <alignment/>
      <protection/>
    </xf>
    <xf numFmtId="223" fontId="54" fillId="0" borderId="20" xfId="25" applyNumberFormat="1" applyFont="1" applyBorder="1" applyAlignment="1">
      <alignment horizontal="center"/>
      <protection/>
    </xf>
    <xf numFmtId="0" fontId="5" fillId="0" borderId="85" xfId="25" applyFont="1" applyBorder="1">
      <alignment/>
      <protection/>
    </xf>
    <xf numFmtId="0" fontId="31" fillId="2" borderId="0" xfId="20" applyFill="1" applyProtection="1">
      <alignment/>
      <protection/>
    </xf>
    <xf numFmtId="0" fontId="5" fillId="2" borderId="0" xfId="20" applyFont="1" applyFill="1" applyProtection="1">
      <alignment/>
      <protection/>
    </xf>
    <xf numFmtId="0" fontId="31" fillId="0" borderId="0" xfId="20" applyProtection="1">
      <alignment/>
      <protection/>
    </xf>
    <xf numFmtId="0" fontId="5" fillId="0" borderId="0" xfId="20" applyFont="1" applyProtection="1">
      <alignment/>
      <protection/>
    </xf>
    <xf numFmtId="0" fontId="6" fillId="0" borderId="17" xfId="20" applyFont="1" applyBorder="1" applyAlignment="1" applyProtection="1">
      <alignment horizontal="center"/>
      <protection/>
    </xf>
    <xf numFmtId="0" fontId="6" fillId="0" borderId="6" xfId="20" applyFont="1" applyBorder="1" applyAlignment="1" applyProtection="1">
      <alignment horizontal="centerContinuous" vertical="center"/>
      <protection/>
    </xf>
    <xf numFmtId="0" fontId="31" fillId="0" borderId="18" xfId="20" applyFont="1" applyBorder="1" applyProtection="1">
      <alignment/>
      <protection/>
    </xf>
    <xf numFmtId="0" fontId="5" fillId="0" borderId="9" xfId="20" applyFont="1" applyBorder="1" applyAlignment="1" applyProtection="1">
      <alignment horizontal="centerContinuous" vertical="center" wrapText="1"/>
      <protection/>
    </xf>
    <xf numFmtId="0" fontId="5" fillId="0" borderId="1" xfId="20" applyFont="1" applyBorder="1" applyAlignment="1" applyProtection="1">
      <alignment vertical="center"/>
      <protection/>
    </xf>
    <xf numFmtId="222" fontId="5" fillId="0" borderId="9" xfId="20" applyNumberFormat="1" applyFont="1" applyBorder="1" applyAlignment="1" applyProtection="1">
      <alignment vertical="center"/>
      <protection locked="0"/>
    </xf>
    <xf numFmtId="222" fontId="5" fillId="0" borderId="12" xfId="20" applyNumberFormat="1" applyFont="1" applyBorder="1" applyAlignment="1" applyProtection="1">
      <alignment vertical="center"/>
      <protection locked="0"/>
    </xf>
    <xf numFmtId="222" fontId="5" fillId="0" borderId="10" xfId="20" applyNumberFormat="1" applyFont="1" applyBorder="1" applyAlignment="1" applyProtection="1">
      <alignment vertical="center"/>
      <protection locked="0"/>
    </xf>
    <xf numFmtId="0" fontId="5" fillId="0" borderId="17" xfId="20" applyFont="1" applyBorder="1" applyAlignment="1" applyProtection="1">
      <alignment vertical="center"/>
      <protection/>
    </xf>
    <xf numFmtId="0" fontId="5" fillId="0" borderId="18" xfId="20" applyFont="1" applyBorder="1" applyAlignment="1" applyProtection="1">
      <alignment vertical="center"/>
      <protection/>
    </xf>
    <xf numFmtId="222" fontId="5" fillId="0" borderId="12" xfId="20" applyNumberFormat="1" applyFont="1" applyBorder="1" applyAlignment="1" applyProtection="1">
      <alignment horizontal="right" vertical="center"/>
      <protection locked="0"/>
    </xf>
    <xf numFmtId="222" fontId="5" fillId="0" borderId="10" xfId="20" applyNumberFormat="1" applyFont="1" applyBorder="1" applyAlignment="1" applyProtection="1">
      <alignment horizontal="right" vertical="center"/>
      <protection locked="0"/>
    </xf>
    <xf numFmtId="0" fontId="31" fillId="0" borderId="11" xfId="20" applyBorder="1" applyProtection="1">
      <alignment/>
      <protection/>
    </xf>
    <xf numFmtId="0" fontId="31" fillId="0" borderId="11" xfId="20" applyBorder="1">
      <alignment/>
      <protection/>
    </xf>
    <xf numFmtId="222" fontId="5" fillId="2" borderId="12" xfId="20" applyNumberFormat="1" applyFont="1" applyFill="1" applyBorder="1" applyAlignment="1" applyProtection="1">
      <alignment vertical="center"/>
      <protection/>
    </xf>
    <xf numFmtId="222" fontId="39" fillId="2" borderId="0" xfId="20" applyNumberFormat="1" applyFont="1" applyFill="1" applyBorder="1" applyAlignment="1" applyProtection="1">
      <alignment vertical="center"/>
      <protection/>
    </xf>
    <xf numFmtId="0" fontId="65" fillId="0" borderId="0" xfId="0" applyFont="1" applyAlignment="1">
      <alignment horizontal="center" wrapText="1"/>
    </xf>
    <xf numFmtId="0" fontId="1" fillId="0" borderId="0" xfId="0" applyFont="1" applyAlignment="1">
      <alignment wrapText="1"/>
    </xf>
    <xf numFmtId="0" fontId="0" fillId="0" borderId="0" xfId="0" applyNumberFormat="1" applyAlignment="1">
      <alignment wrapText="1"/>
    </xf>
    <xf numFmtId="0" fontId="5" fillId="0" borderId="1" xfId="26" applyFont="1" applyBorder="1">
      <alignment/>
      <protection/>
    </xf>
    <xf numFmtId="0" fontId="5" fillId="0" borderId="15" xfId="26" applyFont="1" applyBorder="1">
      <alignment/>
      <protection/>
    </xf>
    <xf numFmtId="0" fontId="5" fillId="0" borderId="13" xfId="26" applyFont="1" applyBorder="1">
      <alignment/>
      <protection/>
    </xf>
    <xf numFmtId="0" fontId="16" fillId="0" borderId="0" xfId="0" applyFont="1" applyAlignment="1">
      <alignment horizontal="justify" wrapText="1"/>
    </xf>
    <xf numFmtId="0" fontId="0" fillId="0" borderId="0" xfId="0" applyAlignment="1">
      <alignment wrapText="1"/>
    </xf>
    <xf numFmtId="0" fontId="18" fillId="0" borderId="0" xfId="0" applyFont="1" applyAlignment="1">
      <alignment horizontal="justify" wrapText="1"/>
    </xf>
    <xf numFmtId="0" fontId="24" fillId="0" borderId="0" xfId="18" applyAlignment="1">
      <alignment horizontal="justify" wrapText="1"/>
    </xf>
    <xf numFmtId="0" fontId="24" fillId="0" borderId="0" xfId="18" applyAlignment="1">
      <alignment wrapText="1"/>
    </xf>
    <xf numFmtId="0" fontId="16" fillId="0" borderId="0" xfId="0" applyFont="1" applyAlignment="1">
      <alignment wrapText="1"/>
    </xf>
    <xf numFmtId="0" fontId="26" fillId="0" borderId="0" xfId="0" applyFont="1" applyAlignment="1">
      <alignment horizontal="justify" wrapText="1"/>
    </xf>
    <xf numFmtId="0" fontId="5" fillId="0" borderId="17" xfId="0" applyFont="1" applyBorder="1"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4"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18"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49" xfId="0" applyFont="1" applyBorder="1" applyAlignment="1">
      <alignment horizontal="center" vertical="center"/>
    </xf>
    <xf numFmtId="0" fontId="48" fillId="0" borderId="93" xfId="22" applyFont="1" applyBorder="1" applyAlignment="1">
      <alignment horizontal="center"/>
      <protection/>
    </xf>
    <xf numFmtId="0" fontId="48" fillId="0" borderId="49" xfId="22" applyFont="1" applyBorder="1" applyAlignment="1">
      <alignment horizontal="center"/>
      <protection/>
    </xf>
    <xf numFmtId="0" fontId="48" fillId="0" borderId="47" xfId="22" applyFont="1" applyBorder="1" applyAlignment="1">
      <alignment horizontal="center"/>
      <protection/>
    </xf>
    <xf numFmtId="0" fontId="1" fillId="0" borderId="0" xfId="26" applyFont="1" applyAlignment="1">
      <alignment horizontal="center"/>
      <protection/>
    </xf>
    <xf numFmtId="0" fontId="5" fillId="0" borderId="46"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77" xfId="0" applyFont="1" applyBorder="1" applyAlignment="1">
      <alignment vertical="center"/>
    </xf>
    <xf numFmtId="0" fontId="5" fillId="0" borderId="51"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76" xfId="0" applyFont="1" applyBorder="1" applyAlignment="1">
      <alignment vertical="center"/>
    </xf>
    <xf numFmtId="0" fontId="5" fillId="0" borderId="17" xfId="0" applyFont="1" applyBorder="1" applyAlignment="1">
      <alignment/>
    </xf>
    <xf numFmtId="0" fontId="5" fillId="0" borderId="1" xfId="0" applyFont="1" applyBorder="1" applyAlignment="1">
      <alignment/>
    </xf>
    <xf numFmtId="0" fontId="5" fillId="0" borderId="18" xfId="0" applyFont="1" applyBorder="1" applyAlignment="1">
      <alignment/>
    </xf>
    <xf numFmtId="3" fontId="5" fillId="0" borderId="0" xfId="20" applyNumberFormat="1" applyFont="1" applyBorder="1" applyAlignment="1">
      <alignment horizontal="center" wrapText="1"/>
      <protection/>
    </xf>
    <xf numFmtId="0" fontId="9" fillId="0" borderId="25" xfId="25" applyFont="1" applyBorder="1" applyAlignment="1" quotePrefix="1">
      <alignment horizontal="right" textRotation="180"/>
      <protection/>
    </xf>
    <xf numFmtId="0" fontId="9" fillId="0" borderId="25" xfId="25" applyFont="1" applyBorder="1" applyAlignment="1">
      <alignment horizontal="right" textRotation="180"/>
      <protection/>
    </xf>
    <xf numFmtId="0" fontId="33" fillId="0" borderId="0" xfId="0" applyFont="1" applyBorder="1" applyAlignment="1">
      <alignment horizontal="left" vertical="top" wrapText="1"/>
    </xf>
  </cellXfs>
  <cellStyles count="15">
    <cellStyle name="Normal" xfId="0"/>
    <cellStyle name="Followed Hyperlink" xfId="15"/>
    <cellStyle name="Comma" xfId="16"/>
    <cellStyle name="Comma [0]" xfId="17"/>
    <cellStyle name="Hyperlink" xfId="18"/>
    <cellStyle name="Percent" xfId="19"/>
    <cellStyle name="Standard_CO2_2002_Bericht" xfId="20"/>
    <cellStyle name="Standard_CO2_Beisp" xfId="21"/>
    <cellStyle name="Standard_DR-phys.Einheiten" xfId="22"/>
    <cellStyle name="Standard_DR-RÖE" xfId="23"/>
    <cellStyle name="Standard_DR-SKE" xfId="24"/>
    <cellStyle name="Standard_DR-Terajoule" xfId="25"/>
    <cellStyle name="Standard_HPHW_2002"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1. Primärenergieverbrauch nach Energieträgern 
1990 bis 2002
</a:t>
            </a:r>
          </a:p>
        </c:rich>
      </c:tx>
      <c:layout>
        <c:manualLayout>
          <c:xMode val="factor"/>
          <c:yMode val="factor"/>
          <c:x val="0.02175"/>
          <c:y val="0.0105"/>
        </c:manualLayout>
      </c:layout>
      <c:spPr>
        <a:noFill/>
        <a:ln>
          <a:noFill/>
        </a:ln>
      </c:spPr>
    </c:title>
    <c:plotArea>
      <c:layout>
        <c:manualLayout>
          <c:xMode val="edge"/>
          <c:yMode val="edge"/>
          <c:x val="0.0385"/>
          <c:y val="0.17225"/>
          <c:w val="0.907"/>
          <c:h val="0.5965"/>
        </c:manualLayout>
      </c:layout>
      <c:areaChart>
        <c:grouping val="stacked"/>
        <c:varyColors val="0"/>
        <c:ser>
          <c:idx val="0"/>
          <c:order val="0"/>
          <c:tx>
            <c:strRef>
              <c:f>'DatenGraf 1-2'!$B$3</c:f>
              <c:strCache>
                <c:ptCount val="1"/>
                <c:pt idx="0">
                  <c:v>Steinkohlen</c:v>
                </c:pt>
              </c:strCache>
            </c:strRef>
          </c:tx>
          <c:spPr>
            <a:pattFill prst="pct25">
              <a:fgClr>
                <a:srgbClr val="424242"/>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Ref>
              <c:f>'DatenGraf 1-2'!$A$4:$A$16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1-2'!$B$4:$B$16</c:f>
              <c:numCache>
                <c:ptCount val="13"/>
                <c:pt idx="0">
                  <c:v>23.094</c:v>
                </c:pt>
                <c:pt idx="1">
                  <c:v>28.572</c:v>
                </c:pt>
                <c:pt idx="2">
                  <c:v>21.041</c:v>
                </c:pt>
                <c:pt idx="3">
                  <c:v>12.056</c:v>
                </c:pt>
                <c:pt idx="4">
                  <c:v>8.604</c:v>
                </c:pt>
                <c:pt idx="5">
                  <c:v>3.808</c:v>
                </c:pt>
                <c:pt idx="6">
                  <c:v>2.231</c:v>
                </c:pt>
                <c:pt idx="7">
                  <c:v>2.763</c:v>
                </c:pt>
                <c:pt idx="8">
                  <c:v>2.373</c:v>
                </c:pt>
                <c:pt idx="9">
                  <c:v>2.412</c:v>
                </c:pt>
                <c:pt idx="10">
                  <c:v>1.165</c:v>
                </c:pt>
                <c:pt idx="11">
                  <c:v>1.09</c:v>
                </c:pt>
                <c:pt idx="12">
                  <c:v>1.015975613</c:v>
                </c:pt>
              </c:numCache>
            </c:numRef>
          </c:val>
        </c:ser>
        <c:ser>
          <c:idx val="1"/>
          <c:order val="1"/>
          <c:tx>
            <c:strRef>
              <c:f>'DatenGraf 1-2'!$C$3</c:f>
              <c:strCache>
                <c:ptCount val="1"/>
                <c:pt idx="0">
                  <c:v>Braunkohlen</c:v>
                </c:pt>
              </c:strCache>
            </c:strRef>
          </c:tx>
          <c:spPr>
            <a:pattFill prst="ltUpDiag">
              <a:fgClr>
                <a:srgbClr val="424242"/>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Ref>
              <c:f>'DatenGraf 1-2'!$A$4:$A$16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1-2'!$C$4:$C$16</c:f>
              <c:numCache>
                <c:ptCount val="13"/>
                <c:pt idx="0">
                  <c:v>210.471</c:v>
                </c:pt>
                <c:pt idx="1">
                  <c:v>136.401</c:v>
                </c:pt>
                <c:pt idx="2">
                  <c:v>89.813</c:v>
                </c:pt>
                <c:pt idx="3">
                  <c:v>65.452</c:v>
                </c:pt>
                <c:pt idx="4">
                  <c:v>36.8</c:v>
                </c:pt>
                <c:pt idx="5">
                  <c:v>24.495</c:v>
                </c:pt>
                <c:pt idx="6">
                  <c:v>17.1</c:v>
                </c:pt>
                <c:pt idx="7">
                  <c:v>9.762</c:v>
                </c:pt>
                <c:pt idx="8">
                  <c:v>6.345</c:v>
                </c:pt>
                <c:pt idx="9">
                  <c:v>5.586</c:v>
                </c:pt>
                <c:pt idx="10">
                  <c:v>5.07</c:v>
                </c:pt>
                <c:pt idx="11">
                  <c:v>4.034</c:v>
                </c:pt>
                <c:pt idx="12">
                  <c:v>4.088014559</c:v>
                </c:pt>
              </c:numCache>
            </c:numRef>
          </c:val>
        </c:ser>
        <c:ser>
          <c:idx val="2"/>
          <c:order val="2"/>
          <c:tx>
            <c:strRef>
              <c:f>'DatenGraf 1-2'!$D$3</c:f>
              <c:strCache>
                <c:ptCount val="1"/>
                <c:pt idx="0">
                  <c:v>Mineralöle</c:v>
                </c:pt>
              </c:strCache>
            </c:strRef>
          </c:tx>
          <c:spPr>
            <a:pattFill prst="pct5">
              <a:fgClr>
                <a:srgbClr val="424242"/>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Ref>
              <c:f>'DatenGraf 1-2'!$A$4:$A$16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1-2'!$D$4:$D$16</c:f>
              <c:numCache>
                <c:ptCount val="13"/>
                <c:pt idx="0">
                  <c:v>55.976</c:v>
                </c:pt>
                <c:pt idx="1">
                  <c:v>72.375</c:v>
                </c:pt>
                <c:pt idx="2">
                  <c:v>85.669</c:v>
                </c:pt>
                <c:pt idx="3">
                  <c:v>92.888</c:v>
                </c:pt>
                <c:pt idx="4">
                  <c:v>99.127</c:v>
                </c:pt>
                <c:pt idx="5">
                  <c:v>104.788</c:v>
                </c:pt>
                <c:pt idx="6">
                  <c:v>102.908</c:v>
                </c:pt>
                <c:pt idx="7">
                  <c:v>99.878</c:v>
                </c:pt>
                <c:pt idx="8">
                  <c:v>103.249</c:v>
                </c:pt>
                <c:pt idx="9">
                  <c:v>102.877</c:v>
                </c:pt>
                <c:pt idx="10">
                  <c:v>98.681</c:v>
                </c:pt>
                <c:pt idx="11">
                  <c:v>100.479</c:v>
                </c:pt>
                <c:pt idx="12">
                  <c:v>96.80943857644</c:v>
                </c:pt>
              </c:numCache>
            </c:numRef>
          </c:val>
        </c:ser>
        <c:ser>
          <c:idx val="3"/>
          <c:order val="3"/>
          <c:tx>
            <c:strRef>
              <c:f>'DatenGraf 1-2'!$E$3</c:f>
              <c:strCache>
                <c:ptCount val="1"/>
                <c:pt idx="0">
                  <c:v>Gase</c:v>
                </c:pt>
              </c:strCache>
            </c:strRef>
          </c:tx>
          <c:spPr>
            <a:pattFill prst="dashVert">
              <a:fgClr>
                <a:srgbClr val="424242"/>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Ref>
              <c:f>'DatenGraf 1-2'!$A$4:$A$16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1-2'!$E$4:$E$16</c:f>
              <c:numCache>
                <c:ptCount val="13"/>
                <c:pt idx="0">
                  <c:v>21.792</c:v>
                </c:pt>
                <c:pt idx="1">
                  <c:v>18.636</c:v>
                </c:pt>
                <c:pt idx="2">
                  <c:v>29.106</c:v>
                </c:pt>
                <c:pt idx="3">
                  <c:v>39.411</c:v>
                </c:pt>
                <c:pt idx="4">
                  <c:v>45.164</c:v>
                </c:pt>
                <c:pt idx="5">
                  <c:v>60.65</c:v>
                </c:pt>
                <c:pt idx="6">
                  <c:v>81.11</c:v>
                </c:pt>
                <c:pt idx="7">
                  <c:v>83.366</c:v>
                </c:pt>
                <c:pt idx="8">
                  <c:v>83.816</c:v>
                </c:pt>
                <c:pt idx="9">
                  <c:v>83.619</c:v>
                </c:pt>
                <c:pt idx="10">
                  <c:v>83.155</c:v>
                </c:pt>
                <c:pt idx="11">
                  <c:v>86.377</c:v>
                </c:pt>
                <c:pt idx="12">
                  <c:v>86.647999212112</c:v>
                </c:pt>
              </c:numCache>
            </c:numRef>
          </c:val>
        </c:ser>
        <c:ser>
          <c:idx val="4"/>
          <c:order val="4"/>
          <c:tx>
            <c:strRef>
              <c:f>'DatenGraf 1-2'!$F$3</c:f>
              <c:strCache>
                <c:ptCount val="1"/>
                <c:pt idx="0">
                  <c:v>Wasser und Sonstige</c:v>
                </c:pt>
              </c:strCache>
            </c:strRef>
          </c:tx>
          <c:spPr>
            <a:pattFill prst="dashUpDiag">
              <a:fgClr>
                <a:srgbClr val="000000"/>
              </a:fgClr>
              <a:bgClr>
                <a:srgbClr val="424242"/>
              </a:bgClr>
            </a:pattFill>
          </c:spPr>
          <c:extLst>
            <c:ext xmlns:c14="http://schemas.microsoft.com/office/drawing/2007/8/2/chart" uri="{6F2FDCE9-48DA-4B69-8628-5D25D57E5C99}">
              <c14:invertSolidFillFmt>
                <c14:spPr>
                  <a:solidFill>
                    <a:srgbClr val="424242"/>
                  </a:solidFill>
                </c14:spPr>
              </c14:invertSolidFillFmt>
            </c:ext>
          </c:extLst>
          <c:cat>
            <c:numRef>
              <c:f>'DatenGraf 1-2'!$A$4:$A$16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1-2'!$F$4:$F$16</c:f>
              <c:numCache>
                <c:ptCount val="13"/>
                <c:pt idx="0">
                  <c:v>1.951</c:v>
                </c:pt>
                <c:pt idx="1">
                  <c:v>1.519</c:v>
                </c:pt>
                <c:pt idx="2">
                  <c:v>1.566</c:v>
                </c:pt>
                <c:pt idx="3">
                  <c:v>1.382</c:v>
                </c:pt>
                <c:pt idx="4">
                  <c:v>2.229</c:v>
                </c:pt>
                <c:pt idx="5">
                  <c:v>2.422</c:v>
                </c:pt>
                <c:pt idx="6">
                  <c:v>4.126</c:v>
                </c:pt>
                <c:pt idx="7">
                  <c:v>5.217</c:v>
                </c:pt>
                <c:pt idx="8">
                  <c:v>5.022</c:v>
                </c:pt>
                <c:pt idx="9">
                  <c:v>5.407</c:v>
                </c:pt>
                <c:pt idx="10">
                  <c:v>8.344</c:v>
                </c:pt>
                <c:pt idx="11">
                  <c:v>9.538</c:v>
                </c:pt>
                <c:pt idx="12">
                  <c:v>17.2485569962961</c:v>
                </c:pt>
              </c:numCache>
            </c:numRef>
          </c:val>
        </c:ser>
        <c:ser>
          <c:idx val="5"/>
          <c:order val="5"/>
          <c:tx>
            <c:strRef>
              <c:f>'DatenGraf 1-2'!$G$3</c:f>
              <c:strCache>
                <c:ptCount val="1"/>
                <c:pt idx="0">
                  <c:v>Strom</c:v>
                </c:pt>
              </c:strCache>
            </c:strRef>
          </c:tx>
          <c:spPr>
            <a:pattFill prst="lgConfetti">
              <a:fgClr>
                <a:srgbClr val="424242"/>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Ref>
              <c:f>'DatenGraf 1-2'!$A$4:$A$16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1-2'!$G$4:$G$16</c:f>
              <c:numCache>
                <c:ptCount val="13"/>
                <c:pt idx="0">
                  <c:v>41.242</c:v>
                </c:pt>
                <c:pt idx="1">
                  <c:v>30.105</c:v>
                </c:pt>
                <c:pt idx="2">
                  <c:v>28.912</c:v>
                </c:pt>
                <c:pt idx="3">
                  <c:v>27.86</c:v>
                </c:pt>
                <c:pt idx="4">
                  <c:v>29.26</c:v>
                </c:pt>
                <c:pt idx="5">
                  <c:v>29.803</c:v>
                </c:pt>
                <c:pt idx="6">
                  <c:v>27.462</c:v>
                </c:pt>
                <c:pt idx="7">
                  <c:v>26.344</c:v>
                </c:pt>
                <c:pt idx="8">
                  <c:v>26.409</c:v>
                </c:pt>
                <c:pt idx="9">
                  <c:v>27.971</c:v>
                </c:pt>
                <c:pt idx="10">
                  <c:v>27.664</c:v>
                </c:pt>
                <c:pt idx="11">
                  <c:v>28.306</c:v>
                </c:pt>
                <c:pt idx="12">
                  <c:v>34.9735824</c:v>
                </c:pt>
              </c:numCache>
            </c:numRef>
          </c:val>
        </c:ser>
        <c:axId val="64622850"/>
        <c:axId val="44734739"/>
      </c:areaChart>
      <c:catAx>
        <c:axId val="64622850"/>
        <c:scaling>
          <c:orientation val="minMax"/>
        </c:scaling>
        <c:axPos val="b"/>
        <c:delete val="0"/>
        <c:numFmt formatCode="General" sourceLinked="1"/>
        <c:majorTickMark val="out"/>
        <c:minorTickMark val="none"/>
        <c:tickLblPos val="nextTo"/>
        <c:txPr>
          <a:bodyPr vert="horz" rot="0"/>
          <a:lstStyle/>
          <a:p>
            <a:pPr>
              <a:defRPr lang="en-US" cap="none" sz="1100" b="0" i="0" u="none" baseline="0">
                <a:latin typeface="Arial"/>
                <a:ea typeface="Arial"/>
                <a:cs typeface="Arial"/>
              </a:defRPr>
            </a:pPr>
          </a:p>
        </c:txPr>
        <c:crossAx val="44734739"/>
        <c:crosses val="autoZero"/>
        <c:auto val="1"/>
        <c:lblOffset val="100"/>
        <c:noMultiLvlLbl val="0"/>
      </c:catAx>
      <c:valAx>
        <c:axId val="44734739"/>
        <c:scaling>
          <c:orientation val="minMax"/>
          <c:max val="500"/>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4622850"/>
        <c:crossesAt val="1"/>
        <c:crossBetween val="midCat"/>
        <c:dispUnits/>
        <c:majorUnit val="100"/>
      </c:valAx>
      <c:spPr>
        <a:solidFill>
          <a:srgbClr val="FFFFFF"/>
        </a:solidFill>
        <a:ln w="12700">
          <a:solidFill/>
        </a:ln>
      </c:spPr>
    </c:plotArea>
    <c:legend>
      <c:legendPos val="b"/>
      <c:layout>
        <c:manualLayout>
          <c:xMode val="edge"/>
          <c:yMode val="edge"/>
          <c:x val="0.169"/>
          <c:y val="0.78525"/>
          <c:w val="0.831"/>
          <c:h val="0.104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2. Endenergie- und Primärenergieverbrauch
je 1000 Einwohner 1990 bis 2002</a:t>
            </a:r>
          </a:p>
        </c:rich>
      </c:tx>
      <c:layout>
        <c:manualLayout>
          <c:xMode val="factor"/>
          <c:yMode val="factor"/>
          <c:x val="0.02375"/>
          <c:y val="0.022"/>
        </c:manualLayout>
      </c:layout>
      <c:spPr>
        <a:noFill/>
        <a:ln>
          <a:noFill/>
        </a:ln>
      </c:spPr>
    </c:title>
    <c:plotArea>
      <c:layout>
        <c:manualLayout>
          <c:xMode val="edge"/>
          <c:yMode val="edge"/>
          <c:x val="0.05875"/>
          <c:y val="0.23075"/>
          <c:w val="0.89825"/>
          <c:h val="0.591"/>
        </c:manualLayout>
      </c:layout>
      <c:lineChart>
        <c:grouping val="standard"/>
        <c:varyColors val="0"/>
        <c:ser>
          <c:idx val="0"/>
          <c:order val="0"/>
          <c:tx>
            <c:strRef>
              <c:f>'DatenGraf 1-2'!$B$20</c:f>
              <c:strCache>
                <c:ptCount val="1"/>
                <c:pt idx="0">
                  <c:v>Primärenergieverbrauch je 1000 Einwohner</c:v>
                </c:pt>
              </c:strCache>
            </c:strRef>
          </c:tx>
          <c:extLst>
            <c:ext xmlns:c14="http://schemas.microsoft.com/office/drawing/2007/8/2/chart" uri="{6F2FDCE9-48DA-4B69-8628-5D25D57E5C99}">
              <c14:invertSolidFillFmt>
                <c14:spPr>
                  <a:solidFill>
                    <a:srgbClr val="000000"/>
                  </a:solidFill>
                </c14:spPr>
              </c14:invertSolidFillFmt>
            </c:ext>
          </c:extLst>
          <c:cat>
            <c:numRef>
              <c:f>'DatenGraf 1-2'!$A$21:$A$33</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1-2'!$B$21:$B$33</c:f>
              <c:numCache>
                <c:ptCount val="13"/>
                <c:pt idx="0">
                  <c:v>135.8</c:v>
                </c:pt>
                <c:pt idx="1">
                  <c:v>111.8</c:v>
                </c:pt>
                <c:pt idx="2">
                  <c:v>100.6</c:v>
                </c:pt>
                <c:pt idx="3">
                  <c:v>94.4</c:v>
                </c:pt>
                <c:pt idx="4">
                  <c:v>87.8</c:v>
                </c:pt>
                <c:pt idx="5">
                  <c:v>90.3</c:v>
                </c:pt>
                <c:pt idx="6">
                  <c:v>94.3</c:v>
                </c:pt>
                <c:pt idx="7">
                  <c:v>91.7</c:v>
                </c:pt>
                <c:pt idx="8">
                  <c:v>92</c:v>
                </c:pt>
                <c:pt idx="9">
                  <c:v>92.7965701366016</c:v>
                </c:pt>
                <c:pt idx="10">
                  <c:v>91.78953922534475</c:v>
                </c:pt>
                <c:pt idx="11">
                  <c:v>95.30780418074742</c:v>
                </c:pt>
                <c:pt idx="12">
                  <c:v>100.66052407150383</c:v>
                </c:pt>
              </c:numCache>
            </c:numRef>
          </c:val>
          <c:smooth val="0"/>
        </c:ser>
        <c:ser>
          <c:idx val="1"/>
          <c:order val="1"/>
          <c:tx>
            <c:strRef>
              <c:f>'DatenGraf 1-2'!$C$20</c:f>
              <c:strCache>
                <c:ptCount val="1"/>
                <c:pt idx="0">
                  <c:v>Endenergieverbrauch je 1000 Einwohner</c:v>
                </c:pt>
              </c:strCache>
            </c:strRef>
          </c:tx>
          <c:extLst>
            <c:ext xmlns:c14="http://schemas.microsoft.com/office/drawing/2007/8/2/chart" uri="{6F2FDCE9-48DA-4B69-8628-5D25D57E5C99}">
              <c14:invertSolidFillFmt>
                <c14:spPr>
                  <a:solidFill>
                    <a:srgbClr val="000000"/>
                  </a:solidFill>
                </c14:spPr>
              </c14:invertSolidFillFmt>
            </c:ext>
          </c:extLst>
          <c:cat>
            <c:numRef>
              <c:f>'DatenGraf 1-2'!$A$21:$A$33</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1-2'!$C$21:$C$33</c:f>
              <c:numCache>
                <c:ptCount val="13"/>
                <c:pt idx="0">
                  <c:v>117.9</c:v>
                </c:pt>
                <c:pt idx="1">
                  <c:v>94.2</c:v>
                </c:pt>
                <c:pt idx="2">
                  <c:v>85</c:v>
                </c:pt>
                <c:pt idx="3">
                  <c:v>82.2</c:v>
                </c:pt>
                <c:pt idx="4">
                  <c:v>76.9</c:v>
                </c:pt>
                <c:pt idx="5">
                  <c:v>81</c:v>
                </c:pt>
                <c:pt idx="6">
                  <c:v>84.1</c:v>
                </c:pt>
                <c:pt idx="7">
                  <c:v>82.2</c:v>
                </c:pt>
                <c:pt idx="8">
                  <c:v>82.8</c:v>
                </c:pt>
                <c:pt idx="9">
                  <c:v>83.87617241839902</c:v>
                </c:pt>
                <c:pt idx="10">
                  <c:v>83.8525078700565</c:v>
                </c:pt>
                <c:pt idx="11">
                  <c:v>88.45407228288117</c:v>
                </c:pt>
                <c:pt idx="12">
                  <c:v>91.57330144980854</c:v>
                </c:pt>
              </c:numCache>
            </c:numRef>
          </c:val>
          <c:smooth val="0"/>
        </c:ser>
        <c:marker val="1"/>
        <c:axId val="67068332"/>
        <c:axId val="66744077"/>
      </c:lineChart>
      <c:catAx>
        <c:axId val="67068332"/>
        <c:scaling>
          <c:orientation val="minMax"/>
        </c:scaling>
        <c:axPos val="b"/>
        <c:delete val="0"/>
        <c:numFmt formatCode="General" sourceLinked="1"/>
        <c:majorTickMark val="out"/>
        <c:minorTickMark val="none"/>
        <c:tickLblPos val="nextTo"/>
        <c:txPr>
          <a:bodyPr vert="horz" rot="0"/>
          <a:lstStyle/>
          <a:p>
            <a:pPr>
              <a:defRPr lang="en-US" cap="none" sz="1100" b="0" i="0" u="none" baseline="0">
                <a:latin typeface="Arial"/>
                <a:ea typeface="Arial"/>
                <a:cs typeface="Arial"/>
              </a:defRPr>
            </a:pPr>
          </a:p>
        </c:txPr>
        <c:crossAx val="66744077"/>
        <c:crosses val="autoZero"/>
        <c:auto val="1"/>
        <c:lblOffset val="100"/>
        <c:noMultiLvlLbl val="0"/>
      </c:catAx>
      <c:valAx>
        <c:axId val="66744077"/>
        <c:scaling>
          <c:orientation val="minMax"/>
          <c:max val="200"/>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7068332"/>
        <c:crossesAt val="1"/>
        <c:crossBetween val="midCat"/>
        <c:dispUnits/>
        <c:majorUnit val="50"/>
      </c:valAx>
      <c:spPr>
        <a:solidFill>
          <a:srgbClr val="FFFFFF"/>
        </a:solidFill>
        <a:ln w="12700">
          <a:solidFill/>
        </a:ln>
      </c:spPr>
    </c:plotArea>
    <c:legend>
      <c:legendPos val="b"/>
      <c:layout>
        <c:manualLayout>
          <c:xMode val="edge"/>
          <c:yMode val="edge"/>
          <c:x val="0.13625"/>
          <c:y val="0.84075"/>
          <c:w val="0.7545"/>
          <c:h val="0.096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3. Endenergieverbrauch nach Energieträgern
 1990 bis 2002</a:t>
            </a:r>
          </a:p>
        </c:rich>
      </c:tx>
      <c:layout>
        <c:manualLayout>
          <c:xMode val="factor"/>
          <c:yMode val="factor"/>
          <c:x val="0.02375"/>
          <c:y val="0.0025"/>
        </c:manualLayout>
      </c:layout>
      <c:spPr>
        <a:noFill/>
        <a:ln>
          <a:noFill/>
        </a:ln>
      </c:spPr>
    </c:title>
    <c:plotArea>
      <c:layout>
        <c:manualLayout>
          <c:xMode val="edge"/>
          <c:yMode val="edge"/>
          <c:x val="0.03475"/>
          <c:y val="0.1975"/>
          <c:w val="0.91075"/>
          <c:h val="0.59375"/>
        </c:manualLayout>
      </c:layout>
      <c:areaChart>
        <c:grouping val="stacked"/>
        <c:varyColors val="0"/>
        <c:ser>
          <c:idx val="0"/>
          <c:order val="0"/>
          <c:tx>
            <c:strRef>
              <c:f>'DatenGraf 3-4'!$B$3</c:f>
              <c:strCache>
                <c:ptCount val="1"/>
                <c:pt idx="0">
                  <c:v>Steinkohlen</c:v>
                </c:pt>
              </c:strCache>
            </c:strRef>
          </c:tx>
          <c:spPr>
            <a:pattFill prst="pct25">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Ref>
              <c:f>'DatenGraf 3-4'!$A$4:$A$16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3-4'!$B$4:$B$16</c:f>
              <c:numCache>
                <c:ptCount val="13"/>
                <c:pt idx="0">
                  <c:v>12.7</c:v>
                </c:pt>
                <c:pt idx="1">
                  <c:v>19.79</c:v>
                </c:pt>
                <c:pt idx="2">
                  <c:v>11.415</c:v>
                </c:pt>
                <c:pt idx="3">
                  <c:v>6.178</c:v>
                </c:pt>
                <c:pt idx="4">
                  <c:v>4.359</c:v>
                </c:pt>
                <c:pt idx="5">
                  <c:v>3.339</c:v>
                </c:pt>
                <c:pt idx="6">
                  <c:v>1.967</c:v>
                </c:pt>
                <c:pt idx="7">
                  <c:v>2.322</c:v>
                </c:pt>
                <c:pt idx="8">
                  <c:v>1.965</c:v>
                </c:pt>
                <c:pt idx="9">
                  <c:v>2.176</c:v>
                </c:pt>
                <c:pt idx="10">
                  <c:v>1.165</c:v>
                </c:pt>
                <c:pt idx="11">
                  <c:v>1.09</c:v>
                </c:pt>
                <c:pt idx="12">
                  <c:v>1.015975613</c:v>
                </c:pt>
              </c:numCache>
            </c:numRef>
          </c:val>
        </c:ser>
        <c:ser>
          <c:idx val="1"/>
          <c:order val="1"/>
          <c:tx>
            <c:strRef>
              <c:f>'DatenGraf 3-4'!$C$3</c:f>
              <c:strCache>
                <c:ptCount val="1"/>
                <c:pt idx="0">
                  <c:v>Braunkohlen</c:v>
                </c:pt>
              </c:strCache>
            </c:strRef>
          </c:tx>
          <c:spPr>
            <a:pattFill prst="ltUpDiag">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Ref>
              <c:f>'DatenGraf 3-4'!$A$4:$A$16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3-4'!$C$4:$C$16</c:f>
              <c:numCache>
                <c:ptCount val="13"/>
                <c:pt idx="0">
                  <c:v>149.085</c:v>
                </c:pt>
                <c:pt idx="1">
                  <c:v>81.707</c:v>
                </c:pt>
                <c:pt idx="2">
                  <c:v>53.555</c:v>
                </c:pt>
                <c:pt idx="3">
                  <c:v>37.411</c:v>
                </c:pt>
                <c:pt idx="4">
                  <c:v>19.449</c:v>
                </c:pt>
                <c:pt idx="5">
                  <c:v>15.352</c:v>
                </c:pt>
                <c:pt idx="6">
                  <c:v>11.908</c:v>
                </c:pt>
                <c:pt idx="7">
                  <c:v>8.473</c:v>
                </c:pt>
                <c:pt idx="8">
                  <c:v>5.92</c:v>
                </c:pt>
                <c:pt idx="9">
                  <c:v>5.318</c:v>
                </c:pt>
                <c:pt idx="10">
                  <c:v>4.817</c:v>
                </c:pt>
                <c:pt idx="11">
                  <c:v>3.972</c:v>
                </c:pt>
                <c:pt idx="12">
                  <c:v>3.984009138</c:v>
                </c:pt>
              </c:numCache>
            </c:numRef>
          </c:val>
        </c:ser>
        <c:ser>
          <c:idx val="2"/>
          <c:order val="2"/>
          <c:tx>
            <c:strRef>
              <c:f>'DatenGraf 3-4'!$D$3</c:f>
              <c:strCache>
                <c:ptCount val="1"/>
                <c:pt idx="0">
                  <c:v>Mineralöle</c:v>
                </c:pt>
              </c:strCache>
            </c:strRef>
          </c:tx>
          <c:spPr>
            <a:pattFill prst="pct5">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Ref>
              <c:f>'DatenGraf 3-4'!$A$4:$A$16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3-4'!$D$4:$D$16</c:f>
              <c:numCache>
                <c:ptCount val="13"/>
                <c:pt idx="0">
                  <c:v>53.841</c:v>
                </c:pt>
                <c:pt idx="1">
                  <c:v>63.783</c:v>
                </c:pt>
                <c:pt idx="2">
                  <c:v>73.149</c:v>
                </c:pt>
                <c:pt idx="3">
                  <c:v>83.664</c:v>
                </c:pt>
                <c:pt idx="4">
                  <c:v>87.2</c:v>
                </c:pt>
                <c:pt idx="5">
                  <c:v>92.289</c:v>
                </c:pt>
                <c:pt idx="6">
                  <c:v>94.071</c:v>
                </c:pt>
                <c:pt idx="7">
                  <c:v>92.149</c:v>
                </c:pt>
                <c:pt idx="8">
                  <c:v>95.68</c:v>
                </c:pt>
                <c:pt idx="9">
                  <c:v>94.508</c:v>
                </c:pt>
                <c:pt idx="10">
                  <c:v>92.493</c:v>
                </c:pt>
                <c:pt idx="11">
                  <c:v>95.18</c:v>
                </c:pt>
                <c:pt idx="12">
                  <c:v>91.48888886896</c:v>
                </c:pt>
              </c:numCache>
            </c:numRef>
          </c:val>
        </c:ser>
        <c:ser>
          <c:idx val="3"/>
          <c:order val="3"/>
          <c:tx>
            <c:strRef>
              <c:f>'DatenGraf 3-4'!$E$3</c:f>
              <c:strCache>
                <c:ptCount val="1"/>
                <c:pt idx="0">
                  <c:v>Gase</c:v>
                </c:pt>
              </c:strCache>
            </c:strRef>
          </c:tx>
          <c:spPr>
            <a:pattFill prst="dashVert">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Ref>
              <c:f>'DatenGraf 3-4'!$A$4:$A$16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3-4'!$E$4:$E$16</c:f>
              <c:numCache>
                <c:ptCount val="13"/>
                <c:pt idx="0">
                  <c:v>22.156</c:v>
                </c:pt>
                <c:pt idx="1">
                  <c:v>17.515</c:v>
                </c:pt>
                <c:pt idx="2">
                  <c:v>25.06</c:v>
                </c:pt>
                <c:pt idx="3">
                  <c:v>32.91</c:v>
                </c:pt>
                <c:pt idx="4">
                  <c:v>34.63</c:v>
                </c:pt>
                <c:pt idx="5">
                  <c:v>42.501</c:v>
                </c:pt>
                <c:pt idx="6">
                  <c:v>49.774</c:v>
                </c:pt>
                <c:pt idx="7">
                  <c:v>51.708</c:v>
                </c:pt>
                <c:pt idx="8">
                  <c:v>51.917</c:v>
                </c:pt>
                <c:pt idx="9">
                  <c:v>54.104</c:v>
                </c:pt>
                <c:pt idx="10">
                  <c:v>55.074</c:v>
                </c:pt>
                <c:pt idx="11">
                  <c:v>58.577</c:v>
                </c:pt>
                <c:pt idx="12">
                  <c:v>55.582224048</c:v>
                </c:pt>
              </c:numCache>
            </c:numRef>
          </c:val>
        </c:ser>
        <c:ser>
          <c:idx val="4"/>
          <c:order val="4"/>
          <c:tx>
            <c:strRef>
              <c:f>'DatenGraf 3-4'!$F$3</c:f>
              <c:strCache>
                <c:ptCount val="1"/>
                <c:pt idx="0">
                  <c:v>Sonstige ET</c:v>
                </c:pt>
              </c:strCache>
            </c:strRef>
          </c:tx>
          <c:spPr>
            <a:solidFill>
              <a:srgbClr val="424242"/>
            </a:solidFill>
          </c:spPr>
          <c:extLst>
            <c:ext xmlns:c14="http://schemas.microsoft.com/office/drawing/2007/8/2/chart" uri="{6F2FDCE9-48DA-4B69-8628-5D25D57E5C99}">
              <c14:invertSolidFillFmt>
                <c14:spPr>
                  <a:solidFill>
                    <a:srgbClr val="FFFFFF"/>
                  </a:solidFill>
                </c14:spPr>
              </c14:invertSolidFillFmt>
            </c:ext>
          </c:extLst>
          <c:cat>
            <c:numRef>
              <c:f>'DatenGraf 3-4'!$A$4:$A$16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3-4'!$F$4:$F$16</c:f>
              <c:numCache>
                <c:ptCount val="13"/>
                <c:pt idx="0">
                  <c:v>0.668</c:v>
                </c:pt>
                <c:pt idx="1">
                  <c:v>0.614</c:v>
                </c:pt>
                <c:pt idx="2">
                  <c:v>0.615</c:v>
                </c:pt>
                <c:pt idx="3">
                  <c:v>0.475</c:v>
                </c:pt>
                <c:pt idx="4">
                  <c:v>0.297</c:v>
                </c:pt>
                <c:pt idx="5">
                  <c:v>0.5</c:v>
                </c:pt>
                <c:pt idx="6">
                  <c:v>0.32</c:v>
                </c:pt>
                <c:pt idx="7">
                  <c:v>1.146</c:v>
                </c:pt>
                <c:pt idx="8">
                  <c:v>1.419</c:v>
                </c:pt>
                <c:pt idx="9">
                  <c:v>1.666</c:v>
                </c:pt>
                <c:pt idx="10">
                  <c:v>1.92</c:v>
                </c:pt>
                <c:pt idx="11">
                  <c:v>2.465</c:v>
                </c:pt>
                <c:pt idx="12">
                  <c:v>8.305856</c:v>
                </c:pt>
              </c:numCache>
            </c:numRef>
          </c:val>
        </c:ser>
        <c:ser>
          <c:idx val="5"/>
          <c:order val="5"/>
          <c:tx>
            <c:strRef>
              <c:f>'DatenGraf 3-4'!$G$3</c:f>
              <c:strCache>
                <c:ptCount val="1"/>
                <c:pt idx="0">
                  <c:v>Strom</c:v>
                </c:pt>
              </c:strCache>
            </c:strRef>
          </c:tx>
          <c:spPr>
            <a:pattFill prst="lgConfetti">
              <a:fgClr>
                <a:srgbClr val="424242"/>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Ref>
              <c:f>'DatenGraf 3-4'!$A$4:$A$16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3-4'!$G$4:$G$16</c:f>
              <c:numCache>
                <c:ptCount val="13"/>
                <c:pt idx="0">
                  <c:v>42.38</c:v>
                </c:pt>
                <c:pt idx="1">
                  <c:v>33.084</c:v>
                </c:pt>
                <c:pt idx="2">
                  <c:v>29.498</c:v>
                </c:pt>
                <c:pt idx="3">
                  <c:v>29.109</c:v>
                </c:pt>
                <c:pt idx="4">
                  <c:v>29.413</c:v>
                </c:pt>
                <c:pt idx="5">
                  <c:v>31.706</c:v>
                </c:pt>
                <c:pt idx="6">
                  <c:v>33.051</c:v>
                </c:pt>
                <c:pt idx="7">
                  <c:v>33.194</c:v>
                </c:pt>
                <c:pt idx="8">
                  <c:v>34.139</c:v>
                </c:pt>
                <c:pt idx="9">
                  <c:v>34.961</c:v>
                </c:pt>
                <c:pt idx="10">
                  <c:v>36.968</c:v>
                </c:pt>
                <c:pt idx="11">
                  <c:v>38.959</c:v>
                </c:pt>
                <c:pt idx="12">
                  <c:v>46.2024864</c:v>
                </c:pt>
              </c:numCache>
            </c:numRef>
          </c:val>
        </c:ser>
        <c:ser>
          <c:idx val="6"/>
          <c:order val="6"/>
          <c:tx>
            <c:strRef>
              <c:f>'DatenGraf 3-4'!$H$3</c:f>
              <c:strCache>
                <c:ptCount val="1"/>
                <c:pt idx="0">
                  <c:v>Fernwärme</c:v>
                </c:pt>
              </c:strCache>
            </c:strRef>
          </c:tx>
          <c:spPr>
            <a:pattFill prst="ltDnDiag">
              <a:fgClr>
                <a:srgbClr val="424242"/>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Ref>
              <c:f>'DatenGraf 3-4'!$A$4:$A$16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3-4'!$H$4:$H$16</c:f>
              <c:numCache>
                <c:ptCount val="13"/>
                <c:pt idx="0">
                  <c:v>27.242</c:v>
                </c:pt>
                <c:pt idx="1">
                  <c:v>25.801</c:v>
                </c:pt>
                <c:pt idx="2">
                  <c:v>23.14</c:v>
                </c:pt>
                <c:pt idx="3">
                  <c:v>18.454</c:v>
                </c:pt>
                <c:pt idx="4">
                  <c:v>18.174</c:v>
                </c:pt>
                <c:pt idx="5">
                  <c:v>17.184</c:v>
                </c:pt>
                <c:pt idx="6">
                  <c:v>18.521</c:v>
                </c:pt>
                <c:pt idx="7">
                  <c:v>14.628</c:v>
                </c:pt>
                <c:pt idx="8">
                  <c:v>13.552</c:v>
                </c:pt>
                <c:pt idx="9">
                  <c:v>13.233</c:v>
                </c:pt>
                <c:pt idx="10">
                  <c:v>12.256</c:v>
                </c:pt>
                <c:pt idx="11">
                  <c:v>13.054</c:v>
                </c:pt>
                <c:pt idx="12">
                  <c:v>12.4677756</c:v>
                </c:pt>
              </c:numCache>
            </c:numRef>
          </c:val>
        </c:ser>
        <c:axId val="63825782"/>
        <c:axId val="37561127"/>
      </c:areaChart>
      <c:catAx>
        <c:axId val="63825782"/>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7561127"/>
        <c:crosses val="autoZero"/>
        <c:auto val="1"/>
        <c:lblOffset val="100"/>
        <c:tickLblSkip val="2"/>
        <c:noMultiLvlLbl val="0"/>
      </c:catAx>
      <c:valAx>
        <c:axId val="37561127"/>
        <c:scaling>
          <c:orientation val="minMax"/>
          <c:max val="400"/>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3825782"/>
        <c:crossesAt val="1"/>
        <c:crossBetween val="midCat"/>
        <c:dispUnits/>
        <c:majorUnit val="100"/>
        <c:minorUnit val="10"/>
      </c:valAx>
      <c:spPr>
        <a:solidFill>
          <a:srgbClr val="FFFFFF"/>
        </a:solidFill>
        <a:ln w="12700">
          <a:solidFill/>
        </a:ln>
      </c:spPr>
    </c:plotArea>
    <c:legend>
      <c:legendPos val="b"/>
      <c:layout>
        <c:manualLayout>
          <c:xMode val="edge"/>
          <c:yMode val="edge"/>
          <c:x val="0.12175"/>
          <c:y val="0.819"/>
          <c:w val="0.85275"/>
          <c:h val="0.102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4. Endenergieverbrauch nach Verbrauchergruppen 1990 bis 2002</a:t>
            </a:r>
          </a:p>
        </c:rich>
      </c:tx>
      <c:layout>
        <c:manualLayout>
          <c:xMode val="factor"/>
          <c:yMode val="factor"/>
          <c:x val="0.02925"/>
          <c:y val="0.022"/>
        </c:manualLayout>
      </c:layout>
      <c:spPr>
        <a:noFill/>
        <a:ln>
          <a:noFill/>
        </a:ln>
      </c:spPr>
    </c:title>
    <c:plotArea>
      <c:layout>
        <c:manualLayout>
          <c:xMode val="edge"/>
          <c:yMode val="edge"/>
          <c:x val="0.049"/>
          <c:y val="0.173"/>
          <c:w val="0.91275"/>
          <c:h val="0.56325"/>
        </c:manualLayout>
      </c:layout>
      <c:areaChart>
        <c:grouping val="stacked"/>
        <c:varyColors val="0"/>
        <c:ser>
          <c:idx val="0"/>
          <c:order val="0"/>
          <c:tx>
            <c:strRef>
              <c:f>'DatenGraf 3-4'!$B$20</c:f>
              <c:strCache>
                <c:ptCount val="1"/>
                <c:pt idx="0">
                  <c:v>Haushalte, Gewerbe, Handel, Dienstleistungen und übrige Verbraucher</c:v>
                </c:pt>
              </c:strCache>
            </c:strRef>
          </c:tx>
          <c:spPr>
            <a:pattFill prst="pct50">
              <a:fgClr>
                <a:srgbClr val="424242"/>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Ref>
              <c:f>'DatenGraf 3-4'!$A$21:$A$33</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3-4'!$B$21:$B$33</c:f>
              <c:numCache>
                <c:ptCount val="13"/>
                <c:pt idx="0">
                  <c:v>147.583</c:v>
                </c:pt>
                <c:pt idx="1">
                  <c:v>117.881</c:v>
                </c:pt>
                <c:pt idx="2">
                  <c:v>109.304</c:v>
                </c:pt>
                <c:pt idx="3">
                  <c:v>107.118</c:v>
                </c:pt>
                <c:pt idx="4">
                  <c:v>105.242</c:v>
                </c:pt>
                <c:pt idx="5">
                  <c:v>105.935</c:v>
                </c:pt>
                <c:pt idx="6">
                  <c:v>112.111</c:v>
                </c:pt>
                <c:pt idx="7">
                  <c:v>107.554</c:v>
                </c:pt>
                <c:pt idx="8">
                  <c:v>108.005</c:v>
                </c:pt>
                <c:pt idx="9">
                  <c:v>106.382</c:v>
                </c:pt>
                <c:pt idx="10">
                  <c:v>104.315</c:v>
                </c:pt>
                <c:pt idx="11">
                  <c:v>113.505</c:v>
                </c:pt>
                <c:pt idx="12">
                  <c:v>113.784</c:v>
                </c:pt>
              </c:numCache>
            </c:numRef>
          </c:val>
        </c:ser>
        <c:ser>
          <c:idx val="1"/>
          <c:order val="1"/>
          <c:tx>
            <c:strRef>
              <c:f>'DatenGraf 3-4'!$C$20</c:f>
              <c:strCache>
                <c:ptCount val="1"/>
                <c:pt idx="0">
                  <c:v>Verkehr</c:v>
                </c:pt>
              </c:strCache>
            </c:strRef>
          </c:tx>
          <c:spPr>
            <a:pattFill prst="ltUpDiag">
              <a:fgClr>
                <a:srgbClr val="424242"/>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Ref>
              <c:f>'DatenGraf 3-4'!$A$21:$A$33</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3-4'!$C$21:$C$33</c:f>
              <c:numCache>
                <c:ptCount val="13"/>
                <c:pt idx="0">
                  <c:v>44.083</c:v>
                </c:pt>
                <c:pt idx="1">
                  <c:v>45.23</c:v>
                </c:pt>
                <c:pt idx="2">
                  <c:v>48.032</c:v>
                </c:pt>
                <c:pt idx="3">
                  <c:v>53.116</c:v>
                </c:pt>
                <c:pt idx="4">
                  <c:v>54.061</c:v>
                </c:pt>
                <c:pt idx="5">
                  <c:v>59.07</c:v>
                </c:pt>
                <c:pt idx="6">
                  <c:v>58.656</c:v>
                </c:pt>
                <c:pt idx="7">
                  <c:v>58.747</c:v>
                </c:pt>
                <c:pt idx="8">
                  <c:v>59.876</c:v>
                </c:pt>
                <c:pt idx="9">
                  <c:v>62.045</c:v>
                </c:pt>
                <c:pt idx="10">
                  <c:v>61.748</c:v>
                </c:pt>
                <c:pt idx="11">
                  <c:v>61.288</c:v>
                </c:pt>
                <c:pt idx="12">
                  <c:v>61.758</c:v>
                </c:pt>
              </c:numCache>
            </c:numRef>
          </c:val>
        </c:ser>
        <c:ser>
          <c:idx val="2"/>
          <c:order val="2"/>
          <c:tx>
            <c:strRef>
              <c:f>'DatenGraf 3-4'!$D$20</c:f>
              <c:strCache>
                <c:ptCount val="1"/>
                <c:pt idx="0">
                  <c:v>Gewinnung von Steinen und Erden, sonst. Bergbau und Verarbeitendes Gewerbe</c:v>
                </c:pt>
              </c:strCache>
            </c:strRef>
          </c:tx>
          <c:spPr>
            <a:pattFill prst="pct20">
              <a:fgClr>
                <a:srgbClr val="424242"/>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Ref>
              <c:f>'DatenGraf 3-4'!$A$21:$A$33</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3-4'!$D$21:$D$33</c:f>
              <c:numCache>
                <c:ptCount val="13"/>
                <c:pt idx="0">
                  <c:v>116.264</c:v>
                </c:pt>
                <c:pt idx="1">
                  <c:v>79.183</c:v>
                </c:pt>
                <c:pt idx="2">
                  <c:v>59.096</c:v>
                </c:pt>
                <c:pt idx="3">
                  <c:v>47.967</c:v>
                </c:pt>
                <c:pt idx="4">
                  <c:v>34.219</c:v>
                </c:pt>
                <c:pt idx="5">
                  <c:v>37.867</c:v>
                </c:pt>
                <c:pt idx="6">
                  <c:v>38.846</c:v>
                </c:pt>
                <c:pt idx="7">
                  <c:v>37.319</c:v>
                </c:pt>
                <c:pt idx="8">
                  <c:v>36.713</c:v>
                </c:pt>
                <c:pt idx="9">
                  <c:v>37.545</c:v>
                </c:pt>
                <c:pt idx="10">
                  <c:v>38.623</c:v>
                </c:pt>
                <c:pt idx="11">
                  <c:v>38.503</c:v>
                </c:pt>
                <c:pt idx="12">
                  <c:v>43.50529849452</c:v>
                </c:pt>
              </c:numCache>
            </c:numRef>
          </c:val>
        </c:ser>
        <c:axId val="2505824"/>
        <c:axId val="22552417"/>
      </c:areaChart>
      <c:catAx>
        <c:axId val="2505824"/>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2552417"/>
        <c:crosses val="autoZero"/>
        <c:auto val="1"/>
        <c:lblOffset val="100"/>
        <c:tickLblSkip val="2"/>
        <c:noMultiLvlLbl val="0"/>
      </c:catAx>
      <c:valAx>
        <c:axId val="22552417"/>
        <c:scaling>
          <c:orientation val="minMax"/>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505824"/>
        <c:crossesAt val="1"/>
        <c:crossBetween val="midCat"/>
        <c:dispUnits/>
        <c:majorUnit val="100"/>
      </c:valAx>
      <c:spPr>
        <a:solidFill>
          <a:srgbClr val="FFFFFF"/>
        </a:solidFill>
        <a:ln w="12700">
          <a:solidFill/>
        </a:ln>
      </c:spPr>
    </c:plotArea>
    <c:legend>
      <c:legendPos val="b"/>
      <c:layout>
        <c:manualLayout>
          <c:xMode val="edge"/>
          <c:yMode val="edge"/>
          <c:x val="0.05075"/>
          <c:y val="0.776"/>
          <c:w val="0.913"/>
          <c:h val="0.142"/>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5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209"/>
          <c:w val="0.9125"/>
          <c:h val="0.6625"/>
        </c:manualLayout>
      </c:layout>
      <c:barChart>
        <c:barDir val="col"/>
        <c:grouping val="stacked"/>
        <c:varyColors val="0"/>
        <c:ser>
          <c:idx val="0"/>
          <c:order val="0"/>
          <c:tx>
            <c:strRef>
              <c:f>'DatenGraf1-2_CO2'!$B$20</c:f>
              <c:strCache>
                <c:ptCount val="1"/>
                <c:pt idx="0">
                  <c:v>Steinkohlen</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'DatenGraf1-2_CO2'!$A$21:$A$33</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'DatenGraf1-2_CO2'!$B$21:$B$33</c:f>
              <c:numCache>
                <c:ptCount val="13"/>
                <c:pt idx="0">
                  <c:v>2199.92</c:v>
                </c:pt>
                <c:pt idx="1">
                  <c:v>2725.705</c:v>
                </c:pt>
                <c:pt idx="2">
                  <c:v>1978.975</c:v>
                </c:pt>
                <c:pt idx="3">
                  <c:v>1131.036020968</c:v>
                </c:pt>
                <c:pt idx="4">
                  <c:v>803.27455</c:v>
                </c:pt>
                <c:pt idx="5">
                  <c:v>358.533633897</c:v>
                </c:pt>
                <c:pt idx="6">
                  <c:v>210.29336041499997</c:v>
                </c:pt>
                <c:pt idx="7">
                  <c:v>262.402932377</c:v>
                </c:pt>
                <c:pt idx="8">
                  <c:v>226.80614676300002</c:v>
                </c:pt>
                <c:pt idx="9">
                  <c:v>234.503274337</c:v>
                </c:pt>
                <c:pt idx="10">
                  <c:v>120.73188720599998</c:v>
                </c:pt>
                <c:pt idx="11">
                  <c:v>113.18516848499998</c:v>
                </c:pt>
                <c:pt idx="12">
                  <c:v>106.13280659400002</c:v>
                </c:pt>
              </c:numCache>
            </c:numRef>
          </c:val>
        </c:ser>
        <c:ser>
          <c:idx val="1"/>
          <c:order val="1"/>
          <c:tx>
            <c:strRef>
              <c:f>'DatenGraf1-2_CO2'!$C$20</c:f>
              <c:strCache>
                <c:ptCount val="1"/>
                <c:pt idx="0">
                  <c:v>Braunkohlen</c:v>
                </c:pt>
              </c:strCache>
            </c:strRef>
          </c:tx>
          <c:spPr>
            <a:solidFill>
              <a:srgbClr val="663300"/>
            </a:solidFill>
          </c:spPr>
          <c:invertIfNegative val="0"/>
          <c:extLst>
            <c:ext xmlns:c14="http://schemas.microsoft.com/office/drawing/2007/8/2/chart" uri="{6F2FDCE9-48DA-4B69-8628-5D25D57E5C99}">
              <c14:invertSolidFillFmt>
                <c14:spPr>
                  <a:solidFill>
                    <a:srgbClr val="FFFFFF"/>
                  </a:solidFill>
                </c14:spPr>
              </c14:invertSolidFillFmt>
            </c:ext>
          </c:extLst>
          <c:cat>
            <c:numRef>
              <c:f>'DatenGraf1-2_CO2'!$A$21:$A$33</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'DatenGraf1-2_CO2'!$C$21:$C$33</c:f>
              <c:numCache>
                <c:ptCount val="13"/>
                <c:pt idx="0">
                  <c:v>20473.995</c:v>
                </c:pt>
                <c:pt idx="1">
                  <c:v>13267.77</c:v>
                </c:pt>
                <c:pt idx="2">
                  <c:v>9233</c:v>
                </c:pt>
                <c:pt idx="3">
                  <c:v>6461.657143628001</c:v>
                </c:pt>
                <c:pt idx="4">
                  <c:v>3977.9335</c:v>
                </c:pt>
                <c:pt idx="5">
                  <c:v>2248.800001435</c:v>
                </c:pt>
                <c:pt idx="6">
                  <c:v>1834.7734518230002</c:v>
                </c:pt>
                <c:pt idx="7">
                  <c:v>1039.653047288</c:v>
                </c:pt>
                <c:pt idx="8">
                  <c:v>706.2102565420001</c:v>
                </c:pt>
                <c:pt idx="9">
                  <c:v>526.0738173320001</c:v>
                </c:pt>
                <c:pt idx="10">
                  <c:v>475.63854071000003</c:v>
                </c:pt>
                <c:pt idx="11">
                  <c:v>389.548069164</c:v>
                </c:pt>
                <c:pt idx="12">
                  <c:v>393.02112172399995</c:v>
                </c:pt>
              </c:numCache>
            </c:numRef>
          </c:val>
        </c:ser>
        <c:ser>
          <c:idx val="2"/>
          <c:order val="2"/>
          <c:tx>
            <c:strRef>
              <c:f>'DatenGraf1-2_CO2'!$D$20</c:f>
              <c:strCache>
                <c:ptCount val="1"/>
                <c:pt idx="0">
                  <c:v>Mineralöle</c:v>
                </c:pt>
              </c:strCache>
            </c:strRef>
          </c:tx>
          <c:spPr>
            <a:solidFill>
              <a:srgbClr val="333399"/>
            </a:solidFill>
          </c:spPr>
          <c:invertIfNegative val="0"/>
          <c:extLst>
            <c:ext xmlns:c14="http://schemas.microsoft.com/office/drawing/2007/8/2/chart" uri="{6F2FDCE9-48DA-4B69-8628-5D25D57E5C99}">
              <c14:invertSolidFillFmt>
                <c14:spPr>
                  <a:solidFill>
                    <a:srgbClr val="FFFFFF"/>
                  </a:solidFill>
                </c14:spPr>
              </c14:invertSolidFillFmt>
            </c:ext>
          </c:extLst>
          <c:cat>
            <c:numRef>
              <c:f>'DatenGraf1-2_CO2'!$A$21:$A$33</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'DatenGraf1-2_CO2'!$D$21:$D$33</c:f>
              <c:numCache>
                <c:ptCount val="13"/>
                <c:pt idx="0">
                  <c:v>4039.25</c:v>
                </c:pt>
                <c:pt idx="1">
                  <c:v>4987.141</c:v>
                </c:pt>
                <c:pt idx="2">
                  <c:v>5807.940999999999</c:v>
                </c:pt>
                <c:pt idx="3">
                  <c:v>6579.119946311999</c:v>
                </c:pt>
                <c:pt idx="4">
                  <c:v>6730.931689999999</c:v>
                </c:pt>
                <c:pt idx="5">
                  <c:v>7235.982248394001</c:v>
                </c:pt>
                <c:pt idx="6">
                  <c:v>7053.768650484</c:v>
                </c:pt>
                <c:pt idx="7">
                  <c:v>6843.128937697499</c:v>
                </c:pt>
                <c:pt idx="8">
                  <c:v>7086.432312677201</c:v>
                </c:pt>
                <c:pt idx="9">
                  <c:v>6998.235207137</c:v>
                </c:pt>
                <c:pt idx="10">
                  <c:v>6806.044198701999</c:v>
                </c:pt>
                <c:pt idx="11">
                  <c:v>6999.3834764</c:v>
                </c:pt>
                <c:pt idx="12">
                  <c:v>6714.47766575656</c:v>
                </c:pt>
              </c:numCache>
            </c:numRef>
          </c:val>
        </c:ser>
        <c:ser>
          <c:idx val="3"/>
          <c:order val="3"/>
          <c:tx>
            <c:strRef>
              <c:f>'DatenGraf1-2_CO2'!$E$20</c:f>
              <c:strCache>
                <c:ptCount val="1"/>
                <c:pt idx="0">
                  <c:v>Gase</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numRef>
              <c:f>'DatenGraf1-2_CO2'!$A$21:$A$33</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'DatenGraf1-2_CO2'!$E$21:$E$33</c:f>
              <c:numCache>
                <c:ptCount val="13"/>
                <c:pt idx="0">
                  <c:v>1384.743</c:v>
                </c:pt>
                <c:pt idx="1">
                  <c:v>1089.8990000000001</c:v>
                </c:pt>
                <c:pt idx="2">
                  <c:v>1666.823</c:v>
                </c:pt>
                <c:pt idx="3">
                  <c:v>2162.1641861600006</c:v>
                </c:pt>
                <c:pt idx="4">
                  <c:v>2479.7960000000003</c:v>
                </c:pt>
                <c:pt idx="5">
                  <c:v>3396.4163730123246</c:v>
                </c:pt>
                <c:pt idx="6">
                  <c:v>4542.1811059520005</c:v>
                </c:pt>
                <c:pt idx="7">
                  <c:v>4661.241248832001</c:v>
                </c:pt>
                <c:pt idx="8">
                  <c:v>4693.67836439712</c:v>
                </c:pt>
                <c:pt idx="9">
                  <c:v>4678.865965540852</c:v>
                </c:pt>
                <c:pt idx="10">
                  <c:v>4656.49079165076</c:v>
                </c:pt>
                <c:pt idx="11">
                  <c:v>4837.1008596288</c:v>
                </c:pt>
                <c:pt idx="12">
                  <c:v>4852.28578702336</c:v>
                </c:pt>
              </c:numCache>
            </c:numRef>
          </c:val>
        </c:ser>
        <c:ser>
          <c:idx val="4"/>
          <c:order val="4"/>
          <c:tx>
            <c:strRef>
              <c:f>'DatenGraf1-2_CO2'!$F$20</c:f>
              <c:strCache>
                <c:ptCount val="1"/>
                <c:pt idx="0">
                  <c:v>Sonstige</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'DatenGraf1-2_CO2'!$A$21:$A$33</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'DatenGraf1-2_CO2'!$F$21:$F$33</c:f>
              <c:numCache>
                <c:ptCount val="13"/>
                <c:pt idx="0">
                  <c:v>29.375</c:v>
                </c:pt>
                <c:pt idx="1">
                  <c:v>23.554599999999997</c:v>
                </c:pt>
                <c:pt idx="2">
                  <c:v>14.2021</c:v>
                </c:pt>
                <c:pt idx="3">
                  <c:v>11.555071638872912</c:v>
                </c:pt>
                <c:pt idx="4">
                  <c:v>13.266</c:v>
                </c:pt>
                <c:pt idx="5">
                  <c:v>16</c:v>
                </c:pt>
                <c:pt idx="6">
                  <c:v>19</c:v>
                </c:pt>
                <c:pt idx="7">
                  <c:v>6.331600000000001</c:v>
                </c:pt>
                <c:pt idx="8">
                  <c:v>14.625599999999999</c:v>
                </c:pt>
                <c:pt idx="9">
                  <c:v>6.4284</c:v>
                </c:pt>
                <c:pt idx="10">
                  <c:v>39.0126</c:v>
                </c:pt>
                <c:pt idx="11">
                  <c:v>39.8112</c:v>
                </c:pt>
                <c:pt idx="12">
                  <c:v>0</c:v>
                </c:pt>
              </c:numCache>
            </c:numRef>
          </c:val>
        </c:ser>
        <c:overlap val="100"/>
        <c:axId val="1645162"/>
        <c:axId val="14806459"/>
      </c:barChart>
      <c:catAx>
        <c:axId val="1645162"/>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4806459"/>
        <c:crosses val="autoZero"/>
        <c:auto val="1"/>
        <c:lblOffset val="100"/>
        <c:tickLblSkip val="2"/>
        <c:noMultiLvlLbl val="0"/>
      </c:catAx>
      <c:valAx>
        <c:axId val="14806459"/>
        <c:scaling>
          <c:orientation val="minMax"/>
        </c:scaling>
        <c:axPos val="l"/>
        <c:majorGridlines/>
        <c:delete val="0"/>
        <c:numFmt formatCode="##\ ###" sourceLinked="0"/>
        <c:majorTickMark val="out"/>
        <c:minorTickMark val="none"/>
        <c:tickLblPos val="nextTo"/>
        <c:txPr>
          <a:bodyPr/>
          <a:lstStyle/>
          <a:p>
            <a:pPr>
              <a:defRPr lang="en-US" cap="none" sz="1100" b="0" i="0" u="none" baseline="0">
                <a:latin typeface="Arial"/>
                <a:ea typeface="Arial"/>
                <a:cs typeface="Arial"/>
              </a:defRPr>
            </a:pPr>
          </a:p>
        </c:txPr>
        <c:crossAx val="1645162"/>
        <c:crossesAt val="1"/>
        <c:crossBetween val="between"/>
        <c:dispUnits/>
      </c:valAx>
      <c:spPr>
        <a:solidFill>
          <a:srgbClr val="FFFFFF"/>
        </a:solidFill>
        <a:ln w="12700">
          <a:solidFill/>
        </a:ln>
      </c:spPr>
    </c:plotArea>
    <c:legend>
      <c:legendPos val="b"/>
      <c:layout>
        <c:manualLayout>
          <c:xMode val="edge"/>
          <c:yMode val="edge"/>
          <c:x val="0.22225"/>
          <c:y val="0.899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75"/>
          <c:y val="0.2245"/>
          <c:w val="0.866"/>
          <c:h val="0.592"/>
        </c:manualLayout>
      </c:layout>
      <c:barChart>
        <c:barDir val="col"/>
        <c:grouping val="clustered"/>
        <c:varyColors val="0"/>
        <c:ser>
          <c:idx val="0"/>
          <c:order val="0"/>
          <c:tx>
            <c:strRef>
              <c:f>'DatenGraf1-2_CO2'!$B$3</c:f>
              <c:strCache>
                <c:ptCount val="1"/>
                <c:pt idx="0">
                  <c:v>CO2-Emissionen aus dem Primärenergieverbrauch je Einwohner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'DatenGraf1-2_CO2'!$A$4:$A$16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'DatenGraf1-2_CO2'!$B$4:$B$16</c:f>
              <c:numCache>
                <c:ptCount val="13"/>
                <c:pt idx="0">
                  <c:v>13.0294307206435</c:v>
                </c:pt>
                <c:pt idx="1">
                  <c:v>10.377248821862866</c:v>
                </c:pt>
                <c:pt idx="2">
                  <c:v>8.963755318547197</c:v>
                </c:pt>
                <c:pt idx="3">
                  <c:v>7.809936753765301</c:v>
                </c:pt>
                <c:pt idx="4">
                  <c:v>7.570967393445644</c:v>
                </c:pt>
                <c:pt idx="5">
                  <c:v>7.467494213760367</c:v>
                </c:pt>
                <c:pt idx="6">
                  <c:v>7.601403224815836</c:v>
                </c:pt>
                <c:pt idx="7">
                  <c:v>7.21352101472063</c:v>
                </c:pt>
                <c:pt idx="8">
                  <c:v>7.248369717679309</c:v>
                </c:pt>
                <c:pt idx="9">
                  <c:v>7.229991937376393</c:v>
                </c:pt>
                <c:pt idx="10">
                  <c:v>7.292307586708413</c:v>
                </c:pt>
                <c:pt idx="11">
                  <c:v>7.669051524553215</c:v>
                </c:pt>
                <c:pt idx="12">
                  <c:v>8.23815655256601</c:v>
                </c:pt>
              </c:numCache>
            </c:numRef>
          </c:val>
        </c:ser>
        <c:ser>
          <c:idx val="1"/>
          <c:order val="1"/>
          <c:tx>
            <c:strRef>
              <c:f>'DatenGraf1-2_CO2'!$C$3</c:f>
              <c:strCache>
                <c:ptCount val="1"/>
                <c:pt idx="0">
                  <c:v>CO2-Emissionen aus dem Endenergieverbrauch je Einwohner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'DatenGraf1-2_CO2'!$A$4:$A$16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'DatenGraf1-2_CO2'!$C$4:$C$16</c:f>
              <c:numCache>
                <c:ptCount val="13"/>
                <c:pt idx="0">
                  <c:v>10.771184983527482</c:v>
                </c:pt>
                <c:pt idx="1">
                  <c:v>8.589971730929458</c:v>
                </c:pt>
                <c:pt idx="2">
                  <c:v>7.3458014115754215</c:v>
                </c:pt>
                <c:pt idx="3">
                  <c:v>6.453729648503494</c:v>
                </c:pt>
                <c:pt idx="4">
                  <c:v>5.562448764306277</c:v>
                </c:pt>
                <c:pt idx="5">
                  <c:v>5.29438430216652</c:v>
                </c:pt>
                <c:pt idx="6">
                  <c:v>5.483479512620633</c:v>
                </c:pt>
                <c:pt idx="7">
                  <c:v>5.170393374407016</c:v>
                </c:pt>
                <c:pt idx="8">
                  <c:v>5.168025804397857</c:v>
                </c:pt>
                <c:pt idx="9">
                  <c:v>5.081087525856628</c:v>
                </c:pt>
                <c:pt idx="10">
                  <c:v>4.976030897622833</c:v>
                </c:pt>
                <c:pt idx="11">
                  <c:v>5.1335600631503775</c:v>
                </c:pt>
                <c:pt idx="12">
                  <c:v>5.044230029598167</c:v>
                </c:pt>
              </c:numCache>
            </c:numRef>
          </c:val>
        </c:ser>
        <c:axId val="66149268"/>
        <c:axId val="58472501"/>
      </c:barChart>
      <c:catAx>
        <c:axId val="66149268"/>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8472501"/>
        <c:crosses val="autoZero"/>
        <c:auto val="1"/>
        <c:lblOffset val="100"/>
        <c:tickLblSkip val="2"/>
        <c:noMultiLvlLbl val="0"/>
      </c:catAx>
      <c:valAx>
        <c:axId val="58472501"/>
        <c:scaling>
          <c:orientation val="minMax"/>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6149268"/>
        <c:crossesAt val="1"/>
        <c:crossBetween val="between"/>
        <c:dispUnits/>
      </c:valAx>
      <c:spPr>
        <a:solidFill>
          <a:srgbClr val="FFFFFF"/>
        </a:solidFill>
        <a:ln w="12700">
          <a:solidFill/>
        </a:ln>
      </c:spPr>
    </c:plotArea>
    <c:legend>
      <c:legendPos val="b"/>
      <c:layout>
        <c:manualLayout>
          <c:xMode val="edge"/>
          <c:yMode val="edge"/>
          <c:x val="0.16425"/>
          <c:y val="0.838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1935"/>
          <c:w val="0.86125"/>
          <c:h val="0.7235"/>
        </c:manualLayout>
      </c:layout>
      <c:barChart>
        <c:barDir val="col"/>
        <c:grouping val="stacked"/>
        <c:varyColors val="0"/>
        <c:ser>
          <c:idx val="0"/>
          <c:order val="0"/>
          <c:tx>
            <c:strRef>
              <c:f>'DatenGraf3-4_CO2'!$B$1</c:f>
              <c:strCache>
                <c:ptCount val="1"/>
                <c:pt idx="0">
                  <c:v>Steinkohlen</c:v>
                </c:pt>
              </c:strCache>
            </c:strRef>
          </c:tx>
          <c:spPr>
            <a:solidFill>
              <a:srgbClr val="000000"/>
            </a:solidFill>
          </c:spPr>
          <c:invertIfNegative val="0"/>
          <c:extLst>
            <c:ext xmlns:c14="http://schemas.microsoft.com/office/drawing/2007/8/2/chart" uri="{6F2FDCE9-48DA-4B69-8628-5D25D57E5C99}">
              <c14:invertSolidFillFmt>
                <c14:spPr>
                  <a:solidFill>
                    <a:srgbClr val="424242"/>
                  </a:solidFill>
                </c14:spPr>
              </c14:invertSolidFillFmt>
            </c:ext>
          </c:extLst>
          <c:cat>
            <c:numRef>
              <c:f>'DatenGraf3-4_CO2'!$A$2:$A$14</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'DatenGraf3-4_CO2'!$B$2:$B$14</c:f>
              <c:numCache>
                <c:ptCount val="13"/>
                <c:pt idx="0">
                  <c:v>1188.9189999999999</c:v>
                </c:pt>
                <c:pt idx="1">
                  <c:v>1890.6670000000001</c:v>
                </c:pt>
                <c:pt idx="2">
                  <c:v>1074.6919999999998</c:v>
                </c:pt>
                <c:pt idx="3">
                  <c:v>583.67789773</c:v>
                </c:pt>
                <c:pt idx="4">
                  <c:v>408.48955</c:v>
                </c:pt>
                <c:pt idx="5">
                  <c:v>315.353027073</c:v>
                </c:pt>
                <c:pt idx="6">
                  <c:v>186.03589098299997</c:v>
                </c:pt>
                <c:pt idx="7">
                  <c:v>221.82697637700002</c:v>
                </c:pt>
                <c:pt idx="8">
                  <c:v>189.29995476300002</c:v>
                </c:pt>
                <c:pt idx="9">
                  <c:v>212.82853433699998</c:v>
                </c:pt>
                <c:pt idx="10">
                  <c:v>120.73188720599998</c:v>
                </c:pt>
                <c:pt idx="11">
                  <c:v>113.18516848499998</c:v>
                </c:pt>
                <c:pt idx="12">
                  <c:v>106.13280659400002</c:v>
                </c:pt>
              </c:numCache>
            </c:numRef>
          </c:val>
        </c:ser>
        <c:ser>
          <c:idx val="1"/>
          <c:order val="1"/>
          <c:tx>
            <c:strRef>
              <c:f>'DatenGraf3-4_CO2'!$C$1</c:f>
              <c:strCache>
                <c:ptCount val="1"/>
                <c:pt idx="0">
                  <c:v>Braunkohlen</c:v>
                </c:pt>
              </c:strCache>
            </c:strRef>
          </c:tx>
          <c:spPr>
            <a:solidFill>
              <a:srgbClr val="663300"/>
            </a:solidFill>
          </c:spPr>
          <c:invertIfNegative val="0"/>
          <c:extLst>
            <c:ext xmlns:c14="http://schemas.microsoft.com/office/drawing/2007/8/2/chart" uri="{6F2FDCE9-48DA-4B69-8628-5D25D57E5C99}">
              <c14:invertSolidFillFmt>
                <c14:spPr>
                  <a:solidFill>
                    <a:srgbClr val="808080"/>
                  </a:solidFill>
                </c14:spPr>
              </c14:invertSolidFillFmt>
            </c:ext>
          </c:extLst>
          <c:cat>
            <c:numRef>
              <c:f>'DatenGraf3-4_CO2'!$A$2:$A$14</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'DatenGraf3-4_CO2'!$C$2:$C$14</c:f>
              <c:numCache>
                <c:ptCount val="13"/>
                <c:pt idx="0">
                  <c:v>15067.828</c:v>
                </c:pt>
                <c:pt idx="1">
                  <c:v>8200.293000000001</c:v>
                </c:pt>
                <c:pt idx="2">
                  <c:v>5399.954</c:v>
                </c:pt>
                <c:pt idx="3">
                  <c:v>3726.275438786</c:v>
                </c:pt>
                <c:pt idx="4">
                  <c:v>2182.4404999999997</c:v>
                </c:pt>
                <c:pt idx="5">
                  <c:v>1504.867801435</c:v>
                </c:pt>
                <c:pt idx="6">
                  <c:v>1163.2202530480001</c:v>
                </c:pt>
                <c:pt idx="7">
                  <c:v>827.7802502879999</c:v>
                </c:pt>
                <c:pt idx="8">
                  <c:v>578.8676220220001</c:v>
                </c:pt>
                <c:pt idx="9">
                  <c:v>523.932223332</c:v>
                </c:pt>
                <c:pt idx="10">
                  <c:v>473.78937871000005</c:v>
                </c:pt>
                <c:pt idx="11">
                  <c:v>388.89019516400003</c:v>
                </c:pt>
                <c:pt idx="12">
                  <c:v>389.002337724</c:v>
                </c:pt>
              </c:numCache>
            </c:numRef>
          </c:val>
        </c:ser>
        <c:ser>
          <c:idx val="2"/>
          <c:order val="2"/>
          <c:tx>
            <c:strRef>
              <c:f>'DatenGraf3-4_CO2'!$D$1</c:f>
              <c:strCache>
                <c:ptCount val="1"/>
                <c:pt idx="0">
                  <c:v>Mineralöle</c:v>
                </c:pt>
              </c:strCache>
            </c:strRef>
          </c:tx>
          <c:spPr>
            <a:solidFill>
              <a:srgbClr val="333399"/>
            </a:solidFill>
          </c:spPr>
          <c:invertIfNegative val="0"/>
          <c:extLst>
            <c:ext xmlns:c14="http://schemas.microsoft.com/office/drawing/2007/8/2/chart" uri="{6F2FDCE9-48DA-4B69-8628-5D25D57E5C99}">
              <c14:invertSolidFillFmt>
                <c14:spPr>
                  <a:solidFill>
                    <a:srgbClr val="969696"/>
                  </a:solidFill>
                </c14:spPr>
              </c14:invertSolidFillFmt>
            </c:ext>
          </c:extLst>
          <c:cat>
            <c:numRef>
              <c:f>'DatenGraf3-4_CO2'!$A$2:$A$14</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'DatenGraf3-4_CO2'!$D$2:$D$14</c:f>
              <c:numCache>
                <c:ptCount val="13"/>
                <c:pt idx="0">
                  <c:v>3890.9930000000004</c:v>
                </c:pt>
                <c:pt idx="1">
                  <c:v>4638.982</c:v>
                </c:pt>
                <c:pt idx="2">
                  <c:v>5244.187999999999</c:v>
                </c:pt>
                <c:pt idx="3">
                  <c:v>6252.527361707999</c:v>
                </c:pt>
                <c:pt idx="4">
                  <c:v>6333.5264</c:v>
                </c:pt>
                <c:pt idx="5">
                  <c:v>6738.39344666</c:v>
                </c:pt>
                <c:pt idx="6">
                  <c:v>6868.780984484</c:v>
                </c:pt>
                <c:pt idx="7">
                  <c:v>6732.992688468499</c:v>
                </c:pt>
                <c:pt idx="8">
                  <c:v>6993.6487699072</c:v>
                </c:pt>
                <c:pt idx="9">
                  <c:v>6907.095487801</c:v>
                </c:pt>
                <c:pt idx="10">
                  <c:v>6753.725466624221</c:v>
                </c:pt>
                <c:pt idx="11">
                  <c:v>6956.9001781056</c:v>
                </c:pt>
                <c:pt idx="12">
                  <c:v>6686.29040986336</c:v>
                </c:pt>
              </c:numCache>
            </c:numRef>
          </c:val>
        </c:ser>
        <c:ser>
          <c:idx val="3"/>
          <c:order val="3"/>
          <c:tx>
            <c:strRef>
              <c:f>'DatenGraf3-4_CO2'!$E$1</c:f>
              <c:strCache>
                <c:ptCount val="1"/>
                <c:pt idx="0">
                  <c:v>Gase</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numRef>
              <c:f>'DatenGraf3-4_CO2'!$A$2:$A$14</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'DatenGraf3-4_CO2'!$E$2:$E$14</c:f>
              <c:numCache>
                <c:ptCount val="13"/>
                <c:pt idx="0">
                  <c:v>1285.569</c:v>
                </c:pt>
                <c:pt idx="1">
                  <c:v>1027.0320000000002</c:v>
                </c:pt>
                <c:pt idx="2">
                  <c:v>1471.0590000000002</c:v>
                </c:pt>
                <c:pt idx="3">
                  <c:v>1911.4067838800004</c:v>
                </c:pt>
                <c:pt idx="4">
                  <c:v>1987.051</c:v>
                </c:pt>
                <c:pt idx="5">
                  <c:v>2474.6563761825164</c:v>
                </c:pt>
                <c:pt idx="6">
                  <c:v>2797.776067744</c:v>
                </c:pt>
                <c:pt idx="7">
                  <c:v>2903.9496174080004</c:v>
                </c:pt>
                <c:pt idx="8">
                  <c:v>2914.22444069344</c:v>
                </c:pt>
                <c:pt idx="9">
                  <c:v>3029.8121201648514</c:v>
                </c:pt>
                <c:pt idx="10">
                  <c:v>3087.8026537947603</c:v>
                </c:pt>
                <c:pt idx="11">
                  <c:v>3283.8265161408</c:v>
                </c:pt>
                <c:pt idx="12">
                  <c:v>3116.0309480473597</c:v>
                </c:pt>
              </c:numCache>
            </c:numRef>
          </c:val>
        </c:ser>
        <c:ser>
          <c:idx val="4"/>
          <c:order val="4"/>
          <c:tx>
            <c:strRef>
              <c:f>'DatenGraf3-4_CO2'!$F$1</c:f>
              <c:strCache>
                <c:ptCount val="1"/>
                <c:pt idx="0">
                  <c:v>Strom</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'DatenGraf3-4_CO2'!$A$2:$A$14</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'DatenGraf3-4_CO2'!$F$2:$F$14</c:f>
              <c:numCache>
                <c:ptCount val="13"/>
                <c:pt idx="0">
                  <c:v>8368.115963999999</c:v>
                </c:pt>
                <c:pt idx="1">
                  <c:v>6882.358</c:v>
                </c:pt>
                <c:pt idx="2">
                  <c:v>5916.351434</c:v>
                </c:pt>
                <c:pt idx="3">
                  <c:v>5817.170954138399</c:v>
                </c:pt>
                <c:pt idx="4">
                  <c:v>5764.6259972</c:v>
                </c:pt>
                <c:pt idx="5">
                  <c:v>6007.589987875201</c:v>
                </c:pt>
                <c:pt idx="6">
                  <c:v>6099.564817535031</c:v>
                </c:pt>
                <c:pt idx="7">
                  <c:v>5930.0806316184</c:v>
                </c:pt>
                <c:pt idx="8">
                  <c:v>6037.9411479912</c:v>
                </c:pt>
                <c:pt idx="9">
                  <c:v>6041.655551109599</c:v>
                </c:pt>
                <c:pt idx="10">
                  <c:v>6437.231594135999</c:v>
                </c:pt>
                <c:pt idx="11">
                  <c:v>6904.583059046399</c:v>
                </c:pt>
                <c:pt idx="12">
                  <c:v>8442.303124953602</c:v>
                </c:pt>
              </c:numCache>
            </c:numRef>
          </c:val>
        </c:ser>
        <c:ser>
          <c:idx val="5"/>
          <c:order val="5"/>
          <c:tx>
            <c:strRef>
              <c:f>'DatenGraf3-4_CO2'!$G$1</c:f>
              <c:strCache>
                <c:ptCount val="1"/>
                <c:pt idx="0">
                  <c:v>Fernwärme</c:v>
                </c:pt>
              </c:strCache>
            </c:strRef>
          </c:tx>
          <c:spPr>
            <a:solidFill>
              <a:srgbClr val="E3E3E3"/>
            </a:solidFill>
          </c:spPr>
          <c:invertIfNegative val="0"/>
          <c:extLst>
            <c:ext xmlns:c14="http://schemas.microsoft.com/office/drawing/2007/8/2/chart" uri="{6F2FDCE9-48DA-4B69-8628-5D25D57E5C99}">
              <c14:invertSolidFillFmt>
                <c14:spPr>
                  <a:solidFill>
                    <a:srgbClr val="424242"/>
                  </a:solidFill>
                </c14:spPr>
              </c14:invertSolidFillFmt>
            </c:ext>
          </c:extLst>
          <c:cat>
            <c:numRef>
              <c:f>'DatenGraf3-4_CO2'!$A$2:$A$14</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'DatenGraf3-4_CO2'!$G$2:$G$14</c:f>
              <c:numCache>
                <c:ptCount val="13"/>
                <c:pt idx="0">
                  <c:v>4222.151</c:v>
                </c:pt>
                <c:pt idx="1">
                  <c:v>4051.5020000000004</c:v>
                </c:pt>
                <c:pt idx="2">
                  <c:v>3713.883</c:v>
                </c:pt>
                <c:pt idx="3">
                  <c:v>1490.4322823562718</c:v>
                </c:pt>
                <c:pt idx="4">
                  <c:v>2385.45526</c:v>
                </c:pt>
                <c:pt idx="5">
                  <c:v>1656.572670343216</c:v>
                </c:pt>
                <c:pt idx="6">
                  <c:v>1820.9201573609998</c:v>
                </c:pt>
                <c:pt idx="7">
                  <c:v>1259.5425114280001</c:v>
                </c:pt>
                <c:pt idx="8">
                  <c:v>1138.5076024460002</c:v>
                </c:pt>
                <c:pt idx="9">
                  <c:v>991.5191972292</c:v>
                </c:pt>
                <c:pt idx="10">
                  <c:v>856.1783012517785</c:v>
                </c:pt>
                <c:pt idx="11">
                  <c:v>845.6660316960001</c:v>
                </c:pt>
                <c:pt idx="12">
                  <c:v>966.1839020719997</c:v>
                </c:pt>
              </c:numCache>
            </c:numRef>
          </c:val>
        </c:ser>
        <c:overlap val="100"/>
        <c:axId val="56490462"/>
        <c:axId val="38652111"/>
      </c:barChart>
      <c:catAx>
        <c:axId val="56490462"/>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8652111"/>
        <c:crosses val="autoZero"/>
        <c:auto val="1"/>
        <c:lblOffset val="100"/>
        <c:tickLblSkip val="2"/>
        <c:noMultiLvlLbl val="0"/>
      </c:catAx>
      <c:valAx>
        <c:axId val="38652111"/>
        <c:scaling>
          <c:orientation val="minMax"/>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6490462"/>
        <c:crossesAt val="1"/>
        <c:crossBetween val="between"/>
        <c:dispUnits/>
      </c:valAx>
      <c:spPr>
        <a:solidFill>
          <a:srgbClr val="FFFFFF"/>
        </a:solidFill>
        <a:ln w="12700">
          <a:solidFill>
            <a:srgbClr val="424242"/>
          </a:solidFill>
        </a:ln>
      </c:spPr>
    </c:plotArea>
    <c:legend>
      <c:legendPos val="b"/>
      <c:layout>
        <c:manualLayout>
          <c:xMode val="edge"/>
          <c:yMode val="edge"/>
          <c:x val="0.197"/>
          <c:y val="0.919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2005"/>
          <c:w val="0.90075"/>
          <c:h val="0.612"/>
        </c:manualLayout>
      </c:layout>
      <c:lineChart>
        <c:grouping val="standard"/>
        <c:varyColors val="0"/>
        <c:ser>
          <c:idx val="0"/>
          <c:order val="0"/>
          <c:tx>
            <c:strRef>
              <c:f>'DatenGraf3-4_CO2'!$B$16:$B$19</c:f>
              <c:strCache>
                <c:ptCount val="1"/>
                <c:pt idx="0">
                  <c:v>Verarbeitendes Gewerbe, Gewinnung von Steinen und Erden, sonstiger Bergbau </c:v>
                </c:pt>
              </c:strCache>
            </c:strRef>
          </c:tx>
          <c:extLst>
            <c:ext xmlns:c14="http://schemas.microsoft.com/office/drawing/2007/8/2/chart" uri="{6F2FDCE9-48DA-4B69-8628-5D25D57E5C99}">
              <c14:invertSolidFillFmt>
                <c14:spPr>
                  <a:solidFill>
                    <a:srgbClr val="000000"/>
                  </a:solidFill>
                </c14:spPr>
              </c14:invertSolidFillFmt>
            </c:ext>
          </c:extLst>
          <c:cat>
            <c:numRef>
              <c:f>'DatenGraf3-4_CO2'!$A$20:$A$32</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'DatenGraf3-4_CO2'!$B$20:$B$32</c:f>
              <c:numCache>
                <c:ptCount val="13"/>
                <c:pt idx="0">
                  <c:v>13753</c:v>
                </c:pt>
                <c:pt idx="1">
                  <c:v>9386</c:v>
                </c:pt>
                <c:pt idx="2">
                  <c:v>6443</c:v>
                </c:pt>
                <c:pt idx="3">
                  <c:v>4965</c:v>
                </c:pt>
                <c:pt idx="4">
                  <c:v>4083</c:v>
                </c:pt>
                <c:pt idx="5">
                  <c:v>4007</c:v>
                </c:pt>
                <c:pt idx="6">
                  <c:v>4088</c:v>
                </c:pt>
                <c:pt idx="7">
                  <c:v>3846.549920182695</c:v>
                </c:pt>
                <c:pt idx="8">
                  <c:v>3793.51435632245</c:v>
                </c:pt>
                <c:pt idx="9">
                  <c:v>3875.045107619019</c:v>
                </c:pt>
                <c:pt idx="10">
                  <c:v>4052.8436813745097</c:v>
                </c:pt>
                <c:pt idx="11">
                  <c:v>4157.595503077235</c:v>
                </c:pt>
                <c:pt idx="12">
                  <c:v>4275.837428533432</c:v>
                </c:pt>
              </c:numCache>
            </c:numRef>
          </c:val>
          <c:smooth val="0"/>
        </c:ser>
        <c:ser>
          <c:idx val="1"/>
          <c:order val="1"/>
          <c:tx>
            <c:strRef>
              <c:f>'DatenGraf3-4_CO2'!$C$16:$C$19</c:f>
              <c:strCache>
                <c:ptCount val="1"/>
                <c:pt idx="0">
                  <c:v>Verkehr</c:v>
                </c:pt>
              </c:strCache>
            </c:strRef>
          </c:tx>
          <c:extLst>
            <c:ext xmlns:c14="http://schemas.microsoft.com/office/drawing/2007/8/2/chart" uri="{6F2FDCE9-48DA-4B69-8628-5D25D57E5C99}">
              <c14:invertSolidFillFmt>
                <c14:spPr>
                  <a:solidFill>
                    <a:srgbClr val="000000"/>
                  </a:solidFill>
                </c14:spPr>
              </c14:invertSolidFillFmt>
            </c:ext>
          </c:extLst>
          <c:cat>
            <c:numRef>
              <c:f>'DatenGraf3-4_CO2'!$A$20:$A$32</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'DatenGraf3-4_CO2'!$C$20:$C$32</c:f>
              <c:numCache>
                <c:ptCount val="13"/>
                <c:pt idx="0">
                  <c:v>3328</c:v>
                </c:pt>
                <c:pt idx="1">
                  <c:v>3371</c:v>
                </c:pt>
                <c:pt idx="2">
                  <c:v>3554</c:v>
                </c:pt>
                <c:pt idx="3">
                  <c:v>3916</c:v>
                </c:pt>
                <c:pt idx="4">
                  <c:v>3985</c:v>
                </c:pt>
                <c:pt idx="5">
                  <c:v>4317</c:v>
                </c:pt>
                <c:pt idx="6">
                  <c:v>4288</c:v>
                </c:pt>
                <c:pt idx="7">
                  <c:v>4310.143197477601</c:v>
                </c:pt>
                <c:pt idx="8">
                  <c:v>4393.950810988001</c:v>
                </c:pt>
                <c:pt idx="9">
                  <c:v>4550.9318125656</c:v>
                </c:pt>
                <c:pt idx="10">
                  <c:v>4529.830881320001</c:v>
                </c:pt>
                <c:pt idx="11">
                  <c:v>4565.535071168001</c:v>
                </c:pt>
                <c:pt idx="12">
                  <c:v>4552.2037448816</c:v>
                </c:pt>
              </c:numCache>
            </c:numRef>
          </c:val>
          <c:smooth val="0"/>
        </c:ser>
        <c:ser>
          <c:idx val="2"/>
          <c:order val="2"/>
          <c:tx>
            <c:strRef>
              <c:f>'DatenGraf3-4_CO2'!$D$16:$D$19</c:f>
              <c:strCache>
                <c:ptCount val="1"/>
                <c:pt idx="0">
                  <c:v>Haushalte, Handel, Gewerbe, Dienstleistungen, Übrige</c:v>
                </c:pt>
              </c:strCache>
            </c:strRef>
          </c:tx>
          <c:spPr>
            <a:ln w="127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6666"/>
              </a:solidFill>
              <a:ln>
                <a:solidFill>
                  <a:srgbClr val="336666"/>
                </a:solidFill>
              </a:ln>
            </c:spPr>
          </c:marker>
          <c:cat>
            <c:numRef>
              <c:f>'DatenGraf3-4_CO2'!$A$20:$A$32</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'DatenGraf3-4_CO2'!$D$20:$D$32</c:f>
              <c:numCache>
                <c:ptCount val="13"/>
                <c:pt idx="0">
                  <c:v>16942</c:v>
                </c:pt>
                <c:pt idx="1">
                  <c:v>13933</c:v>
                </c:pt>
                <c:pt idx="2">
                  <c:v>12822</c:v>
                </c:pt>
                <c:pt idx="3">
                  <c:v>10900</c:v>
                </c:pt>
                <c:pt idx="4">
                  <c:v>10993</c:v>
                </c:pt>
                <c:pt idx="5">
                  <c:v>10374</c:v>
                </c:pt>
                <c:pt idx="6">
                  <c:v>10560</c:v>
                </c:pt>
                <c:pt idx="7">
                  <c:v>9719.479557927605</c:v>
                </c:pt>
                <c:pt idx="8">
                  <c:v>9665.02437051239</c:v>
                </c:pt>
                <c:pt idx="9">
                  <c:v>9280.86619378903</c:v>
                </c:pt>
                <c:pt idx="10">
                  <c:v>9146.78471902825</c:v>
                </c:pt>
                <c:pt idx="11">
                  <c:v>9769.920574392565</c:v>
                </c:pt>
                <c:pt idx="12">
                  <c:v>10877.902355839287</c:v>
                </c:pt>
              </c:numCache>
            </c:numRef>
          </c:val>
          <c:smooth val="0"/>
        </c:ser>
        <c:marker val="1"/>
        <c:axId val="12324680"/>
        <c:axId val="43813257"/>
      </c:lineChart>
      <c:catAx>
        <c:axId val="12324680"/>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3813257"/>
        <c:crosses val="autoZero"/>
        <c:auto val="1"/>
        <c:lblOffset val="100"/>
        <c:tickLblSkip val="2"/>
        <c:noMultiLvlLbl val="0"/>
      </c:catAx>
      <c:valAx>
        <c:axId val="43813257"/>
        <c:scaling>
          <c:orientation val="minMax"/>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2324680"/>
        <c:crossesAt val="1"/>
        <c:crossBetween val="between"/>
        <c:dispUnits/>
      </c:valAx>
      <c:spPr>
        <a:solidFill>
          <a:srgbClr val="FFFFFF"/>
        </a:solidFill>
        <a:ln w="12700">
          <a:solidFill/>
        </a:ln>
      </c:spPr>
    </c:plotArea>
    <c:legend>
      <c:legendPos val="b"/>
      <c:layout>
        <c:manualLayout>
          <c:xMode val="edge"/>
          <c:yMode val="edge"/>
          <c:x val="0.1115"/>
          <c:y val="0.81525"/>
          <c:w val="0.788"/>
          <c:h val="0.134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drawings/_rels/drawing21.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18</xdr:row>
      <xdr:rowOff>85725</xdr:rowOff>
    </xdr:from>
    <xdr:to>
      <xdr:col>1</xdr:col>
      <xdr:colOff>257175</xdr:colOff>
      <xdr:row>18</xdr:row>
      <xdr:rowOff>85725</xdr:rowOff>
    </xdr:to>
    <xdr:sp>
      <xdr:nvSpPr>
        <xdr:cNvPr id="1" name="Line 1"/>
        <xdr:cNvSpPr>
          <a:spLocks/>
        </xdr:cNvSpPr>
      </xdr:nvSpPr>
      <xdr:spPr>
        <a:xfrm>
          <a:off x="9525" y="7800975"/>
          <a:ext cx="63246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57</xdr:row>
      <xdr:rowOff>66675</xdr:rowOff>
    </xdr:from>
    <xdr:to>
      <xdr:col>1</xdr:col>
      <xdr:colOff>114300</xdr:colOff>
      <xdr:row>57</xdr:row>
      <xdr:rowOff>66675</xdr:rowOff>
    </xdr:to>
    <xdr:sp>
      <xdr:nvSpPr>
        <xdr:cNvPr id="1" name="Line 1"/>
        <xdr:cNvSpPr>
          <a:spLocks/>
        </xdr:cNvSpPr>
      </xdr:nvSpPr>
      <xdr:spPr>
        <a:xfrm>
          <a:off x="28575" y="7762875"/>
          <a:ext cx="666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8</xdr:row>
      <xdr:rowOff>66675</xdr:rowOff>
    </xdr:from>
    <xdr:to>
      <xdr:col>3</xdr:col>
      <xdr:colOff>723900</xdr:colOff>
      <xdr:row>9</xdr:row>
      <xdr:rowOff>57150</xdr:rowOff>
    </xdr:to>
    <xdr:sp>
      <xdr:nvSpPr>
        <xdr:cNvPr id="1" name="Text 1"/>
        <xdr:cNvSpPr txBox="1">
          <a:spLocks noChangeArrowheads="1"/>
        </xdr:cNvSpPr>
      </xdr:nvSpPr>
      <xdr:spPr>
        <a:xfrm>
          <a:off x="2962275" y="1238250"/>
          <a:ext cx="476250" cy="123825"/>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Verkehr</a:t>
          </a:r>
        </a:p>
      </xdr:txBody>
    </xdr:sp>
    <xdr:clientData/>
  </xdr:twoCellAnchor>
  <xdr:twoCellAnchor>
    <xdr:from>
      <xdr:col>0</xdr:col>
      <xdr:colOff>47625</xdr:colOff>
      <xdr:row>59</xdr:row>
      <xdr:rowOff>76200</xdr:rowOff>
    </xdr:from>
    <xdr:to>
      <xdr:col>1</xdr:col>
      <xdr:colOff>76200</xdr:colOff>
      <xdr:row>59</xdr:row>
      <xdr:rowOff>76200</xdr:rowOff>
    </xdr:to>
    <xdr:sp>
      <xdr:nvSpPr>
        <xdr:cNvPr id="2" name="Line 2"/>
        <xdr:cNvSpPr>
          <a:spLocks/>
        </xdr:cNvSpPr>
      </xdr:nvSpPr>
      <xdr:spPr>
        <a:xfrm>
          <a:off x="47625" y="8048625"/>
          <a:ext cx="609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57150</xdr:rowOff>
    </xdr:from>
    <xdr:to>
      <xdr:col>0</xdr:col>
      <xdr:colOff>466725</xdr:colOff>
      <xdr:row>7</xdr:row>
      <xdr:rowOff>104775</xdr:rowOff>
    </xdr:to>
    <xdr:sp>
      <xdr:nvSpPr>
        <xdr:cNvPr id="1" name="Text 1"/>
        <xdr:cNvSpPr txBox="1">
          <a:spLocks noChangeArrowheads="1"/>
        </xdr:cNvSpPr>
      </xdr:nvSpPr>
      <xdr:spPr>
        <a:xfrm>
          <a:off x="104775" y="1000125"/>
          <a:ext cx="361950" cy="1809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Jahr</a:t>
          </a:r>
        </a:p>
      </xdr:txBody>
    </xdr:sp>
    <xdr:clientData/>
  </xdr:twoCellAnchor>
  <xdr:twoCellAnchor>
    <xdr:from>
      <xdr:col>0</xdr:col>
      <xdr:colOff>57150</xdr:colOff>
      <xdr:row>56</xdr:row>
      <xdr:rowOff>66675</xdr:rowOff>
    </xdr:from>
    <xdr:to>
      <xdr:col>1</xdr:col>
      <xdr:colOff>142875</xdr:colOff>
      <xdr:row>56</xdr:row>
      <xdr:rowOff>66675</xdr:rowOff>
    </xdr:to>
    <xdr:sp>
      <xdr:nvSpPr>
        <xdr:cNvPr id="2" name="Line 2"/>
        <xdr:cNvSpPr>
          <a:spLocks/>
        </xdr:cNvSpPr>
      </xdr:nvSpPr>
      <xdr:spPr>
        <a:xfrm>
          <a:off x="57150" y="7677150"/>
          <a:ext cx="666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66675</xdr:rowOff>
    </xdr:from>
    <xdr:to>
      <xdr:col>0</xdr:col>
      <xdr:colOff>666750</xdr:colOff>
      <xdr:row>7</xdr:row>
      <xdr:rowOff>85725</xdr:rowOff>
    </xdr:to>
    <xdr:sp>
      <xdr:nvSpPr>
        <xdr:cNvPr id="1" name="Text 1"/>
        <xdr:cNvSpPr txBox="1">
          <a:spLocks noChangeArrowheads="1"/>
        </xdr:cNvSpPr>
      </xdr:nvSpPr>
      <xdr:spPr>
        <a:xfrm>
          <a:off x="95250" y="1009650"/>
          <a:ext cx="571500" cy="1524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Jahr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76200</xdr:rowOff>
    </xdr:to>
    <xdr:sp>
      <xdr:nvSpPr>
        <xdr:cNvPr id="1" name="Line 1"/>
        <xdr:cNvSpPr>
          <a:spLocks/>
        </xdr:cNvSpPr>
      </xdr:nvSpPr>
      <xdr:spPr>
        <a:xfrm flipH="1">
          <a:off x="0" y="4962525"/>
          <a:ext cx="56197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2" name="Line 2"/>
        <xdr:cNvSpPr>
          <a:spLocks/>
        </xdr:cNvSpPr>
      </xdr:nvSpPr>
      <xdr:spPr>
        <a:xfrm flipH="1" flipV="1">
          <a:off x="0" y="4962525"/>
          <a:ext cx="571500"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75</xdr:row>
      <xdr:rowOff>0</xdr:rowOff>
    </xdr:to>
    <xdr:sp>
      <xdr:nvSpPr>
        <xdr:cNvPr id="3" name="Rectangle 3"/>
        <xdr:cNvSpPr>
          <a:spLocks/>
        </xdr:cNvSpPr>
      </xdr:nvSpPr>
      <xdr:spPr>
        <a:xfrm>
          <a:off x="561975" y="8096250"/>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76200</xdr:rowOff>
    </xdr:to>
    <xdr:sp>
      <xdr:nvSpPr>
        <xdr:cNvPr id="1" name="Line 1"/>
        <xdr:cNvSpPr>
          <a:spLocks/>
        </xdr:cNvSpPr>
      </xdr:nvSpPr>
      <xdr:spPr>
        <a:xfrm flipH="1">
          <a:off x="0" y="4953000"/>
          <a:ext cx="6096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24425"/>
          <a:ext cx="6191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75</xdr:row>
      <xdr:rowOff>0</xdr:rowOff>
    </xdr:to>
    <xdr:sp>
      <xdr:nvSpPr>
        <xdr:cNvPr id="3" name="Rectangle 3"/>
        <xdr:cNvSpPr>
          <a:spLocks/>
        </xdr:cNvSpPr>
      </xdr:nvSpPr>
      <xdr:spPr>
        <a:xfrm>
          <a:off x="609600" y="8086725"/>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9525</xdr:colOff>
      <xdr:row>47</xdr:row>
      <xdr:rowOff>76200</xdr:rowOff>
    </xdr:to>
    <xdr:sp>
      <xdr:nvSpPr>
        <xdr:cNvPr id="1" name="Line 1"/>
        <xdr:cNvSpPr>
          <a:spLocks/>
        </xdr:cNvSpPr>
      </xdr:nvSpPr>
      <xdr:spPr>
        <a:xfrm flipH="1">
          <a:off x="0" y="4953000"/>
          <a:ext cx="7334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24425"/>
          <a:ext cx="7334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75</xdr:row>
      <xdr:rowOff>0</xdr:rowOff>
    </xdr:to>
    <xdr:sp>
      <xdr:nvSpPr>
        <xdr:cNvPr id="3" name="Rectangle 3"/>
        <xdr:cNvSpPr>
          <a:spLocks/>
        </xdr:cNvSpPr>
      </xdr:nvSpPr>
      <xdr:spPr>
        <a:xfrm>
          <a:off x="723900" y="8086725"/>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85725</xdr:rowOff>
    </xdr:to>
    <xdr:sp>
      <xdr:nvSpPr>
        <xdr:cNvPr id="1" name="Line 1"/>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75</xdr:row>
      <xdr:rowOff>0</xdr:rowOff>
    </xdr:to>
    <xdr:sp>
      <xdr:nvSpPr>
        <xdr:cNvPr id="3" name="Rectangle 3"/>
        <xdr:cNvSpPr>
          <a:spLocks/>
        </xdr:cNvSpPr>
      </xdr:nvSpPr>
      <xdr:spPr>
        <a:xfrm>
          <a:off x="647700" y="8086725"/>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9</xdr:row>
      <xdr:rowOff>66675</xdr:rowOff>
    </xdr:from>
    <xdr:to>
      <xdr:col>0</xdr:col>
      <xdr:colOff>1676400</xdr:colOff>
      <xdr:row>11</xdr:row>
      <xdr:rowOff>19050</xdr:rowOff>
    </xdr:to>
    <xdr:sp>
      <xdr:nvSpPr>
        <xdr:cNvPr id="1" name="Text 15"/>
        <xdr:cNvSpPr txBox="1">
          <a:spLocks noChangeArrowheads="1"/>
        </xdr:cNvSpPr>
      </xdr:nvSpPr>
      <xdr:spPr>
        <a:xfrm>
          <a:off x="276225" y="1590675"/>
          <a:ext cx="1400175" cy="276225"/>
        </a:xfrm>
        <a:prstGeom prst="rect">
          <a:avLst/>
        </a:prstGeom>
        <a:solidFill>
          <a:srgbClr val="FFFFFF"/>
        </a:solidFill>
        <a:ln w="1" cmpd="sng">
          <a:noFill/>
        </a:ln>
      </xdr:spPr>
      <xdr:txBody>
        <a:bodyPr vertOverflow="clip" wrap="square"/>
        <a:p>
          <a:pPr algn="ctr">
            <a:defRPr/>
          </a:pPr>
          <a:r>
            <a:rPr lang="en-US" cap="none" sz="900" b="0" i="0" u="none" baseline="0"/>
            <a:t>Energieträger</a:t>
          </a:r>
        </a:p>
      </xdr:txBody>
    </xdr:sp>
    <xdr:clientData/>
  </xdr:twoCellAnchor>
  <xdr:twoCellAnchor>
    <xdr:from>
      <xdr:col>0</xdr:col>
      <xdr:colOff>57150</xdr:colOff>
      <xdr:row>37</xdr:row>
      <xdr:rowOff>38100</xdr:rowOff>
    </xdr:from>
    <xdr:to>
      <xdr:col>0</xdr:col>
      <xdr:colOff>1209675</xdr:colOff>
      <xdr:row>37</xdr:row>
      <xdr:rowOff>38100</xdr:rowOff>
    </xdr:to>
    <xdr:sp>
      <xdr:nvSpPr>
        <xdr:cNvPr id="2" name="Line 2"/>
        <xdr:cNvSpPr>
          <a:spLocks/>
        </xdr:cNvSpPr>
      </xdr:nvSpPr>
      <xdr:spPr>
        <a:xfrm>
          <a:off x="57150" y="566737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0.147</cdr:x>
      <cdr:y>0.04325</cdr:y>
    </cdr:from>
    <cdr:to>
      <cdr:x>0.93475</cdr:x>
      <cdr:y>0.1705</cdr:y>
    </cdr:to>
    <cdr:sp>
      <cdr:nvSpPr>
        <cdr:cNvPr id="1" name="TextBox 1"/>
        <cdr:cNvSpPr txBox="1">
          <a:spLocks noChangeArrowheads="1"/>
        </cdr:cNvSpPr>
      </cdr:nvSpPr>
      <cdr:spPr>
        <a:xfrm>
          <a:off x="781050" y="161925"/>
          <a:ext cx="4191000" cy="495300"/>
        </a:xfrm>
        <a:prstGeom prst="rect">
          <a:avLst/>
        </a:prstGeom>
        <a:noFill/>
        <a:ln w="9525" cmpd="sng">
          <a:noFill/>
        </a:ln>
      </cdr:spPr>
      <cdr:txBody>
        <a:bodyPr vertOverflow="clip" wrap="square"/>
        <a:p>
          <a:pPr algn="ctr">
            <a:defRPr/>
          </a:pPr>
          <a:r>
            <a:rPr lang="en-US" cap="none" sz="1300" b="1" i="0" u="none" baseline="0">
              <a:latin typeface="Arial"/>
              <a:ea typeface="Arial"/>
              <a:cs typeface="Arial"/>
            </a:rPr>
            <a:t>1. CO</a:t>
          </a:r>
          <a:r>
            <a:rPr lang="en-US" cap="none" sz="1300" b="1" i="0" u="none" baseline="-25000">
              <a:latin typeface="Arial"/>
              <a:ea typeface="Arial"/>
              <a:cs typeface="Arial"/>
            </a:rPr>
            <a:t>2</a:t>
          </a:r>
          <a:r>
            <a:rPr lang="en-US" cap="none" sz="1300" b="1" i="0" u="none" baseline="0">
              <a:latin typeface="Arial"/>
              <a:ea typeface="Arial"/>
              <a:cs typeface="Arial"/>
            </a:rPr>
            <a:t>-Emissionen aus dem Primärenergieverbrauch nach Energieträgern 1990 bis 2002</a:t>
          </a:r>
        </a:p>
      </cdr:txBody>
    </cdr:sp>
  </cdr:relSizeAnchor>
  <cdr:relSizeAnchor xmlns:cdr="http://schemas.openxmlformats.org/drawingml/2006/chartDrawing">
    <cdr:from>
      <cdr:x>0.11875</cdr:x>
      <cdr:y>0.1835</cdr:y>
    </cdr:from>
    <cdr:to>
      <cdr:x>0.21975</cdr:x>
      <cdr:y>0.229</cdr:y>
    </cdr:to>
    <cdr:sp>
      <cdr:nvSpPr>
        <cdr:cNvPr id="2" name="TextBox 2"/>
        <cdr:cNvSpPr txBox="1">
          <a:spLocks noChangeArrowheads="1"/>
        </cdr:cNvSpPr>
      </cdr:nvSpPr>
      <cdr:spPr>
        <a:xfrm>
          <a:off x="628650" y="704850"/>
          <a:ext cx="533400" cy="171450"/>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1 000 t</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0.10575</cdr:x>
      <cdr:y>0.14125</cdr:y>
    </cdr:from>
    <cdr:to>
      <cdr:x>0.14825</cdr:x>
      <cdr:y>0.18275</cdr:y>
    </cdr:to>
    <cdr:sp>
      <cdr:nvSpPr>
        <cdr:cNvPr id="1" name="Rectangle 1"/>
        <cdr:cNvSpPr>
          <a:spLocks/>
        </cdr:cNvSpPr>
      </cdr:nvSpPr>
      <cdr:spPr>
        <a:xfrm>
          <a:off x="561975" y="523875"/>
          <a:ext cx="228600" cy="152400"/>
        </a:xfrm>
        <a:prstGeom prst="rect">
          <a:avLst/>
        </a:prstGeom>
        <a:solidFill>
          <a:srgbClr val="FFFFFF"/>
        </a:solidFill>
        <a:ln w="9525" cmpd="sng">
          <a:noFill/>
        </a:ln>
      </cdr:spPr>
      <cdr:txBody>
        <a:bodyPr vertOverflow="clip" wrap="square"/>
        <a:p>
          <a:pPr algn="l">
            <a:defRPr/>
          </a:pPr>
          <a:r>
            <a:rPr lang="en-US" cap="none" sz="1000" b="0" i="0" u="none" baseline="0">
              <a:latin typeface="Arial"/>
              <a:ea typeface="Arial"/>
              <a:cs typeface="Arial"/>
            </a:rPr>
            <a:t>PJ</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0.12625</cdr:x>
      <cdr:y>0.06775</cdr:y>
    </cdr:from>
    <cdr:to>
      <cdr:x>0.92875</cdr:x>
      <cdr:y>0.194</cdr:y>
    </cdr:to>
    <cdr:sp>
      <cdr:nvSpPr>
        <cdr:cNvPr id="1" name="TextBox 1"/>
        <cdr:cNvSpPr txBox="1">
          <a:spLocks noChangeArrowheads="1"/>
        </cdr:cNvSpPr>
      </cdr:nvSpPr>
      <cdr:spPr>
        <a:xfrm>
          <a:off x="666750" y="257175"/>
          <a:ext cx="4257675" cy="485775"/>
        </a:xfrm>
        <a:prstGeom prst="rect">
          <a:avLst/>
        </a:prstGeom>
        <a:noFill/>
        <a:ln w="9525" cmpd="sng">
          <a:noFill/>
        </a:ln>
      </cdr:spPr>
      <cdr:txBody>
        <a:bodyPr vertOverflow="clip" wrap="square"/>
        <a:p>
          <a:pPr algn="ctr">
            <a:defRPr/>
          </a:pPr>
          <a:r>
            <a:rPr lang="en-US" cap="none" sz="1300" b="1" i="0" u="none" baseline="0">
              <a:latin typeface="Arial"/>
              <a:ea typeface="Arial"/>
              <a:cs typeface="Arial"/>
            </a:rPr>
            <a:t>2. CO</a:t>
          </a:r>
          <a:r>
            <a:rPr lang="en-US" cap="none" sz="1300" b="1" i="0" u="none" baseline="-25000">
              <a:latin typeface="Arial"/>
              <a:ea typeface="Arial"/>
              <a:cs typeface="Arial"/>
            </a:rPr>
            <a:t>2</a:t>
          </a:r>
          <a:r>
            <a:rPr lang="en-US" cap="none" sz="1300" b="1" i="0" u="none" baseline="0">
              <a:latin typeface="Arial"/>
              <a:ea typeface="Arial"/>
              <a:cs typeface="Arial"/>
            </a:rPr>
            <a:t>-Emissionen aus dem Primär- und Endenergie-verbrauch je Einwohner 1990 bis 2002</a:t>
          </a:r>
        </a:p>
      </cdr:txBody>
    </cdr:sp>
  </cdr:relSizeAnchor>
  <cdr:relSizeAnchor xmlns:cdr="http://schemas.openxmlformats.org/drawingml/2006/chartDrawing">
    <cdr:from>
      <cdr:x>0.115</cdr:x>
      <cdr:y>0.195</cdr:y>
    </cdr:from>
    <cdr:to>
      <cdr:x>0.24975</cdr:x>
      <cdr:y>0.2495</cdr:y>
    </cdr:to>
    <cdr:sp>
      <cdr:nvSpPr>
        <cdr:cNvPr id="2" name="TextBox 2"/>
        <cdr:cNvSpPr txBox="1">
          <a:spLocks noChangeArrowheads="1"/>
        </cdr:cNvSpPr>
      </cdr:nvSpPr>
      <cdr:spPr>
        <a:xfrm>
          <a:off x="609600" y="752475"/>
          <a:ext cx="714375" cy="209550"/>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t/EW</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6</xdr:col>
      <xdr:colOff>742950</xdr:colOff>
      <xdr:row>25</xdr:row>
      <xdr:rowOff>142875</xdr:rowOff>
    </xdr:to>
    <xdr:graphicFrame>
      <xdr:nvGraphicFramePr>
        <xdr:cNvPr id="1" name="Chart 1"/>
        <xdr:cNvGraphicFramePr/>
      </xdr:nvGraphicFramePr>
      <xdr:xfrm>
        <a:off x="0" y="323850"/>
        <a:ext cx="5314950" cy="3867150"/>
      </xdr:xfrm>
      <a:graphic>
        <a:graphicData uri="http://schemas.openxmlformats.org/drawingml/2006/chart">
          <c:chart xmlns:c="http://schemas.openxmlformats.org/drawingml/2006/chart" r:id="rId1"/>
        </a:graphicData>
      </a:graphic>
    </xdr:graphicFrame>
    <xdr:clientData/>
  </xdr:twoCellAnchor>
  <xdr:oneCellAnchor>
    <xdr:from>
      <xdr:col>0</xdr:col>
      <xdr:colOff>38100</xdr:colOff>
      <xdr:row>24</xdr:row>
      <xdr:rowOff>133350</xdr:rowOff>
    </xdr:from>
    <xdr:ext cx="1638300" cy="142875"/>
    <xdr:sp>
      <xdr:nvSpPr>
        <xdr:cNvPr id="2" name="TextBox 2"/>
        <xdr:cNvSpPr txBox="1">
          <a:spLocks noChangeArrowheads="1"/>
        </xdr:cNvSpPr>
      </xdr:nvSpPr>
      <xdr:spPr>
        <a:xfrm>
          <a:off x="38100" y="4019550"/>
          <a:ext cx="163830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19050</xdr:colOff>
      <xdr:row>31</xdr:row>
      <xdr:rowOff>9525</xdr:rowOff>
    </xdr:from>
    <xdr:to>
      <xdr:col>6</xdr:col>
      <xdr:colOff>752475</xdr:colOff>
      <xdr:row>54</xdr:row>
      <xdr:rowOff>152400</xdr:rowOff>
    </xdr:to>
    <xdr:graphicFrame>
      <xdr:nvGraphicFramePr>
        <xdr:cNvPr id="3" name="Chart 3"/>
        <xdr:cNvGraphicFramePr/>
      </xdr:nvGraphicFramePr>
      <xdr:xfrm>
        <a:off x="19050" y="5029200"/>
        <a:ext cx="5305425" cy="3867150"/>
      </xdr:xfrm>
      <a:graphic>
        <a:graphicData uri="http://schemas.openxmlformats.org/drawingml/2006/chart">
          <c:chart xmlns:c="http://schemas.openxmlformats.org/drawingml/2006/chart" r:id="rId2"/>
        </a:graphicData>
      </a:graphic>
    </xdr:graphicFrame>
    <xdr:clientData/>
  </xdr:twoCellAnchor>
  <xdr:oneCellAnchor>
    <xdr:from>
      <xdr:col>0</xdr:col>
      <xdr:colOff>38100</xdr:colOff>
      <xdr:row>53</xdr:row>
      <xdr:rowOff>152400</xdr:rowOff>
    </xdr:from>
    <xdr:ext cx="1638300" cy="142875"/>
    <xdr:sp>
      <xdr:nvSpPr>
        <xdr:cNvPr id="4" name="TextBox 4"/>
        <xdr:cNvSpPr txBox="1">
          <a:spLocks noChangeArrowheads="1"/>
        </xdr:cNvSpPr>
      </xdr:nvSpPr>
      <xdr:spPr>
        <a:xfrm>
          <a:off x="38100" y="8734425"/>
          <a:ext cx="163830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6</xdr:col>
      <xdr:colOff>733425</xdr:colOff>
      <xdr:row>26</xdr:row>
      <xdr:rowOff>0</xdr:rowOff>
    </xdr:to>
    <xdr:graphicFrame>
      <xdr:nvGraphicFramePr>
        <xdr:cNvPr id="1" name="Chart 1"/>
        <xdr:cNvGraphicFramePr/>
      </xdr:nvGraphicFramePr>
      <xdr:xfrm>
        <a:off x="0" y="333375"/>
        <a:ext cx="5305425" cy="38766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31</xdr:row>
      <xdr:rowOff>19050</xdr:rowOff>
    </xdr:from>
    <xdr:to>
      <xdr:col>6</xdr:col>
      <xdr:colOff>733425</xdr:colOff>
      <xdr:row>53</xdr:row>
      <xdr:rowOff>152400</xdr:rowOff>
    </xdr:to>
    <xdr:graphicFrame>
      <xdr:nvGraphicFramePr>
        <xdr:cNvPr id="2" name="Chart 2"/>
        <xdr:cNvGraphicFramePr/>
      </xdr:nvGraphicFramePr>
      <xdr:xfrm>
        <a:off x="9525" y="5038725"/>
        <a:ext cx="5295900" cy="3695700"/>
      </xdr:xfrm>
      <a:graphic>
        <a:graphicData uri="http://schemas.openxmlformats.org/drawingml/2006/chart">
          <c:chart xmlns:c="http://schemas.openxmlformats.org/drawingml/2006/chart" r:id="rId2"/>
        </a:graphicData>
      </a:graphic>
    </xdr:graphicFrame>
    <xdr:clientData/>
  </xdr:twoCellAnchor>
  <xdr:twoCellAnchor>
    <xdr:from>
      <xdr:col>1</xdr:col>
      <xdr:colOff>161925</xdr:colOff>
      <xdr:row>32</xdr:row>
      <xdr:rowOff>0</xdr:rowOff>
    </xdr:from>
    <xdr:to>
      <xdr:col>6</xdr:col>
      <xdr:colOff>200025</xdr:colOff>
      <xdr:row>34</xdr:row>
      <xdr:rowOff>152400</xdr:rowOff>
    </xdr:to>
    <xdr:sp>
      <xdr:nvSpPr>
        <xdr:cNvPr id="3" name="TextBox 3"/>
        <xdr:cNvSpPr txBox="1">
          <a:spLocks noChangeArrowheads="1"/>
        </xdr:cNvSpPr>
      </xdr:nvSpPr>
      <xdr:spPr>
        <a:xfrm>
          <a:off x="923925" y="5181600"/>
          <a:ext cx="3848100" cy="476250"/>
        </a:xfrm>
        <a:prstGeom prst="rect">
          <a:avLst/>
        </a:prstGeom>
        <a:solidFill>
          <a:srgbClr val="FFFFFF"/>
        </a:solidFill>
        <a:ln w="9525" cmpd="sng">
          <a:noFill/>
        </a:ln>
      </xdr:spPr>
      <xdr:txBody>
        <a:bodyPr vertOverflow="clip" wrap="square"/>
        <a:p>
          <a:pPr algn="ctr">
            <a:defRPr/>
          </a:pPr>
          <a:r>
            <a:rPr lang="en-US" cap="none" sz="1300" b="1" i="0" u="none" baseline="0">
              <a:latin typeface="Arial"/>
              <a:ea typeface="Arial"/>
              <a:cs typeface="Arial"/>
            </a:rPr>
            <a:t>4. CO</a:t>
          </a:r>
          <a:r>
            <a:rPr lang="en-US" cap="none" sz="1300" b="1" i="0" u="none" baseline="-25000">
              <a:latin typeface="Arial"/>
              <a:ea typeface="Arial"/>
              <a:cs typeface="Arial"/>
            </a:rPr>
            <a:t>2</a:t>
          </a:r>
          <a:r>
            <a:rPr lang="en-US" cap="none" sz="1300" b="1" i="0" u="none" baseline="0">
              <a:latin typeface="Arial"/>
              <a:ea typeface="Arial"/>
              <a:cs typeface="Arial"/>
            </a:rPr>
            <a:t>-Emissionen aus dem Endenergieverbrauch nach Emittentensektoren 1990 bis 2002</a:t>
          </a:r>
        </a:p>
      </xdr:txBody>
    </xdr:sp>
    <xdr:clientData/>
  </xdr:twoCellAnchor>
  <xdr:twoCellAnchor>
    <xdr:from>
      <xdr:col>1</xdr:col>
      <xdr:colOff>57150</xdr:colOff>
      <xdr:row>35</xdr:row>
      <xdr:rowOff>28575</xdr:rowOff>
    </xdr:from>
    <xdr:to>
      <xdr:col>1</xdr:col>
      <xdr:colOff>733425</xdr:colOff>
      <xdr:row>36</xdr:row>
      <xdr:rowOff>38100</xdr:rowOff>
    </xdr:to>
    <xdr:sp>
      <xdr:nvSpPr>
        <xdr:cNvPr id="4" name="TextBox 4"/>
        <xdr:cNvSpPr txBox="1">
          <a:spLocks noChangeArrowheads="1"/>
        </xdr:cNvSpPr>
      </xdr:nvSpPr>
      <xdr:spPr>
        <a:xfrm>
          <a:off x="819150" y="5695950"/>
          <a:ext cx="676275" cy="1714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1 000 t </a:t>
          </a:r>
        </a:p>
      </xdr:txBody>
    </xdr:sp>
    <xdr:clientData/>
  </xdr:twoCellAnchor>
  <xdr:twoCellAnchor>
    <xdr:from>
      <xdr:col>1</xdr:col>
      <xdr:colOff>76200</xdr:colOff>
      <xdr:row>2</xdr:row>
      <xdr:rowOff>123825</xdr:rowOff>
    </xdr:from>
    <xdr:to>
      <xdr:col>6</xdr:col>
      <xdr:colOff>180975</xdr:colOff>
      <xdr:row>5</xdr:row>
      <xdr:rowOff>152400</xdr:rowOff>
    </xdr:to>
    <xdr:sp>
      <xdr:nvSpPr>
        <xdr:cNvPr id="5" name="TextBox 5"/>
        <xdr:cNvSpPr txBox="1">
          <a:spLocks noChangeArrowheads="1"/>
        </xdr:cNvSpPr>
      </xdr:nvSpPr>
      <xdr:spPr>
        <a:xfrm>
          <a:off x="838200" y="447675"/>
          <a:ext cx="3914775" cy="514350"/>
        </a:xfrm>
        <a:prstGeom prst="rect">
          <a:avLst/>
        </a:prstGeom>
        <a:solidFill>
          <a:srgbClr val="FFFFFF"/>
        </a:solidFill>
        <a:ln w="9525" cmpd="sng">
          <a:noFill/>
        </a:ln>
      </xdr:spPr>
      <xdr:txBody>
        <a:bodyPr vertOverflow="clip" wrap="square"/>
        <a:p>
          <a:pPr algn="ctr">
            <a:defRPr/>
          </a:pPr>
          <a:r>
            <a:rPr lang="en-US" cap="none" sz="1300" b="1" i="0" u="none" baseline="0">
              <a:latin typeface="Arial"/>
              <a:ea typeface="Arial"/>
              <a:cs typeface="Arial"/>
            </a:rPr>
            <a:t>3. CO</a:t>
          </a:r>
          <a:r>
            <a:rPr lang="en-US" cap="none" sz="1300" b="1" i="0" u="none" baseline="-25000">
              <a:latin typeface="Arial"/>
              <a:ea typeface="Arial"/>
              <a:cs typeface="Arial"/>
            </a:rPr>
            <a:t>2</a:t>
          </a:r>
          <a:r>
            <a:rPr lang="en-US" cap="none" sz="1300" b="1" i="0" u="none" baseline="0">
              <a:latin typeface="Arial"/>
              <a:ea typeface="Arial"/>
              <a:cs typeface="Arial"/>
            </a:rPr>
            <a:t>-Emissionen aus dem Endenergieverbrauch nach Energieträgern 1990 bis 2002</a:t>
          </a:r>
        </a:p>
      </xdr:txBody>
    </xdr:sp>
    <xdr:clientData/>
  </xdr:twoCellAnchor>
  <xdr:twoCellAnchor>
    <xdr:from>
      <xdr:col>1</xdr:col>
      <xdr:colOff>38100</xdr:colOff>
      <xdr:row>6</xdr:row>
      <xdr:rowOff>28575</xdr:rowOff>
    </xdr:from>
    <xdr:to>
      <xdr:col>1</xdr:col>
      <xdr:colOff>619125</xdr:colOff>
      <xdr:row>7</xdr:row>
      <xdr:rowOff>38100</xdr:rowOff>
    </xdr:to>
    <xdr:sp>
      <xdr:nvSpPr>
        <xdr:cNvPr id="6" name="TextBox 6"/>
        <xdr:cNvSpPr txBox="1">
          <a:spLocks noChangeArrowheads="1"/>
        </xdr:cNvSpPr>
      </xdr:nvSpPr>
      <xdr:spPr>
        <a:xfrm>
          <a:off x="800100" y="1000125"/>
          <a:ext cx="581025" cy="1714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1 000 t </a:t>
          </a:r>
        </a:p>
      </xdr:txBody>
    </xdr:sp>
    <xdr:clientData/>
  </xdr:twoCellAnchor>
  <xdr:oneCellAnchor>
    <xdr:from>
      <xdr:col>0</xdr:col>
      <xdr:colOff>47625</xdr:colOff>
      <xdr:row>52</xdr:row>
      <xdr:rowOff>152400</xdr:rowOff>
    </xdr:from>
    <xdr:ext cx="1638300" cy="152400"/>
    <xdr:sp>
      <xdr:nvSpPr>
        <xdr:cNvPr id="7" name="TextBox 7"/>
        <xdr:cNvSpPr txBox="1">
          <a:spLocks noChangeArrowheads="1"/>
        </xdr:cNvSpPr>
      </xdr:nvSpPr>
      <xdr:spPr>
        <a:xfrm>
          <a:off x="47625" y="8572500"/>
          <a:ext cx="16383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oneCellAnchor>
    <xdr:from>
      <xdr:col>0</xdr:col>
      <xdr:colOff>19050</xdr:colOff>
      <xdr:row>24</xdr:row>
      <xdr:rowOff>152400</xdr:rowOff>
    </xdr:from>
    <xdr:ext cx="1638300" cy="152400"/>
    <xdr:sp>
      <xdr:nvSpPr>
        <xdr:cNvPr id="8" name="TextBox 8"/>
        <xdr:cNvSpPr txBox="1">
          <a:spLocks noChangeArrowheads="1"/>
        </xdr:cNvSpPr>
      </xdr:nvSpPr>
      <xdr:spPr>
        <a:xfrm>
          <a:off x="19050" y="4038600"/>
          <a:ext cx="16383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57150</xdr:rowOff>
    </xdr:from>
    <xdr:to>
      <xdr:col>0</xdr:col>
      <xdr:colOff>466725</xdr:colOff>
      <xdr:row>7</xdr:row>
      <xdr:rowOff>104775</xdr:rowOff>
    </xdr:to>
    <xdr:sp>
      <xdr:nvSpPr>
        <xdr:cNvPr id="1" name="Text 1"/>
        <xdr:cNvSpPr txBox="1">
          <a:spLocks noChangeArrowheads="1"/>
        </xdr:cNvSpPr>
      </xdr:nvSpPr>
      <xdr:spPr>
        <a:xfrm>
          <a:off x="104775" y="990600"/>
          <a:ext cx="361950" cy="1809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Jahr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8</xdr:row>
      <xdr:rowOff>57150</xdr:rowOff>
    </xdr:from>
    <xdr:to>
      <xdr:col>0</xdr:col>
      <xdr:colOff>476250</xdr:colOff>
      <xdr:row>9</xdr:row>
      <xdr:rowOff>76200</xdr:rowOff>
    </xdr:to>
    <xdr:sp>
      <xdr:nvSpPr>
        <xdr:cNvPr id="1" name="TextBox 1"/>
        <xdr:cNvSpPr txBox="1">
          <a:spLocks noChangeArrowheads="1"/>
        </xdr:cNvSpPr>
      </xdr:nvSpPr>
      <xdr:spPr>
        <a:xfrm>
          <a:off x="180975" y="1257300"/>
          <a:ext cx="295275"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Jahr</a:t>
          </a:r>
        </a:p>
      </xdr:txBody>
    </xdr:sp>
    <xdr:clientData/>
  </xdr:twoCellAnchor>
  <xdr:twoCellAnchor>
    <xdr:from>
      <xdr:col>0</xdr:col>
      <xdr:colOff>28575</xdr:colOff>
      <xdr:row>60</xdr:row>
      <xdr:rowOff>76200</xdr:rowOff>
    </xdr:from>
    <xdr:to>
      <xdr:col>0</xdr:col>
      <xdr:colOff>561975</xdr:colOff>
      <xdr:row>60</xdr:row>
      <xdr:rowOff>76200</xdr:rowOff>
    </xdr:to>
    <xdr:sp>
      <xdr:nvSpPr>
        <xdr:cNvPr id="2" name="Line 2"/>
        <xdr:cNvSpPr>
          <a:spLocks/>
        </xdr:cNvSpPr>
      </xdr:nvSpPr>
      <xdr:spPr>
        <a:xfrm>
          <a:off x="28575" y="87058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xdr:row>
      <xdr:rowOff>123825</xdr:rowOff>
    </xdr:from>
    <xdr:to>
      <xdr:col>0</xdr:col>
      <xdr:colOff>476250</xdr:colOff>
      <xdr:row>7</xdr:row>
      <xdr:rowOff>85725</xdr:rowOff>
    </xdr:to>
    <xdr:sp>
      <xdr:nvSpPr>
        <xdr:cNvPr id="1" name="Text 1"/>
        <xdr:cNvSpPr txBox="1">
          <a:spLocks noChangeArrowheads="1"/>
        </xdr:cNvSpPr>
      </xdr:nvSpPr>
      <xdr:spPr>
        <a:xfrm>
          <a:off x="161925" y="1057275"/>
          <a:ext cx="314325" cy="152400"/>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Jahr</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7</xdr:row>
      <xdr:rowOff>85725</xdr:rowOff>
    </xdr:from>
    <xdr:to>
      <xdr:col>0</xdr:col>
      <xdr:colOff>476250</xdr:colOff>
      <xdr:row>8</xdr:row>
      <xdr:rowOff>142875</xdr:rowOff>
    </xdr:to>
    <xdr:sp>
      <xdr:nvSpPr>
        <xdr:cNvPr id="1" name="TextBox 1"/>
        <xdr:cNvSpPr txBox="1">
          <a:spLocks noChangeArrowheads="1"/>
        </xdr:cNvSpPr>
      </xdr:nvSpPr>
      <xdr:spPr>
        <a:xfrm>
          <a:off x="152400" y="1162050"/>
          <a:ext cx="323850"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Jahr</a:t>
          </a:r>
        </a:p>
      </xdr:txBody>
    </xdr:sp>
    <xdr:clientData/>
  </xdr:twoCellAnchor>
  <xdr:twoCellAnchor>
    <xdr:from>
      <xdr:col>0</xdr:col>
      <xdr:colOff>28575</xdr:colOff>
      <xdr:row>58</xdr:row>
      <xdr:rowOff>76200</xdr:rowOff>
    </xdr:from>
    <xdr:to>
      <xdr:col>1</xdr:col>
      <xdr:colOff>57150</xdr:colOff>
      <xdr:row>58</xdr:row>
      <xdr:rowOff>76200</xdr:rowOff>
    </xdr:to>
    <xdr:sp>
      <xdr:nvSpPr>
        <xdr:cNvPr id="2" name="Line 2"/>
        <xdr:cNvSpPr>
          <a:spLocks/>
        </xdr:cNvSpPr>
      </xdr:nvSpPr>
      <xdr:spPr>
        <a:xfrm>
          <a:off x="28575" y="84963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5</xdr:row>
      <xdr:rowOff>66675</xdr:rowOff>
    </xdr:from>
    <xdr:to>
      <xdr:col>0</xdr:col>
      <xdr:colOff>1657350</xdr:colOff>
      <xdr:row>5</xdr:row>
      <xdr:rowOff>66675</xdr:rowOff>
    </xdr:to>
    <xdr:sp>
      <xdr:nvSpPr>
        <xdr:cNvPr id="1" name="Line 1"/>
        <xdr:cNvSpPr>
          <a:spLocks/>
        </xdr:cNvSpPr>
      </xdr:nvSpPr>
      <xdr:spPr>
        <a:xfrm>
          <a:off x="419100" y="619125"/>
          <a:ext cx="1238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0.12175</cdr:x>
      <cdr:y>0.19225</cdr:y>
    </cdr:from>
    <cdr:to>
      <cdr:x>0.32225</cdr:x>
      <cdr:y>0.24125</cdr:y>
    </cdr:to>
    <cdr:sp>
      <cdr:nvSpPr>
        <cdr:cNvPr id="1" name="Rectangle 1"/>
        <cdr:cNvSpPr>
          <a:spLocks/>
        </cdr:cNvSpPr>
      </cdr:nvSpPr>
      <cdr:spPr>
        <a:xfrm>
          <a:off x="647700" y="676275"/>
          <a:ext cx="1066800" cy="171450"/>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sz="1100" b="0" i="0" u="none" baseline="0">
              <a:latin typeface="Arial"/>
              <a:ea typeface="Arial"/>
              <a:cs typeface="Arial"/>
            </a:rPr>
            <a:t>TJ / 1000 EW</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7</xdr:col>
      <xdr:colOff>0</xdr:colOff>
      <xdr:row>25</xdr:row>
      <xdr:rowOff>0</xdr:rowOff>
    </xdr:to>
    <xdr:graphicFrame>
      <xdr:nvGraphicFramePr>
        <xdr:cNvPr id="1" name="Chart 1"/>
        <xdr:cNvGraphicFramePr/>
      </xdr:nvGraphicFramePr>
      <xdr:xfrm>
        <a:off x="9525" y="323850"/>
        <a:ext cx="5324475" cy="3724275"/>
      </xdr:xfrm>
      <a:graphic>
        <a:graphicData uri="http://schemas.openxmlformats.org/drawingml/2006/chart">
          <c:chart xmlns:c="http://schemas.openxmlformats.org/drawingml/2006/chart" r:id="rId1"/>
        </a:graphicData>
      </a:graphic>
    </xdr:graphicFrame>
    <xdr:clientData/>
  </xdr:twoCellAnchor>
  <xdr:oneCellAnchor>
    <xdr:from>
      <xdr:col>0</xdr:col>
      <xdr:colOff>57150</xdr:colOff>
      <xdr:row>23</xdr:row>
      <xdr:rowOff>104775</xdr:rowOff>
    </xdr:from>
    <xdr:ext cx="1800225" cy="209550"/>
    <xdr:sp>
      <xdr:nvSpPr>
        <xdr:cNvPr id="2" name="TextBox 2"/>
        <xdr:cNvSpPr txBox="1">
          <a:spLocks noChangeArrowheads="1"/>
        </xdr:cNvSpPr>
      </xdr:nvSpPr>
      <xdr:spPr>
        <a:xfrm>
          <a:off x="57150" y="3829050"/>
          <a:ext cx="18002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9525</xdr:colOff>
      <xdr:row>31</xdr:row>
      <xdr:rowOff>9525</xdr:rowOff>
    </xdr:from>
    <xdr:to>
      <xdr:col>7</xdr:col>
      <xdr:colOff>0</xdr:colOff>
      <xdr:row>53</xdr:row>
      <xdr:rowOff>0</xdr:rowOff>
    </xdr:to>
    <xdr:graphicFrame>
      <xdr:nvGraphicFramePr>
        <xdr:cNvPr id="3" name="Chart 3"/>
        <xdr:cNvGraphicFramePr/>
      </xdr:nvGraphicFramePr>
      <xdr:xfrm>
        <a:off x="9525" y="5029200"/>
        <a:ext cx="5324475" cy="355282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51</xdr:row>
      <xdr:rowOff>133350</xdr:rowOff>
    </xdr:from>
    <xdr:ext cx="1762125" cy="171450"/>
    <xdr:sp>
      <xdr:nvSpPr>
        <xdr:cNvPr id="4" name="TextBox 4"/>
        <xdr:cNvSpPr txBox="1">
          <a:spLocks noChangeArrowheads="1"/>
        </xdr:cNvSpPr>
      </xdr:nvSpPr>
      <xdr:spPr>
        <a:xfrm>
          <a:off x="28575" y="8391525"/>
          <a:ext cx="176212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0.06125</cdr:x>
      <cdr:y>0.15725</cdr:y>
    </cdr:from>
    <cdr:to>
      <cdr:x>0.10775</cdr:x>
      <cdr:y>0.212</cdr:y>
    </cdr:to>
    <cdr:sp>
      <cdr:nvSpPr>
        <cdr:cNvPr id="1" name="Rectangle 1"/>
        <cdr:cNvSpPr>
          <a:spLocks/>
        </cdr:cNvSpPr>
      </cdr:nvSpPr>
      <cdr:spPr>
        <a:xfrm>
          <a:off x="323850" y="581025"/>
          <a:ext cx="247650" cy="200025"/>
        </a:xfrm>
        <a:prstGeom prst="rect">
          <a:avLst/>
        </a:prstGeom>
        <a:solidFill>
          <a:srgbClr val="FFFFFF"/>
        </a:solidFill>
        <a:ln w="9525" cmpd="sng">
          <a:noFill/>
        </a:ln>
      </cdr:spPr>
      <cdr:txBody>
        <a:bodyPr vertOverflow="clip" wrap="square"/>
        <a:p>
          <a:pPr algn="l">
            <a:defRPr/>
          </a:pPr>
          <a:r>
            <a:rPr lang="en-US" cap="none" sz="1100" b="0" i="0" u="none" baseline="0">
              <a:latin typeface="Arial"/>
              <a:ea typeface="Arial"/>
              <a:cs typeface="Arial"/>
            </a:rPr>
            <a:t>PJ</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7</xdr:col>
      <xdr:colOff>0</xdr:colOff>
      <xdr:row>25</xdr:row>
      <xdr:rowOff>0</xdr:rowOff>
    </xdr:to>
    <xdr:graphicFrame>
      <xdr:nvGraphicFramePr>
        <xdr:cNvPr id="1" name="Chart 1"/>
        <xdr:cNvGraphicFramePr/>
      </xdr:nvGraphicFramePr>
      <xdr:xfrm>
        <a:off x="9525" y="333375"/>
        <a:ext cx="5324475" cy="3714750"/>
      </xdr:xfrm>
      <a:graphic>
        <a:graphicData uri="http://schemas.openxmlformats.org/drawingml/2006/chart">
          <c:chart xmlns:c="http://schemas.openxmlformats.org/drawingml/2006/chart" r:id="rId1"/>
        </a:graphicData>
      </a:graphic>
    </xdr:graphicFrame>
    <xdr:clientData/>
  </xdr:twoCellAnchor>
  <xdr:oneCellAnchor>
    <xdr:from>
      <xdr:col>0</xdr:col>
      <xdr:colOff>28575</xdr:colOff>
      <xdr:row>23</xdr:row>
      <xdr:rowOff>104775</xdr:rowOff>
    </xdr:from>
    <xdr:ext cx="1800225" cy="209550"/>
    <xdr:sp>
      <xdr:nvSpPr>
        <xdr:cNvPr id="2" name="TextBox 2"/>
        <xdr:cNvSpPr txBox="1">
          <a:spLocks noChangeArrowheads="1"/>
        </xdr:cNvSpPr>
      </xdr:nvSpPr>
      <xdr:spPr>
        <a:xfrm>
          <a:off x="28575" y="3829050"/>
          <a:ext cx="18002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oneCellAnchor>
    <xdr:from>
      <xdr:col>0</xdr:col>
      <xdr:colOff>19050</xdr:colOff>
      <xdr:row>51</xdr:row>
      <xdr:rowOff>133350</xdr:rowOff>
    </xdr:from>
    <xdr:ext cx="1800225" cy="190500"/>
    <xdr:sp>
      <xdr:nvSpPr>
        <xdr:cNvPr id="3" name="TextBox 3"/>
        <xdr:cNvSpPr txBox="1">
          <a:spLocks noChangeArrowheads="1"/>
        </xdr:cNvSpPr>
      </xdr:nvSpPr>
      <xdr:spPr>
        <a:xfrm>
          <a:off x="19050" y="8391525"/>
          <a:ext cx="18002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0</xdr:colOff>
      <xdr:row>30</xdr:row>
      <xdr:rowOff>152400</xdr:rowOff>
    </xdr:from>
    <xdr:to>
      <xdr:col>7</xdr:col>
      <xdr:colOff>0</xdr:colOff>
      <xdr:row>53</xdr:row>
      <xdr:rowOff>0</xdr:rowOff>
    </xdr:to>
    <xdr:graphicFrame>
      <xdr:nvGraphicFramePr>
        <xdr:cNvPr id="4" name="Chart 4"/>
        <xdr:cNvGraphicFramePr/>
      </xdr:nvGraphicFramePr>
      <xdr:xfrm>
        <a:off x="0" y="5010150"/>
        <a:ext cx="5334000" cy="3571875"/>
      </xdr:xfrm>
      <a:graphic>
        <a:graphicData uri="http://schemas.openxmlformats.org/drawingml/2006/chart">
          <c:chart xmlns:c="http://schemas.openxmlformats.org/drawingml/2006/chart" r:id="rId2"/>
        </a:graphicData>
      </a:graphic>
    </xdr:graphicFrame>
    <xdr:clientData/>
  </xdr:twoCellAnchor>
  <xdr:oneCellAnchor>
    <xdr:from>
      <xdr:col>0</xdr:col>
      <xdr:colOff>19050</xdr:colOff>
      <xdr:row>51</xdr:row>
      <xdr:rowOff>114300</xdr:rowOff>
    </xdr:from>
    <xdr:ext cx="1800225" cy="209550"/>
    <xdr:sp>
      <xdr:nvSpPr>
        <xdr:cNvPr id="5" name="TextBox 5"/>
        <xdr:cNvSpPr txBox="1">
          <a:spLocks noChangeArrowheads="1"/>
        </xdr:cNvSpPr>
      </xdr:nvSpPr>
      <xdr:spPr>
        <a:xfrm>
          <a:off x="19050" y="8372475"/>
          <a:ext cx="18002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647700</xdr:colOff>
      <xdr:row>34</xdr:row>
      <xdr:rowOff>47625</xdr:rowOff>
    </xdr:from>
    <xdr:to>
      <xdr:col>1</xdr:col>
      <xdr:colOff>114300</xdr:colOff>
      <xdr:row>35</xdr:row>
      <xdr:rowOff>95250</xdr:rowOff>
    </xdr:to>
    <xdr:sp>
      <xdr:nvSpPr>
        <xdr:cNvPr id="6" name="Rectangle 6"/>
        <xdr:cNvSpPr>
          <a:spLocks/>
        </xdr:cNvSpPr>
      </xdr:nvSpPr>
      <xdr:spPr>
        <a:xfrm>
          <a:off x="647700" y="5553075"/>
          <a:ext cx="228600" cy="2095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PJ</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xdr:row>
      <xdr:rowOff>123825</xdr:rowOff>
    </xdr:from>
    <xdr:to>
      <xdr:col>0</xdr:col>
      <xdr:colOff>476250</xdr:colOff>
      <xdr:row>7</xdr:row>
      <xdr:rowOff>85725</xdr:rowOff>
    </xdr:to>
    <xdr:sp>
      <xdr:nvSpPr>
        <xdr:cNvPr id="1" name="Text 1"/>
        <xdr:cNvSpPr txBox="1">
          <a:spLocks noChangeArrowheads="1"/>
        </xdr:cNvSpPr>
      </xdr:nvSpPr>
      <xdr:spPr>
        <a:xfrm>
          <a:off x="161925" y="1019175"/>
          <a:ext cx="314325" cy="152400"/>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Jahr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6</xdr:row>
      <xdr:rowOff>114300</xdr:rowOff>
    </xdr:from>
    <xdr:to>
      <xdr:col>0</xdr:col>
      <xdr:colOff>485775</xdr:colOff>
      <xdr:row>7</xdr:row>
      <xdr:rowOff>85725</xdr:rowOff>
    </xdr:to>
    <xdr:sp>
      <xdr:nvSpPr>
        <xdr:cNvPr id="1" name="Text 1"/>
        <xdr:cNvSpPr txBox="1">
          <a:spLocks noChangeArrowheads="1"/>
        </xdr:cNvSpPr>
      </xdr:nvSpPr>
      <xdr:spPr>
        <a:xfrm>
          <a:off x="152400" y="1009650"/>
          <a:ext cx="333375" cy="161925"/>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Jahr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7</xdr:row>
      <xdr:rowOff>85725</xdr:rowOff>
    </xdr:from>
    <xdr:to>
      <xdr:col>5</xdr:col>
      <xdr:colOff>714375</xdr:colOff>
      <xdr:row>8</xdr:row>
      <xdr:rowOff>76200</xdr:rowOff>
    </xdr:to>
    <xdr:sp>
      <xdr:nvSpPr>
        <xdr:cNvPr id="1" name="Text 1"/>
        <xdr:cNvSpPr txBox="1">
          <a:spLocks noChangeArrowheads="1"/>
        </xdr:cNvSpPr>
      </xdr:nvSpPr>
      <xdr:spPr>
        <a:xfrm>
          <a:off x="4095750" y="1123950"/>
          <a:ext cx="619125" cy="15240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Gase</a:t>
          </a:r>
        </a:p>
      </xdr:txBody>
    </xdr:sp>
    <xdr:clientData/>
  </xdr:twoCellAnchor>
  <xdr:twoCellAnchor>
    <xdr:from>
      <xdr:col>6</xdr:col>
      <xdr:colOff>76200</xdr:colOff>
      <xdr:row>7</xdr:row>
      <xdr:rowOff>85725</xdr:rowOff>
    </xdr:from>
    <xdr:to>
      <xdr:col>6</xdr:col>
      <xdr:colOff>714375</xdr:colOff>
      <xdr:row>8</xdr:row>
      <xdr:rowOff>76200</xdr:rowOff>
    </xdr:to>
    <xdr:sp>
      <xdr:nvSpPr>
        <xdr:cNvPr id="2" name="Text 2"/>
        <xdr:cNvSpPr txBox="1">
          <a:spLocks noChangeArrowheads="1"/>
        </xdr:cNvSpPr>
      </xdr:nvSpPr>
      <xdr:spPr>
        <a:xfrm>
          <a:off x="4857750" y="1123950"/>
          <a:ext cx="638175" cy="15240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Sonstige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01" customWidth="1"/>
  </cols>
  <sheetData>
    <row r="1" ht="15.75">
      <c r="A1" s="1370" t="s">
        <v>554</v>
      </c>
    </row>
    <row r="4" ht="12.75">
      <c r="A4" s="101" t="s">
        <v>565</v>
      </c>
    </row>
    <row r="6" ht="12.75">
      <c r="A6" s="101" t="s">
        <v>555</v>
      </c>
    </row>
    <row r="9" ht="12.75">
      <c r="A9" s="101" t="s">
        <v>566</v>
      </c>
    </row>
    <row r="10" ht="12.75">
      <c r="A10" s="101" t="s">
        <v>182</v>
      </c>
    </row>
    <row r="13" ht="12.75">
      <c r="A13" s="101" t="s">
        <v>556</v>
      </c>
    </row>
    <row r="16" ht="12.75">
      <c r="A16" s="101" t="s">
        <v>557</v>
      </c>
    </row>
    <row r="17" ht="12.75">
      <c r="A17" s="101" t="s">
        <v>304</v>
      </c>
    </row>
    <row r="18" ht="12.75">
      <c r="A18" s="101" t="s">
        <v>558</v>
      </c>
    </row>
    <row r="19" ht="12.75">
      <c r="A19" s="101" t="s">
        <v>559</v>
      </c>
    </row>
    <row r="21" ht="12.75">
      <c r="A21" s="101" t="s">
        <v>560</v>
      </c>
    </row>
    <row r="24" ht="12.75">
      <c r="A24" s="1371" t="s">
        <v>561</v>
      </c>
    </row>
    <row r="25" ht="51">
      <c r="A25" s="1372" t="s">
        <v>562</v>
      </c>
    </row>
    <row r="28" ht="12.75">
      <c r="A28" s="1371" t="s">
        <v>563</v>
      </c>
    </row>
    <row r="29" ht="51">
      <c r="A29" s="1372" t="s">
        <v>564</v>
      </c>
    </row>
    <row r="30" ht="12.75">
      <c r="A30" s="101" t="s">
        <v>155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2"/>
  <dimension ref="A1:I56"/>
  <sheetViews>
    <sheetView workbookViewId="0" topLeftCell="A1">
      <selection activeCell="E36" sqref="E36:F36"/>
    </sheetView>
  </sheetViews>
  <sheetFormatPr defaultColWidth="11.421875" defaultRowHeight="11.25" customHeight="1"/>
  <cols>
    <col min="1" max="1" width="8.7109375" style="3" customWidth="1"/>
    <col min="2" max="2" width="11.421875" style="2" customWidth="1"/>
    <col min="3" max="3" width="8.7109375" style="2" customWidth="1"/>
    <col min="4" max="9" width="9.421875" style="2" customWidth="1"/>
    <col min="10" max="16384" width="11.421875" style="2" customWidth="1"/>
  </cols>
  <sheetData>
    <row r="1" spans="1:9" ht="11.25">
      <c r="A1" s="45"/>
      <c r="B1" s="4"/>
      <c r="C1" s="4"/>
      <c r="D1" s="4"/>
      <c r="E1" s="4"/>
      <c r="F1" s="4"/>
      <c r="G1" s="4"/>
      <c r="H1" s="4"/>
      <c r="I1" s="4"/>
    </row>
    <row r="2" spans="1:9" ht="11.25">
      <c r="A2" s="45"/>
      <c r="B2" s="4"/>
      <c r="C2" s="4"/>
      <c r="D2" s="4"/>
      <c r="E2" s="4"/>
      <c r="F2" s="4"/>
      <c r="G2" s="4"/>
      <c r="H2" s="4"/>
      <c r="I2" s="4"/>
    </row>
    <row r="4" spans="1:9" ht="12.75">
      <c r="A4" s="14" t="s">
        <v>24</v>
      </c>
      <c r="B4" s="4"/>
      <c r="C4" s="15"/>
      <c r="D4" s="4"/>
      <c r="E4" s="4"/>
      <c r="F4" s="4"/>
      <c r="G4" s="4"/>
      <c r="H4" s="4"/>
      <c r="I4" s="4"/>
    </row>
    <row r="5" spans="2:9" ht="12.75">
      <c r="B5" s="8"/>
      <c r="C5" s="15"/>
      <c r="D5" s="4"/>
      <c r="E5" s="4"/>
      <c r="F5" s="4"/>
      <c r="G5" s="4"/>
      <c r="H5" s="4"/>
      <c r="I5" s="4"/>
    </row>
    <row r="7" spans="1:9" ht="15" customHeight="1">
      <c r="A7" s="1383"/>
      <c r="B7" s="63" t="s">
        <v>12</v>
      </c>
      <c r="C7" s="64" t="s">
        <v>13</v>
      </c>
      <c r="D7" s="64"/>
      <c r="E7" s="64"/>
      <c r="F7" s="64"/>
      <c r="G7" s="64"/>
      <c r="H7" s="64"/>
      <c r="I7" s="64"/>
    </row>
    <row r="8" spans="1:9" ht="15" customHeight="1">
      <c r="A8" s="1384"/>
      <c r="B8" s="65" t="s">
        <v>73</v>
      </c>
      <c r="C8" s="66" t="s">
        <v>15</v>
      </c>
      <c r="D8" s="66" t="s">
        <v>16</v>
      </c>
      <c r="E8" s="66" t="s">
        <v>17</v>
      </c>
      <c r="F8" s="66" t="s">
        <v>18</v>
      </c>
      <c r="G8" s="66" t="s">
        <v>19</v>
      </c>
      <c r="H8" s="66" t="s">
        <v>25</v>
      </c>
      <c r="I8" s="67" t="s">
        <v>21</v>
      </c>
    </row>
    <row r="9" spans="1:2" ht="11.25" customHeight="1">
      <c r="A9" s="10"/>
      <c r="B9" s="5"/>
    </row>
    <row r="10" spans="1:9" ht="11.25" customHeight="1">
      <c r="A10" s="8" t="s">
        <v>22</v>
      </c>
      <c r="B10" s="15"/>
      <c r="C10" s="4"/>
      <c r="D10" s="4"/>
      <c r="E10" s="4"/>
      <c r="F10" s="4"/>
      <c r="G10" s="4"/>
      <c r="H10" s="4"/>
      <c r="I10" s="4"/>
    </row>
    <row r="11" spans="1:2" ht="11.25" customHeight="1">
      <c r="A11" s="10"/>
      <c r="B11" s="5"/>
    </row>
    <row r="12" spans="1:9" ht="11.25" customHeight="1">
      <c r="A12" s="6">
        <v>1990</v>
      </c>
      <c r="B12" s="22">
        <v>307930</v>
      </c>
      <c r="C12" s="21">
        <v>12700</v>
      </c>
      <c r="D12" s="21">
        <v>149085</v>
      </c>
      <c r="E12" s="27">
        <v>53841</v>
      </c>
      <c r="F12" s="27">
        <v>22156</v>
      </c>
      <c r="G12" s="21">
        <v>42238</v>
      </c>
      <c r="H12" s="21">
        <v>27242</v>
      </c>
      <c r="I12" s="21">
        <v>668</v>
      </c>
    </row>
    <row r="13" spans="1:9" ht="11.25" customHeight="1">
      <c r="A13" s="6">
        <v>1995</v>
      </c>
      <c r="B13" s="23">
        <v>202871.1453911278</v>
      </c>
      <c r="C13" s="21">
        <v>3338.5706269999996</v>
      </c>
      <c r="D13" s="21">
        <v>15352.17803</v>
      </c>
      <c r="E13" s="21">
        <v>92288.917676772</v>
      </c>
      <c r="F13" s="21">
        <v>42501.376657355766</v>
      </c>
      <c r="G13" s="21">
        <v>31706.312400000006</v>
      </c>
      <c r="H13" s="21">
        <v>17184</v>
      </c>
      <c r="I13" s="21">
        <v>499.79</v>
      </c>
    </row>
    <row r="14" spans="1:9" ht="11.25" customHeight="1">
      <c r="A14" s="6">
        <v>1996</v>
      </c>
      <c r="B14" s="23">
        <v>209613.23696160002</v>
      </c>
      <c r="C14" s="21">
        <v>1967.464519</v>
      </c>
      <c r="D14" s="21">
        <v>11908.184643</v>
      </c>
      <c r="E14" s="21">
        <v>94071.05108399999</v>
      </c>
      <c r="F14" s="21">
        <v>49774.266360000016</v>
      </c>
      <c r="G14" s="21">
        <v>33051.3451956</v>
      </c>
      <c r="H14" s="21">
        <v>18521</v>
      </c>
      <c r="I14" s="21">
        <v>319.92516</v>
      </c>
    </row>
    <row r="15" spans="1:9" ht="11.25" customHeight="1">
      <c r="A15" s="6">
        <v>1997</v>
      </c>
      <c r="B15" s="23">
        <v>203620.5113865</v>
      </c>
      <c r="C15" s="21">
        <v>2321.827589</v>
      </c>
      <c r="D15" s="21">
        <v>8473.433108</v>
      </c>
      <c r="E15" s="21">
        <v>92149.4931695</v>
      </c>
      <c r="F15" s="21">
        <v>51708.099519999996</v>
      </c>
      <c r="G15" s="21">
        <v>33193.53</v>
      </c>
      <c r="H15" s="21">
        <v>14628.228</v>
      </c>
      <c r="I15" s="21">
        <v>1145.9</v>
      </c>
    </row>
    <row r="16" spans="1:9" ht="11.25" customHeight="1">
      <c r="A16" s="6">
        <v>1998</v>
      </c>
      <c r="B16" s="23">
        <v>204593.38087780002</v>
      </c>
      <c r="C16" s="21">
        <v>1965.971091</v>
      </c>
      <c r="D16" s="21">
        <v>5920.294720000001</v>
      </c>
      <c r="E16" s="21">
        <v>95679.9012988</v>
      </c>
      <c r="F16" s="21">
        <v>51916.541568</v>
      </c>
      <c r="G16" s="21">
        <v>34139.49120000001</v>
      </c>
      <c r="H16" s="21">
        <v>13551.896</v>
      </c>
      <c r="I16" s="21">
        <v>1419.285</v>
      </c>
    </row>
    <row r="17" spans="1:9" ht="11.25" customHeight="1">
      <c r="A17" s="6">
        <v>1999</v>
      </c>
      <c r="B17" s="23">
        <v>205966.6193274265</v>
      </c>
      <c r="C17" s="21">
        <v>2176.462909</v>
      </c>
      <c r="D17" s="21">
        <v>5317.637132000001</v>
      </c>
      <c r="E17" s="21">
        <v>94508.28067140002</v>
      </c>
      <c r="F17" s="21">
        <v>54103.797815026504</v>
      </c>
      <c r="G17" s="21">
        <v>34961.2128</v>
      </c>
      <c r="H17" s="21">
        <v>13233.326000000001</v>
      </c>
      <c r="I17" s="21">
        <v>1665.9020000000003</v>
      </c>
    </row>
    <row r="18" spans="1:9" ht="11.25" customHeight="1">
      <c r="A18" s="6">
        <v>2000</v>
      </c>
      <c r="B18" s="23">
        <v>204701.74647411716</v>
      </c>
      <c r="C18" s="21">
        <v>1164.7905419999997</v>
      </c>
      <c r="D18" s="21">
        <v>4816.925681000001</v>
      </c>
      <c r="E18" s="21">
        <v>92493.4447189772</v>
      </c>
      <c r="F18" s="21">
        <v>55073.58558185997</v>
      </c>
      <c r="G18" s="21">
        <v>36967.6224</v>
      </c>
      <c r="H18" s="21">
        <v>12255.768999999998</v>
      </c>
      <c r="I18" s="21">
        <v>1929.60855028</v>
      </c>
    </row>
    <row r="19" spans="1:9" ht="11.25" customHeight="1">
      <c r="A19" s="6">
        <v>2001</v>
      </c>
      <c r="B19" s="23">
        <v>213296.75371951368</v>
      </c>
      <c r="C19" s="21">
        <v>1090.211342</v>
      </c>
      <c r="D19" s="21">
        <v>3972.0548909999998</v>
      </c>
      <c r="E19" s="21">
        <v>95179.6578224</v>
      </c>
      <c r="F19" s="21">
        <v>58576.98766205599</v>
      </c>
      <c r="G19" s="21" t="s">
        <v>85</v>
      </c>
      <c r="H19" s="21">
        <v>13053.675</v>
      </c>
      <c r="I19" s="21">
        <v>2465.283802057715</v>
      </c>
    </row>
    <row r="20" spans="1:9" ht="11.25" customHeight="1">
      <c r="A20" s="6">
        <v>2002</v>
      </c>
      <c r="B20" s="23">
        <v>219047.21566796</v>
      </c>
      <c r="C20" s="21">
        <v>1015.975613</v>
      </c>
      <c r="D20" s="21">
        <v>3984.0091380000003</v>
      </c>
      <c r="E20" s="21">
        <v>91488.88886896</v>
      </c>
      <c r="F20" s="21">
        <v>55582.22404800002</v>
      </c>
      <c r="G20" s="21">
        <v>46202.4864</v>
      </c>
      <c r="H20" s="21">
        <v>12467.7756</v>
      </c>
      <c r="I20" s="21">
        <v>8305.856</v>
      </c>
    </row>
    <row r="21" spans="1:9" ht="11.25" customHeight="1">
      <c r="A21" s="10"/>
      <c r="B21" s="23"/>
      <c r="C21" s="21"/>
      <c r="D21" s="21"/>
      <c r="E21" s="21"/>
      <c r="F21" s="21"/>
      <c r="G21" s="21"/>
      <c r="H21" s="21"/>
      <c r="I21" s="21"/>
    </row>
    <row r="22" spans="1:9" ht="11.25" customHeight="1">
      <c r="A22" s="9" t="s">
        <v>76</v>
      </c>
      <c r="B22" s="15"/>
      <c r="C22" s="4"/>
      <c r="D22" s="4"/>
      <c r="E22" s="4"/>
      <c r="F22" s="4"/>
      <c r="G22" s="4"/>
      <c r="H22" s="4"/>
      <c r="I22" s="4"/>
    </row>
    <row r="24" spans="1:9" ht="11.25" customHeight="1">
      <c r="A24" s="6">
        <v>1990</v>
      </c>
      <c r="B24" s="21">
        <v>100</v>
      </c>
      <c r="C24" s="29">
        <f>SUM(C12/B12*100)</f>
        <v>4.124313967460138</v>
      </c>
      <c r="D24" s="29">
        <f>SUM(D12/B12*100)</f>
        <v>48.41522423927516</v>
      </c>
      <c r="E24" s="29">
        <f>SUM(E12/B12*100)</f>
        <v>17.48481797811191</v>
      </c>
      <c r="F24" s="29">
        <f>SUM(F12/B12*100)</f>
        <v>7.195141752995811</v>
      </c>
      <c r="G24" s="29">
        <f>SUM(G12/B12*100)</f>
        <v>13.716753807683565</v>
      </c>
      <c r="H24" s="29">
        <f>SUM(H12/B12*100)</f>
        <v>8.846815834767643</v>
      </c>
      <c r="I24" s="29">
        <f>SUM(I12/B12*100)</f>
        <v>0.21693241970577726</v>
      </c>
    </row>
    <row r="25" spans="1:9" ht="11.25" customHeight="1">
      <c r="A25" s="6">
        <v>1995</v>
      </c>
      <c r="B25" s="21">
        <v>100</v>
      </c>
      <c r="C25" s="29">
        <f aca="true" t="shared" si="0" ref="C25:C31">SUM(C13/B13*100)</f>
        <v>1.645660658425999</v>
      </c>
      <c r="D25" s="29">
        <f aca="true" t="shared" si="1" ref="D25:D31">SUM(D13/B13*100)</f>
        <v>7.567452729860419</v>
      </c>
      <c r="E25" s="29">
        <f aca="true" t="shared" si="2" ref="E25:E31">SUM(E13/B13*100)</f>
        <v>45.491396767560275</v>
      </c>
      <c r="F25" s="29">
        <f aca="true" t="shared" si="3" ref="F25:F31">SUM(F13/B13*100)</f>
        <v>20.949936756858516</v>
      </c>
      <c r="G25" s="29">
        <f aca="true" t="shared" si="4" ref="G25:G30">SUM(G13/B13*100)</f>
        <v>15.628793507756585</v>
      </c>
      <c r="H25" s="29">
        <f aca="true" t="shared" si="5" ref="H25:H31">SUM(H13/B13*100)</f>
        <v>8.47040123269867</v>
      </c>
      <c r="I25" s="29">
        <f aca="true" t="shared" si="6" ref="I25:I31">SUM(I13/B13*100)</f>
        <v>0.24635834683952915</v>
      </c>
    </row>
    <row r="26" spans="1:9" ht="11.25" customHeight="1">
      <c r="A26" s="6">
        <v>1996</v>
      </c>
      <c r="B26" s="21">
        <v>100</v>
      </c>
      <c r="C26" s="29">
        <f t="shared" si="0"/>
        <v>0.9386165432674601</v>
      </c>
      <c r="D26" s="29">
        <f t="shared" si="1"/>
        <v>5.681027026542944</v>
      </c>
      <c r="E26" s="29">
        <f t="shared" si="2"/>
        <v>44.878392437226324</v>
      </c>
      <c r="F26" s="29">
        <f t="shared" si="3"/>
        <v>23.745764857931366</v>
      </c>
      <c r="G26" s="29">
        <f t="shared" si="4"/>
        <v>15.767775773461684</v>
      </c>
      <c r="H26" s="29">
        <f t="shared" si="5"/>
        <v>8.835796950835192</v>
      </c>
      <c r="I26" s="29">
        <f t="shared" si="6"/>
        <v>0.1526264107350284</v>
      </c>
    </row>
    <row r="27" spans="1:9" ht="11.25" customHeight="1">
      <c r="A27" s="6">
        <v>1997</v>
      </c>
      <c r="B27" s="21">
        <v>100</v>
      </c>
      <c r="C27" s="29">
        <f t="shared" si="0"/>
        <v>1.1402719564891224</v>
      </c>
      <c r="D27" s="29">
        <f t="shared" si="1"/>
        <v>4.16138484787333</v>
      </c>
      <c r="E27" s="29">
        <f t="shared" si="2"/>
        <v>45.25550620712638</v>
      </c>
      <c r="F27" s="29">
        <f t="shared" si="3"/>
        <v>25.394347145043184</v>
      </c>
      <c r="G27" s="29">
        <f t="shared" si="4"/>
        <v>16.301663213581698</v>
      </c>
      <c r="H27" s="29">
        <f t="shared" si="5"/>
        <v>7.184064071145363</v>
      </c>
      <c r="I27" s="29">
        <f t="shared" si="6"/>
        <v>0.5627625587409133</v>
      </c>
    </row>
    <row r="28" spans="1:9" ht="11.25" customHeight="1">
      <c r="A28" s="6">
        <v>1998</v>
      </c>
      <c r="B28" s="21">
        <v>100</v>
      </c>
      <c r="C28" s="29">
        <f t="shared" si="0"/>
        <v>0.9609162733247169</v>
      </c>
      <c r="D28" s="29">
        <f t="shared" si="1"/>
        <v>2.8936882975388567</v>
      </c>
      <c r="E28" s="29">
        <f t="shared" si="2"/>
        <v>46.765883083943905</v>
      </c>
      <c r="F28" s="29">
        <f t="shared" si="3"/>
        <v>25.375474683127123</v>
      </c>
      <c r="G28" s="29">
        <f t="shared" si="4"/>
        <v>16.68650816244682</v>
      </c>
      <c r="H28" s="29">
        <f t="shared" si="5"/>
        <v>6.623819373753008</v>
      </c>
      <c r="I28" s="29">
        <f t="shared" si="6"/>
        <v>0.6937101258655644</v>
      </c>
    </row>
    <row r="29" spans="1:9" ht="11.25" customHeight="1">
      <c r="A29" s="6">
        <v>1999</v>
      </c>
      <c r="B29" s="21">
        <v>100</v>
      </c>
      <c r="C29" s="29">
        <f t="shared" si="0"/>
        <v>1.0567066236786953</v>
      </c>
      <c r="D29" s="29">
        <f t="shared" si="1"/>
        <v>2.581795608125469</v>
      </c>
      <c r="E29" s="29">
        <f t="shared" si="2"/>
        <v>45.88524149204953</v>
      </c>
      <c r="F29" s="29">
        <f t="shared" si="3"/>
        <v>26.268236081992168</v>
      </c>
      <c r="G29" s="29">
        <f t="shared" si="4"/>
        <v>16.97421306139998</v>
      </c>
      <c r="H29" s="29">
        <f t="shared" si="5"/>
        <v>6.424985778381348</v>
      </c>
      <c r="I29" s="29">
        <f t="shared" si="6"/>
        <v>0.8088213543728193</v>
      </c>
    </row>
    <row r="30" spans="1:9" ht="11.25" customHeight="1">
      <c r="A30" s="6">
        <v>2000</v>
      </c>
      <c r="B30" s="21">
        <v>100</v>
      </c>
      <c r="C30" s="29">
        <f t="shared" si="0"/>
        <v>0.5690183704159446</v>
      </c>
      <c r="D30" s="29">
        <f t="shared" si="1"/>
        <v>2.3531434215726446</v>
      </c>
      <c r="E30" s="29">
        <f t="shared" si="2"/>
        <v>45.18449222448243</v>
      </c>
      <c r="F30" s="29">
        <f t="shared" si="3"/>
        <v>26.90430664636443</v>
      </c>
      <c r="G30" s="29">
        <f t="shared" si="4"/>
        <v>18.059260869410437</v>
      </c>
      <c r="H30" s="29">
        <f t="shared" si="5"/>
        <v>5.987134556055016</v>
      </c>
      <c r="I30" s="29">
        <f t="shared" si="6"/>
        <v>0.9426439116991037</v>
      </c>
    </row>
    <row r="31" spans="1:9" ht="11.25" customHeight="1">
      <c r="A31" s="6">
        <v>2001</v>
      </c>
      <c r="B31" s="21">
        <v>100</v>
      </c>
      <c r="C31" s="29">
        <f t="shared" si="0"/>
        <v>0.5111242074662016</v>
      </c>
      <c r="D31" s="29">
        <f t="shared" si="1"/>
        <v>1.8622200393275896</v>
      </c>
      <c r="E31" s="29">
        <f t="shared" si="2"/>
        <v>44.623115993392815</v>
      </c>
      <c r="F31" s="29">
        <f t="shared" si="3"/>
        <v>27.462671906898795</v>
      </c>
      <c r="G31" s="29">
        <v>18.26510836223562</v>
      </c>
      <c r="H31" s="29">
        <f t="shared" si="5"/>
        <v>6.119959526981667</v>
      </c>
      <c r="I31" s="29">
        <f t="shared" si="6"/>
        <v>1.1557999636973264</v>
      </c>
    </row>
    <row r="32" spans="1:9" ht="11.25" customHeight="1">
      <c r="A32" s="6">
        <v>2002</v>
      </c>
      <c r="B32" s="21">
        <v>100</v>
      </c>
      <c r="C32" s="29">
        <v>0.4638158078850242</v>
      </c>
      <c r="D32" s="29">
        <v>1.8187901297221285</v>
      </c>
      <c r="E32" s="29">
        <v>41.766743571688345</v>
      </c>
      <c r="F32" s="29">
        <v>25.374540314748234</v>
      </c>
      <c r="G32" s="29">
        <v>21.09247828561102</v>
      </c>
      <c r="H32" s="29">
        <v>5.691821081578651</v>
      </c>
      <c r="I32" s="29">
        <v>3.7918108087666034</v>
      </c>
    </row>
    <row r="33" spans="1:9" ht="11.25" customHeight="1">
      <c r="A33" s="10"/>
      <c r="B33" s="21"/>
      <c r="C33" s="29"/>
      <c r="D33" s="29"/>
      <c r="E33" s="29"/>
      <c r="F33" s="29"/>
      <c r="G33" s="29"/>
      <c r="H33" s="29"/>
      <c r="I33" s="29"/>
    </row>
    <row r="34" spans="1:9" ht="11.25" customHeight="1">
      <c r="A34" s="9" t="s">
        <v>88</v>
      </c>
      <c r="B34" s="15"/>
      <c r="C34" s="4"/>
      <c r="D34" s="4"/>
      <c r="E34" s="4"/>
      <c r="F34" s="4"/>
      <c r="G34" s="4"/>
      <c r="H34" s="4"/>
      <c r="I34" s="4"/>
    </row>
    <row r="36" spans="1:9" ht="11.25" customHeight="1">
      <c r="A36" s="6">
        <v>1990</v>
      </c>
      <c r="B36" s="80">
        <v>100</v>
      </c>
      <c r="C36" s="80">
        <v>100</v>
      </c>
      <c r="D36" s="80">
        <v>100</v>
      </c>
      <c r="E36" s="80">
        <v>100</v>
      </c>
      <c r="F36" s="80">
        <v>100</v>
      </c>
      <c r="G36" s="80">
        <v>100</v>
      </c>
      <c r="H36" s="80">
        <v>100</v>
      </c>
      <c r="I36" s="80">
        <v>100</v>
      </c>
    </row>
    <row r="37" spans="1:9" ht="11.25" customHeight="1">
      <c r="A37" s="6">
        <v>1995</v>
      </c>
      <c r="B37" s="29">
        <f>SUM(B13/$B$12*100)</f>
        <v>65.88222823080824</v>
      </c>
      <c r="C37" s="29">
        <f>SUM(C13/$C$12*100)</f>
        <v>26.287957692913384</v>
      </c>
      <c r="D37" s="29">
        <f>SUM(D13/$D$12*100)</f>
        <v>10.297600717711372</v>
      </c>
      <c r="E37" s="29">
        <f>SUM(E13/$E$12*100)</f>
        <v>171.41011065316766</v>
      </c>
      <c r="F37" s="29">
        <f>SUM(F13/$F$12*100)</f>
        <v>191.82784192704355</v>
      </c>
      <c r="G37" s="29">
        <f aca="true" t="shared" si="7" ref="G37:G42">SUM(G13/$G$12*100)</f>
        <v>75.06584686774943</v>
      </c>
      <c r="H37" s="29">
        <f>SUM(H13/$H$12*100)</f>
        <v>63.07906908450187</v>
      </c>
      <c r="I37" s="29">
        <f>SUM(I13/$I$12*100)</f>
        <v>74.8188622754491</v>
      </c>
    </row>
    <row r="38" spans="1:9" ht="11.25" customHeight="1">
      <c r="A38" s="6">
        <v>1996</v>
      </c>
      <c r="B38" s="29">
        <f aca="true" t="shared" si="8" ref="B38:B43">SUM(B14/$B$12*100)</f>
        <v>68.07171661143767</v>
      </c>
      <c r="C38" s="29">
        <f aca="true" t="shared" si="9" ref="C38:C43">SUM(C14/$C$12*100)</f>
        <v>15.491846606299214</v>
      </c>
      <c r="D38" s="29">
        <f aca="true" t="shared" si="10" ref="D38:D43">SUM(D14/$D$12*100)</f>
        <v>7.987513594929068</v>
      </c>
      <c r="E38" s="29">
        <f aca="true" t="shared" si="11" ref="E38:E43">SUM(E14/$E$12*100)</f>
        <v>174.72010379450603</v>
      </c>
      <c r="F38" s="29">
        <f aca="true" t="shared" si="12" ref="F38:F43">SUM(F14/$F$12*100)</f>
        <v>224.65366654630805</v>
      </c>
      <c r="G38" s="29">
        <f t="shared" si="7"/>
        <v>78.25026089208768</v>
      </c>
      <c r="H38" s="29">
        <f aca="true" t="shared" si="13" ref="H38:H43">SUM(H14/$H$12*100)</f>
        <v>67.98693194332282</v>
      </c>
      <c r="I38" s="29">
        <f aca="true" t="shared" si="14" ref="I38:I43">SUM(I14/$I$12*100)</f>
        <v>47.8929880239521</v>
      </c>
    </row>
    <row r="39" spans="1:9" ht="11.25" customHeight="1">
      <c r="A39" s="6">
        <v>1997</v>
      </c>
      <c r="B39" s="29">
        <f t="shared" si="8"/>
        <v>66.12558418682818</v>
      </c>
      <c r="C39" s="29">
        <f t="shared" si="9"/>
        <v>18.282107</v>
      </c>
      <c r="D39" s="29">
        <f t="shared" si="10"/>
        <v>5.683625521011503</v>
      </c>
      <c r="E39" s="29">
        <f t="shared" si="11"/>
        <v>171.15115463958693</v>
      </c>
      <c r="F39" s="29">
        <f t="shared" si="12"/>
        <v>233.38192597941867</v>
      </c>
      <c r="G39" s="29">
        <f t="shared" si="7"/>
        <v>78.58688858373975</v>
      </c>
      <c r="H39" s="29">
        <f t="shared" si="13"/>
        <v>53.69733499743043</v>
      </c>
      <c r="I39" s="29">
        <f t="shared" si="14"/>
        <v>171.54191616766468</v>
      </c>
    </row>
    <row r="40" spans="1:9" ht="11.25" customHeight="1">
      <c r="A40" s="6">
        <v>1998</v>
      </c>
      <c r="B40" s="29">
        <f t="shared" si="8"/>
        <v>66.44152270899231</v>
      </c>
      <c r="C40" s="29">
        <f t="shared" si="9"/>
        <v>15.480087330708661</v>
      </c>
      <c r="D40" s="29">
        <f t="shared" si="10"/>
        <v>3.971086776000269</v>
      </c>
      <c r="E40" s="29">
        <f t="shared" si="11"/>
        <v>177.70825448784385</v>
      </c>
      <c r="F40" s="29">
        <f t="shared" si="12"/>
        <v>234.32271875789854</v>
      </c>
      <c r="G40" s="29">
        <f t="shared" si="7"/>
        <v>80.8264861025617</v>
      </c>
      <c r="H40" s="29">
        <f t="shared" si="13"/>
        <v>49.74633286836503</v>
      </c>
      <c r="I40" s="29">
        <f t="shared" si="14"/>
        <v>212.4678143712575</v>
      </c>
    </row>
    <row r="41" spans="1:9" ht="11.25" customHeight="1">
      <c r="A41" s="6">
        <v>1999</v>
      </c>
      <c r="B41" s="29">
        <f t="shared" si="8"/>
        <v>66.88748070257088</v>
      </c>
      <c r="C41" s="29">
        <f t="shared" si="9"/>
        <v>17.13750322047244</v>
      </c>
      <c r="D41" s="29">
        <f t="shared" si="10"/>
        <v>3.5668492014622535</v>
      </c>
      <c r="E41" s="29">
        <f t="shared" si="11"/>
        <v>175.53217932690703</v>
      </c>
      <c r="F41" s="29">
        <f t="shared" si="12"/>
        <v>244.1947906437376</v>
      </c>
      <c r="G41" s="29">
        <f t="shared" si="7"/>
        <v>82.77194185330745</v>
      </c>
      <c r="H41" s="29">
        <f t="shared" si="13"/>
        <v>48.57692533587843</v>
      </c>
      <c r="I41" s="29">
        <f t="shared" si="14"/>
        <v>249.38652694610784</v>
      </c>
    </row>
    <row r="42" spans="1:9" ht="11.25" customHeight="1">
      <c r="A42" s="6">
        <v>2000</v>
      </c>
      <c r="B42" s="29">
        <f t="shared" si="8"/>
        <v>66.47671434225867</v>
      </c>
      <c r="C42" s="29">
        <f t="shared" si="9"/>
        <v>9.171579070866139</v>
      </c>
      <c r="D42" s="29">
        <f t="shared" si="10"/>
        <v>3.23099284367978</v>
      </c>
      <c r="E42" s="29">
        <f t="shared" si="11"/>
        <v>171.78998294789696</v>
      </c>
      <c r="F42" s="29">
        <f t="shared" si="12"/>
        <v>248.5718793187397</v>
      </c>
      <c r="G42" s="29">
        <f t="shared" si="7"/>
        <v>87.52218949760879</v>
      </c>
      <c r="H42" s="29">
        <f t="shared" si="13"/>
        <v>44.988506717568455</v>
      </c>
      <c r="I42" s="29">
        <f t="shared" si="14"/>
        <v>288.8635554311377</v>
      </c>
    </row>
    <row r="43" spans="1:9" ht="11.25" customHeight="1">
      <c r="A43" s="6">
        <v>2001</v>
      </c>
      <c r="B43" s="29">
        <f t="shared" si="8"/>
        <v>69.26793547868466</v>
      </c>
      <c r="C43" s="29">
        <f t="shared" si="9"/>
        <v>8.584341275590551</v>
      </c>
      <c r="D43" s="29">
        <f t="shared" si="10"/>
        <v>2.6642887554079886</v>
      </c>
      <c r="E43" s="29">
        <f t="shared" si="11"/>
        <v>176.77914195947326</v>
      </c>
      <c r="F43" s="29">
        <f t="shared" si="12"/>
        <v>264.3843097222242</v>
      </c>
      <c r="G43" s="29">
        <v>92.23657180737726</v>
      </c>
      <c r="H43" s="29">
        <f t="shared" si="13"/>
        <v>47.91746200719477</v>
      </c>
      <c r="I43" s="29">
        <f t="shared" si="14"/>
        <v>369.0544613858855</v>
      </c>
    </row>
    <row r="44" spans="1:9" ht="11.25" customHeight="1">
      <c r="A44" s="6">
        <v>2002</v>
      </c>
      <c r="B44" s="29">
        <v>71.13539300099373</v>
      </c>
      <c r="C44" s="29">
        <v>7.999807976377952</v>
      </c>
      <c r="D44" s="29">
        <v>2.672307165710836</v>
      </c>
      <c r="E44" s="29">
        <v>169.92420064441595</v>
      </c>
      <c r="F44" s="29">
        <v>250.86759364506236</v>
      </c>
      <c r="G44" s="29">
        <v>109.3860656281074</v>
      </c>
      <c r="H44" s="29">
        <v>45.766741061596065</v>
      </c>
      <c r="I44" s="61">
        <v>1243.391616766467</v>
      </c>
    </row>
    <row r="45" spans="1:9" ht="11.25" customHeight="1">
      <c r="A45" s="10"/>
      <c r="B45" s="29"/>
      <c r="C45" s="29"/>
      <c r="D45" s="29"/>
      <c r="E45" s="29"/>
      <c r="F45" s="29"/>
      <c r="G45" s="29"/>
      <c r="H45" s="29"/>
      <c r="I45" s="29"/>
    </row>
    <row r="46" spans="1:9" ht="11.25" customHeight="1">
      <c r="A46" s="9" t="s">
        <v>89</v>
      </c>
      <c r="B46" s="15"/>
      <c r="C46" s="4"/>
      <c r="D46" s="4"/>
      <c r="E46" s="4"/>
      <c r="F46" s="4"/>
      <c r="G46" s="4"/>
      <c r="H46" s="4"/>
      <c r="I46" s="4"/>
    </row>
    <row r="48" spans="1:9" ht="11.25" customHeight="1">
      <c r="A48" s="6">
        <v>1990</v>
      </c>
      <c r="B48" s="16" t="s">
        <v>23</v>
      </c>
      <c r="C48" s="16" t="s">
        <v>23</v>
      </c>
      <c r="D48" s="16" t="s">
        <v>23</v>
      </c>
      <c r="E48" s="16" t="s">
        <v>23</v>
      </c>
      <c r="F48" s="16" t="s">
        <v>23</v>
      </c>
      <c r="G48" s="16" t="s">
        <v>23</v>
      </c>
      <c r="H48" s="16" t="s">
        <v>23</v>
      </c>
      <c r="I48" s="16" t="s">
        <v>23</v>
      </c>
    </row>
    <row r="49" spans="1:9" ht="11.25" customHeight="1">
      <c r="A49" s="6">
        <v>1995</v>
      </c>
      <c r="B49" s="46">
        <v>4.831050418623107</v>
      </c>
      <c r="C49" s="36">
        <v>-23.409712617572836</v>
      </c>
      <c r="D49" s="36">
        <v>-21.064435035220313</v>
      </c>
      <c r="E49" s="47">
        <v>5.835914766940363</v>
      </c>
      <c r="F49" s="47">
        <v>22.72993548182434</v>
      </c>
      <c r="G49" s="47">
        <v>7.796934688743093</v>
      </c>
      <c r="H49" s="46">
        <v>-5.4473423572136</v>
      </c>
      <c r="I49" s="47">
        <v>68.27946127946129</v>
      </c>
    </row>
    <row r="50" spans="1:9" ht="11.25" customHeight="1">
      <c r="A50" s="6">
        <v>1996</v>
      </c>
      <c r="B50" s="46">
        <v>3.3233368685693137</v>
      </c>
      <c r="C50" s="36">
        <v>-41.068656655380074</v>
      </c>
      <c r="D50" s="36">
        <v>-22.433255921537793</v>
      </c>
      <c r="E50" s="47">
        <v>1.9310372817131167</v>
      </c>
      <c r="F50" s="47">
        <v>17.11212735831586</v>
      </c>
      <c r="G50" s="47">
        <v>4.242160925658439</v>
      </c>
      <c r="H50" s="47">
        <v>7.780493482309112</v>
      </c>
      <c r="I50" s="47">
        <v>-35.988082994857834</v>
      </c>
    </row>
    <row r="51" spans="1:9" ht="11.25" customHeight="1">
      <c r="A51" s="6">
        <v>1997</v>
      </c>
      <c r="B51" s="46">
        <v>-2.8589442451088445</v>
      </c>
      <c r="C51" s="47">
        <v>18.011154283997527</v>
      </c>
      <c r="D51" s="36">
        <v>-28.843620064449155</v>
      </c>
      <c r="E51" s="47">
        <v>-2.0426665720830073</v>
      </c>
      <c r="F51" s="47">
        <v>3.8852067572693727</v>
      </c>
      <c r="G51" s="47">
        <v>0.43019369879966973</v>
      </c>
      <c r="H51" s="36">
        <v>-21.018152367582744</v>
      </c>
      <c r="I51" s="47">
        <v>258.1775187672017</v>
      </c>
    </row>
    <row r="52" spans="1:9" ht="11.25" customHeight="1">
      <c r="A52" s="6">
        <v>1998</v>
      </c>
      <c r="B52" s="46">
        <v>0.4777856045422624</v>
      </c>
      <c r="C52" s="47">
        <v>-15.326568591308103</v>
      </c>
      <c r="D52" s="36">
        <v>-30.131097460243254</v>
      </c>
      <c r="E52" s="47">
        <v>3.8311747659926425</v>
      </c>
      <c r="F52" s="47">
        <v>0.4031129550978534</v>
      </c>
      <c r="G52" s="47">
        <v>2.849836097576869</v>
      </c>
      <c r="H52" s="36">
        <v>-7.357911019707913</v>
      </c>
      <c r="I52" s="47">
        <v>23.85766646304215</v>
      </c>
    </row>
    <row r="53" spans="1:9" ht="11.25" customHeight="1">
      <c r="A53" s="6">
        <v>1999</v>
      </c>
      <c r="B53" s="46">
        <v>0.6712037524061856</v>
      </c>
      <c r="C53" s="47">
        <v>10.70676059091653</v>
      </c>
      <c r="D53" s="36">
        <v>-10.179520049299157</v>
      </c>
      <c r="E53" s="47">
        <v>-1.2245211496833832</v>
      </c>
      <c r="F53" s="47">
        <v>4.213023789656049</v>
      </c>
      <c r="G53" s="47">
        <v>2.4069532705864845</v>
      </c>
      <c r="H53" s="36">
        <v>-2.3507411804222755</v>
      </c>
      <c r="I53" s="47">
        <v>17.3761436216123</v>
      </c>
    </row>
    <row r="54" spans="1:9" ht="11.25" customHeight="1">
      <c r="A54" s="6">
        <v>2000</v>
      </c>
      <c r="B54" s="46">
        <v>-0.6141154607672519</v>
      </c>
      <c r="C54" s="47">
        <v>-46.482407892943336</v>
      </c>
      <c r="D54" s="47">
        <v>-9.416051501274197</v>
      </c>
      <c r="E54" s="47">
        <v>-2.1319147254707644</v>
      </c>
      <c r="F54" s="47">
        <v>1.792457842144529</v>
      </c>
      <c r="G54" s="47">
        <v>5.738958804083595</v>
      </c>
      <c r="H54" s="47">
        <v>-7.387084698132597</v>
      </c>
      <c r="I54" s="47">
        <v>15.829655662818084</v>
      </c>
    </row>
    <row r="55" spans="1:9" ht="11.25" customHeight="1">
      <c r="A55" s="6">
        <v>2001</v>
      </c>
      <c r="B55" s="46">
        <v>4.19879526845331</v>
      </c>
      <c r="C55" s="47">
        <v>-6.402799242509616</v>
      </c>
      <c r="D55" s="47">
        <v>-17.539626848147776</v>
      </c>
      <c r="E55" s="47">
        <v>2.9042199818422887</v>
      </c>
      <c r="F55" s="47">
        <v>6.361311040823111</v>
      </c>
      <c r="G55" s="47">
        <v>5.386499511529323</v>
      </c>
      <c r="H55" s="47">
        <v>6.510452342892563</v>
      </c>
      <c r="I55" s="47">
        <v>27.76082494555618</v>
      </c>
    </row>
    <row r="56" spans="1:9" ht="11.25" customHeight="1">
      <c r="A56" s="6">
        <v>2002</v>
      </c>
      <c r="B56" s="46">
        <v>2.6959913117140957</v>
      </c>
      <c r="C56" s="47">
        <v>-6.809297072970651</v>
      </c>
      <c r="D56" s="47">
        <v>0.30095875631242563</v>
      </c>
      <c r="E56" s="47">
        <v>-3.8776867220165627</v>
      </c>
      <c r="F56" s="47">
        <v>-5.112525811899786</v>
      </c>
      <c r="G56" s="47" t="s">
        <v>83</v>
      </c>
      <c r="H56" s="47">
        <v>-4.488386603772483</v>
      </c>
      <c r="I56" s="47">
        <v>236.91277219552956</v>
      </c>
    </row>
  </sheetData>
  <mergeCells count="1">
    <mergeCell ref="A7:A8"/>
  </mergeCells>
  <printOptions horizontalCentered="1"/>
  <pageMargins left="0.7874015748031497" right="0.7874015748031497" top="0.6692913385826772" bottom="0.7874015748031497" header="0.5118110236220472" footer="0.5118110236220472"/>
  <pageSetup horizontalDpi="300" verticalDpi="300" orientation="portrait" paperSize="9" r:id="rId2"/>
  <headerFooter alignWithMargins="0">
    <oddHeader>&amp;C&amp;9- 14 -</oddHeader>
  </headerFooter>
  <drawing r:id="rId1"/>
</worksheet>
</file>

<file path=xl/worksheets/sheet11.xml><?xml version="1.0" encoding="utf-8"?>
<worksheet xmlns="http://schemas.openxmlformats.org/spreadsheetml/2006/main" xmlns:r="http://schemas.openxmlformats.org/officeDocument/2006/relationships">
  <sheetPr codeName="Tabelle3"/>
  <dimension ref="A1:I57"/>
  <sheetViews>
    <sheetView workbookViewId="0" topLeftCell="A1">
      <selection activeCell="A47" sqref="A47"/>
    </sheetView>
  </sheetViews>
  <sheetFormatPr defaultColWidth="11.421875" defaultRowHeight="11.25" customHeight="1"/>
  <cols>
    <col min="1" max="1" width="8.7109375" style="13" customWidth="1"/>
    <col min="2" max="2" width="16.140625" style="2" customWidth="1"/>
    <col min="3" max="7" width="11.7109375" style="2" customWidth="1"/>
    <col min="8" max="16384" width="11.421875" style="2" customWidth="1"/>
  </cols>
  <sheetData>
    <row r="1" spans="1:7" ht="11.25">
      <c r="A1" s="45"/>
      <c r="B1" s="4"/>
      <c r="C1" s="4"/>
      <c r="D1" s="4"/>
      <c r="E1" s="4"/>
      <c r="F1" s="4"/>
      <c r="G1" s="4"/>
    </row>
    <row r="2" spans="1:7" ht="11.25">
      <c r="A2" s="45"/>
      <c r="B2" s="4"/>
      <c r="C2" s="4"/>
      <c r="D2" s="4"/>
      <c r="E2" s="4"/>
      <c r="F2" s="4"/>
      <c r="G2" s="4"/>
    </row>
    <row r="4" spans="1:7" ht="12.75">
      <c r="A4" s="14" t="s">
        <v>26</v>
      </c>
      <c r="B4" s="12"/>
      <c r="C4" s="4"/>
      <c r="D4" s="4"/>
      <c r="E4" s="4"/>
      <c r="F4" s="4"/>
      <c r="G4" s="4"/>
    </row>
    <row r="5" spans="3:7" ht="11.25">
      <c r="C5" s="4"/>
      <c r="D5" s="4"/>
      <c r="E5" s="4"/>
      <c r="F5" s="4"/>
      <c r="G5" s="4"/>
    </row>
    <row r="7" spans="1:7" ht="12.75" customHeight="1">
      <c r="A7" s="1389" t="s">
        <v>28</v>
      </c>
      <c r="B7" s="63" t="s">
        <v>27</v>
      </c>
      <c r="C7" s="68" t="s">
        <v>13</v>
      </c>
      <c r="D7" s="68"/>
      <c r="E7" s="68"/>
      <c r="F7" s="68"/>
      <c r="G7" s="64"/>
    </row>
    <row r="8" spans="1:7" ht="12.75" customHeight="1">
      <c r="A8" s="1390"/>
      <c r="B8" s="69" t="s">
        <v>29</v>
      </c>
      <c r="C8" s="63" t="s">
        <v>30</v>
      </c>
      <c r="D8" s="63" t="s">
        <v>31</v>
      </c>
      <c r="E8" s="63" t="s">
        <v>32</v>
      </c>
      <c r="F8" s="1385"/>
      <c r="G8" s="1387"/>
    </row>
    <row r="9" spans="1:7" ht="12.75" customHeight="1">
      <c r="A9" s="1391"/>
      <c r="B9" s="65" t="s">
        <v>33</v>
      </c>
      <c r="C9" s="65" t="s">
        <v>34</v>
      </c>
      <c r="D9" s="65" t="s">
        <v>34</v>
      </c>
      <c r="E9" s="65" t="s">
        <v>35</v>
      </c>
      <c r="F9" s="1386"/>
      <c r="G9" s="1388"/>
    </row>
    <row r="10" spans="1:2" ht="11.25" customHeight="1">
      <c r="A10" s="11"/>
      <c r="B10" s="5"/>
    </row>
    <row r="11" spans="1:7" ht="11.25" customHeight="1">
      <c r="A11" s="8" t="s">
        <v>22</v>
      </c>
      <c r="B11" s="15"/>
      <c r="C11" s="4"/>
      <c r="D11" s="4"/>
      <c r="E11" s="4"/>
      <c r="F11" s="4"/>
      <c r="G11" s="4"/>
    </row>
    <row r="12" spans="1:2" ht="11.25" customHeight="1">
      <c r="A12" s="11"/>
      <c r="B12" s="5"/>
    </row>
    <row r="13" spans="1:7" ht="11.25" customHeight="1">
      <c r="A13" s="6">
        <v>1990</v>
      </c>
      <c r="B13" s="20">
        <v>134313</v>
      </c>
      <c r="C13" s="21">
        <v>10394</v>
      </c>
      <c r="D13" s="21">
        <v>106835</v>
      </c>
      <c r="E13" s="21">
        <v>1919</v>
      </c>
      <c r="F13" s="21">
        <v>2739</v>
      </c>
      <c r="G13" s="21">
        <v>12426</v>
      </c>
    </row>
    <row r="14" spans="1:7" ht="11.25" customHeight="1">
      <c r="A14" s="6">
        <v>1995</v>
      </c>
      <c r="B14" s="21">
        <v>51577.00805251424</v>
      </c>
      <c r="C14" s="21">
        <v>469.354422</v>
      </c>
      <c r="D14" s="21">
        <v>17176.667855</v>
      </c>
      <c r="E14" s="21">
        <v>6443.291703000001</v>
      </c>
      <c r="F14" s="21">
        <v>18148.91571786431</v>
      </c>
      <c r="G14" s="21">
        <v>9338.778354649938</v>
      </c>
    </row>
    <row r="15" spans="1:7" ht="11.25" customHeight="1">
      <c r="A15" s="6">
        <v>1996</v>
      </c>
      <c r="B15" s="21">
        <v>60392.14312846676</v>
      </c>
      <c r="C15" s="21">
        <v>263.668146</v>
      </c>
      <c r="D15" s="21">
        <v>14718.166834000003</v>
      </c>
      <c r="E15" s="21">
        <v>2661.241748</v>
      </c>
      <c r="F15" s="21">
        <v>31336.110532</v>
      </c>
      <c r="G15" s="21">
        <v>11412.95586846675</v>
      </c>
    </row>
    <row r="16" spans="1:7" ht="11.25" customHeight="1">
      <c r="A16" s="6">
        <v>1997</v>
      </c>
      <c r="B16" s="21">
        <v>53869.88625864116</v>
      </c>
      <c r="C16" s="21">
        <v>441.043</v>
      </c>
      <c r="D16" s="21">
        <v>7678.711581</v>
      </c>
      <c r="E16" s="21">
        <v>1632.379072</v>
      </c>
      <c r="F16" s="21">
        <v>31578.272080000002</v>
      </c>
      <c r="G16" s="21">
        <v>12539.480525641156</v>
      </c>
    </row>
    <row r="17" spans="1:7" ht="11.25" customHeight="1">
      <c r="A17" s="6">
        <v>1998</v>
      </c>
      <c r="B17" s="21">
        <v>48895.91305363845</v>
      </c>
      <c r="C17" s="21">
        <v>407.676</v>
      </c>
      <c r="D17" s="21">
        <v>3810.8980699999997</v>
      </c>
      <c r="E17" s="21">
        <v>1393.4379410000001</v>
      </c>
      <c r="F17" s="21">
        <v>31899.14350972</v>
      </c>
      <c r="G17" s="21">
        <v>11384.757532918446</v>
      </c>
    </row>
    <row r="18" spans="1:7" ht="11.25" customHeight="1">
      <c r="A18" s="6">
        <v>1999</v>
      </c>
      <c r="B18" s="21">
        <v>45099.60137018538</v>
      </c>
      <c r="C18" s="21">
        <v>235.595</v>
      </c>
      <c r="D18" s="21">
        <v>2618.7640300000003</v>
      </c>
      <c r="E18" s="21">
        <v>1360.1522596</v>
      </c>
      <c r="F18" s="21">
        <v>29514.672415368</v>
      </c>
      <c r="G18" s="21">
        <v>11370.417665217392</v>
      </c>
    </row>
    <row r="19" spans="1:7" ht="11.25" customHeight="1">
      <c r="A19" s="6">
        <v>2000</v>
      </c>
      <c r="B19" s="21">
        <v>43562.1553813428</v>
      </c>
      <c r="C19" s="21" t="s">
        <v>72</v>
      </c>
      <c r="D19" s="21">
        <v>1311.4676299999999</v>
      </c>
      <c r="E19" s="21">
        <v>777.9078040228</v>
      </c>
      <c r="F19" s="21">
        <v>28081.790016000003</v>
      </c>
      <c r="G19" s="21">
        <v>13390.989931319999</v>
      </c>
    </row>
    <row r="20" spans="1:7" ht="11.25" customHeight="1">
      <c r="A20" s="6">
        <v>2001</v>
      </c>
      <c r="B20" s="21">
        <v>41298.38030059169</v>
      </c>
      <c r="C20" s="21" t="s">
        <v>72</v>
      </c>
      <c r="D20" s="21">
        <v>6.713</v>
      </c>
      <c r="E20" s="21">
        <v>653.8495536</v>
      </c>
      <c r="F20" s="21">
        <v>27799.983856800005</v>
      </c>
      <c r="G20" s="21">
        <v>12837.833890191696</v>
      </c>
    </row>
    <row r="21" spans="1:7" ht="11.25" customHeight="1">
      <c r="A21" s="6">
        <v>2002</v>
      </c>
      <c r="B21" s="21">
        <v>46629.98633833611</v>
      </c>
      <c r="C21" s="21" t="s">
        <v>72</v>
      </c>
      <c r="D21" s="21">
        <v>41.008</v>
      </c>
      <c r="E21" s="21">
        <v>460.9477074800001</v>
      </c>
      <c r="F21" s="21">
        <v>31065.73643456</v>
      </c>
      <c r="G21" s="21">
        <v>15062.294196296112</v>
      </c>
    </row>
    <row r="22" spans="1:7" ht="11.25" customHeight="1">
      <c r="A22" s="10"/>
      <c r="B22" s="21"/>
      <c r="C22" s="21"/>
      <c r="D22" s="21"/>
      <c r="E22" s="21"/>
      <c r="F22" s="21"/>
      <c r="G22" s="21"/>
    </row>
    <row r="23" spans="1:7" ht="11.25" customHeight="1">
      <c r="A23" s="9" t="s">
        <v>76</v>
      </c>
      <c r="B23" s="15"/>
      <c r="C23" s="4"/>
      <c r="D23" s="4"/>
      <c r="E23" s="4"/>
      <c r="F23" s="4"/>
      <c r="G23" s="4"/>
    </row>
    <row r="24" ht="11.25" customHeight="1">
      <c r="A24" s="10"/>
    </row>
    <row r="25" spans="1:7" ht="11.25" customHeight="1">
      <c r="A25" s="6">
        <v>1990</v>
      </c>
      <c r="B25" s="23">
        <v>100</v>
      </c>
      <c r="C25" s="29">
        <f aca="true" t="shared" si="0" ref="C25:C30">SUM(C13/B13*100)</f>
        <v>7.7386403401011075</v>
      </c>
      <c r="D25" s="29">
        <f>SUM(D13/B13*100)</f>
        <v>79.54181650324243</v>
      </c>
      <c r="E25" s="29">
        <f>SUM(E13/B13*100)</f>
        <v>1.4287522428953265</v>
      </c>
      <c r="F25" s="29">
        <f>SUM(F13/B13*100)</f>
        <v>2.039266489468629</v>
      </c>
      <c r="G25" s="29">
        <f>SUM(G13/B13*100)</f>
        <v>9.25152442429251</v>
      </c>
    </row>
    <row r="26" spans="1:7" ht="11.25" customHeight="1">
      <c r="A26" s="6">
        <v>1995</v>
      </c>
      <c r="B26" s="23">
        <v>100</v>
      </c>
      <c r="C26" s="29">
        <f t="shared" si="0"/>
        <v>0.9100070743190778</v>
      </c>
      <c r="D26" s="29">
        <f aca="true" t="shared" si="1" ref="D26:D32">SUM(D14/B14*100)</f>
        <v>33.30295514139014</v>
      </c>
      <c r="E26" s="29">
        <f aca="true" t="shared" si="2" ref="E26:E32">SUM(E14/B14*100)</f>
        <v>12.492565866635042</v>
      </c>
      <c r="F26" s="29">
        <f aca="true" t="shared" si="3" ref="F26:F32">SUM(F14/B14*100)</f>
        <v>35.187996363390454</v>
      </c>
      <c r="G26" s="29">
        <f aca="true" t="shared" si="4" ref="G26:G32">SUM(G14/B14*100)</f>
        <v>18.1064755542653</v>
      </c>
    </row>
    <row r="27" spans="1:7" ht="11.25" customHeight="1">
      <c r="A27" s="6">
        <v>1996</v>
      </c>
      <c r="B27" s="23">
        <v>100</v>
      </c>
      <c r="C27" s="29">
        <f t="shared" si="0"/>
        <v>0.4365934579256816</v>
      </c>
      <c r="D27" s="29">
        <f t="shared" si="1"/>
        <v>24.370996079227346</v>
      </c>
      <c r="E27" s="29">
        <f t="shared" si="2"/>
        <v>4.406602597856116</v>
      </c>
      <c r="F27" s="29">
        <f t="shared" si="3"/>
        <v>51.88772729151459</v>
      </c>
      <c r="G27" s="29">
        <f t="shared" si="4"/>
        <v>18.89808057347625</v>
      </c>
    </row>
    <row r="28" spans="1:7" ht="11.25" customHeight="1">
      <c r="A28" s="6">
        <v>1997</v>
      </c>
      <c r="B28" s="23">
        <v>100</v>
      </c>
      <c r="C28" s="29">
        <f t="shared" si="0"/>
        <v>0.8187190109933694</v>
      </c>
      <c r="D28" s="29">
        <f t="shared" si="1"/>
        <v>14.254181908112479</v>
      </c>
      <c r="E28" s="29">
        <f t="shared" si="2"/>
        <v>3.0302255775380504</v>
      </c>
      <c r="F28" s="29">
        <f t="shared" si="3"/>
        <v>58.61952618274666</v>
      </c>
      <c r="G28" s="29">
        <f t="shared" si="4"/>
        <v>23.27734732060943</v>
      </c>
    </row>
    <row r="29" spans="1:7" ht="11.25" customHeight="1">
      <c r="A29" s="6">
        <v>1998</v>
      </c>
      <c r="B29" s="23">
        <v>100</v>
      </c>
      <c r="C29" s="29">
        <f t="shared" si="0"/>
        <v>0.8337629354682108</v>
      </c>
      <c r="D29" s="29">
        <f t="shared" si="1"/>
        <v>7.793898982558058</v>
      </c>
      <c r="E29" s="29">
        <f t="shared" si="2"/>
        <v>2.8498045214359924</v>
      </c>
      <c r="F29" s="29">
        <f t="shared" si="3"/>
        <v>65.23887482114688</v>
      </c>
      <c r="G29" s="29">
        <f t="shared" si="4"/>
        <v>23.283658739390862</v>
      </c>
    </row>
    <row r="30" spans="1:7" ht="11.25" customHeight="1">
      <c r="A30" s="6">
        <v>1999</v>
      </c>
      <c r="B30" s="23">
        <v>100</v>
      </c>
      <c r="C30" s="29">
        <f t="shared" si="0"/>
        <v>0.5223882093018855</v>
      </c>
      <c r="D30" s="29">
        <f t="shared" si="1"/>
        <v>5.806623452178057</v>
      </c>
      <c r="E30" s="29">
        <f t="shared" si="2"/>
        <v>3.015885325538985</v>
      </c>
      <c r="F30" s="29">
        <f t="shared" si="3"/>
        <v>65.44331106855343</v>
      </c>
      <c r="G30" s="29">
        <f t="shared" si="4"/>
        <v>25.211791944427674</v>
      </c>
    </row>
    <row r="31" spans="1:7" ht="11.25" customHeight="1">
      <c r="A31" s="6">
        <v>2000</v>
      </c>
      <c r="B31" s="23">
        <v>100</v>
      </c>
      <c r="C31" s="29" t="s">
        <v>72</v>
      </c>
      <c r="D31" s="29">
        <f t="shared" si="1"/>
        <v>3.01056643896387</v>
      </c>
      <c r="E31" s="29">
        <f t="shared" si="2"/>
        <v>1.7857422278879467</v>
      </c>
      <c r="F31" s="29">
        <f t="shared" si="3"/>
        <v>64.46372951515417</v>
      </c>
      <c r="G31" s="29">
        <f t="shared" si="4"/>
        <v>30.739961817994004</v>
      </c>
    </row>
    <row r="32" spans="1:7" ht="11.25" customHeight="1">
      <c r="A32" s="6">
        <v>2001</v>
      </c>
      <c r="B32" s="23">
        <v>100</v>
      </c>
      <c r="C32" s="29" t="s">
        <v>72</v>
      </c>
      <c r="D32" s="29">
        <f t="shared" si="1"/>
        <v>0.01625487477024328</v>
      </c>
      <c r="E32" s="29">
        <f t="shared" si="2"/>
        <v>1.5832329230370135</v>
      </c>
      <c r="F32" s="29">
        <f t="shared" si="3"/>
        <v>67.31494953181422</v>
      </c>
      <c r="G32" s="29">
        <f t="shared" si="4"/>
        <v>31.085562670378543</v>
      </c>
    </row>
    <row r="33" spans="1:7" ht="11.25" customHeight="1">
      <c r="A33" s="6">
        <v>2002</v>
      </c>
      <c r="B33" s="23">
        <v>100</v>
      </c>
      <c r="C33" s="29" t="s">
        <v>72</v>
      </c>
      <c r="D33" s="29">
        <v>0.08794340985316978</v>
      </c>
      <c r="E33" s="29">
        <v>0.9885220727612335</v>
      </c>
      <c r="F33" s="29">
        <v>66.621800420773</v>
      </c>
      <c r="G33" s="29">
        <v>32.3017340966126</v>
      </c>
    </row>
    <row r="34" spans="1:7" ht="11.25" customHeight="1">
      <c r="A34" s="10"/>
      <c r="B34" s="23"/>
      <c r="C34" s="29"/>
      <c r="D34" s="29"/>
      <c r="E34" s="29"/>
      <c r="F34" s="29"/>
      <c r="G34" s="29"/>
    </row>
    <row r="35" spans="1:7" ht="11.25" customHeight="1">
      <c r="A35" s="9" t="s">
        <v>88</v>
      </c>
      <c r="B35" s="15"/>
      <c r="C35" s="4"/>
      <c r="D35" s="4"/>
      <c r="E35" s="4"/>
      <c r="F35" s="4"/>
      <c r="G35" s="4"/>
    </row>
    <row r="36" ht="11.25" customHeight="1">
      <c r="A36" s="3"/>
    </row>
    <row r="37" spans="1:9" ht="11.25" customHeight="1">
      <c r="A37" s="6">
        <v>1990</v>
      </c>
      <c r="B37" s="80">
        <v>100</v>
      </c>
      <c r="C37" s="80">
        <v>100</v>
      </c>
      <c r="D37" s="80">
        <v>100</v>
      </c>
      <c r="E37" s="80">
        <v>100</v>
      </c>
      <c r="F37" s="80">
        <v>100</v>
      </c>
      <c r="G37" s="80">
        <v>100</v>
      </c>
      <c r="H37" s="16"/>
      <c r="I37" s="16"/>
    </row>
    <row r="38" spans="1:7" ht="11.25" customHeight="1">
      <c r="A38" s="6">
        <v>1995</v>
      </c>
      <c r="B38" s="29">
        <f>SUM(B14/$B$13*100)</f>
        <v>38.4006075752267</v>
      </c>
      <c r="C38" s="29">
        <f>SUM(C14/$C$13*100)</f>
        <v>4.515628458726188</v>
      </c>
      <c r="D38" s="29">
        <f>SUM(D14/$D$13*100)</f>
        <v>16.07775340946319</v>
      </c>
      <c r="E38" s="29">
        <f>SUM(E14/$E$13*100)</f>
        <v>335.7629860865034</v>
      </c>
      <c r="F38" s="70">
        <f>SUM(F14/$F$13*100)</f>
        <v>662.611015621187</v>
      </c>
      <c r="G38" s="29">
        <f>SUM(G14/$G$13*100)</f>
        <v>75.15514529735987</v>
      </c>
    </row>
    <row r="39" spans="1:7" ht="11.25" customHeight="1">
      <c r="A39" s="6">
        <v>1996</v>
      </c>
      <c r="B39" s="29">
        <f aca="true" t="shared" si="5" ref="B39:B44">SUM(B15/$B$13*100)</f>
        <v>44.96373629393042</v>
      </c>
      <c r="C39" s="29">
        <f>SUM(C15/$C$13*100)</f>
        <v>2.5367341350779293</v>
      </c>
      <c r="D39" s="29">
        <f aca="true" t="shared" si="6" ref="D39:D44">SUM(D15/$D$13*100)</f>
        <v>13.776540304207426</v>
      </c>
      <c r="E39" s="29">
        <f aca="true" t="shared" si="7" ref="E39:E44">SUM(E15/$E$13*100)</f>
        <v>138.6785694632621</v>
      </c>
      <c r="F39" s="70">
        <f aca="true" t="shared" si="8" ref="F39:F44">SUM(F15/$F$13*100)</f>
        <v>1144.0712132895217</v>
      </c>
      <c r="G39" s="29">
        <f aca="true" t="shared" si="9" ref="G39:G44">SUM(G15/$G$13*100)</f>
        <v>91.8473834578042</v>
      </c>
    </row>
    <row r="40" spans="1:7" ht="11.25" customHeight="1">
      <c r="A40" s="6">
        <v>1997</v>
      </c>
      <c r="B40" s="29">
        <f t="shared" si="5"/>
        <v>40.10772319778514</v>
      </c>
      <c r="C40" s="29">
        <f>SUM(C16/$C$13*100)</f>
        <v>4.243246103521262</v>
      </c>
      <c r="D40" s="29">
        <f t="shared" si="6"/>
        <v>7.187449413581691</v>
      </c>
      <c r="E40" s="29">
        <f t="shared" si="7"/>
        <v>85.06404752475247</v>
      </c>
      <c r="F40" s="70">
        <f t="shared" si="8"/>
        <v>1152.9124527199708</v>
      </c>
      <c r="G40" s="29">
        <f t="shared" si="9"/>
        <v>100.91325064897117</v>
      </c>
    </row>
    <row r="41" spans="1:7" ht="11.25" customHeight="1">
      <c r="A41" s="6">
        <v>1998</v>
      </c>
      <c r="B41" s="29">
        <f t="shared" si="5"/>
        <v>36.40445307128755</v>
      </c>
      <c r="C41" s="29">
        <f>SUM(C17/$C$13*100)</f>
        <v>3.922224360207812</v>
      </c>
      <c r="D41" s="29">
        <f t="shared" si="6"/>
        <v>3.567087630458183</v>
      </c>
      <c r="E41" s="29">
        <f t="shared" si="7"/>
        <v>72.61271188118813</v>
      </c>
      <c r="F41" s="70">
        <f t="shared" si="8"/>
        <v>1164.6273643563343</v>
      </c>
      <c r="G41" s="29">
        <f t="shared" si="9"/>
        <v>91.62045334716277</v>
      </c>
    </row>
    <row r="42" spans="1:7" ht="11.25" customHeight="1">
      <c r="A42" s="6">
        <v>1999</v>
      </c>
      <c r="B42" s="29">
        <f t="shared" si="5"/>
        <v>33.57798676984758</v>
      </c>
      <c r="C42" s="29">
        <f>SUM(C18/$C$13*100)</f>
        <v>2.266644217817972</v>
      </c>
      <c r="D42" s="29">
        <f t="shared" si="6"/>
        <v>2.451222941919783</v>
      </c>
      <c r="E42" s="29">
        <f t="shared" si="7"/>
        <v>70.87817923918708</v>
      </c>
      <c r="F42" s="70">
        <f t="shared" si="8"/>
        <v>1077.5710995023</v>
      </c>
      <c r="G42" s="29">
        <f t="shared" si="9"/>
        <v>91.50505122499109</v>
      </c>
    </row>
    <row r="43" spans="1:7" ht="11.25" customHeight="1">
      <c r="A43" s="6">
        <v>2000</v>
      </c>
      <c r="B43" s="29">
        <f t="shared" si="5"/>
        <v>32.43331277042639</v>
      </c>
      <c r="C43" s="29" t="s">
        <v>72</v>
      </c>
      <c r="D43" s="29">
        <f t="shared" si="6"/>
        <v>1.2275636542331632</v>
      </c>
      <c r="E43" s="29">
        <f t="shared" si="7"/>
        <v>40.537144555643565</v>
      </c>
      <c r="F43" s="70">
        <f t="shared" si="8"/>
        <v>1025.2570286966047</v>
      </c>
      <c r="G43" s="29">
        <f t="shared" si="9"/>
        <v>107.76589354031867</v>
      </c>
    </row>
    <row r="44" spans="1:7" ht="11.25" customHeight="1">
      <c r="A44" s="6">
        <v>2001</v>
      </c>
      <c r="B44" s="29">
        <f t="shared" si="5"/>
        <v>30.747865285260318</v>
      </c>
      <c r="C44" s="29" t="s">
        <v>72</v>
      </c>
      <c r="D44" s="29">
        <f t="shared" si="6"/>
        <v>0.0062835213179201575</v>
      </c>
      <c r="E44" s="29">
        <f t="shared" si="7"/>
        <v>34.072410297029705</v>
      </c>
      <c r="F44" s="70">
        <f t="shared" si="8"/>
        <v>1014.9683773932093</v>
      </c>
      <c r="G44" s="29">
        <f t="shared" si="9"/>
        <v>103.31429172856667</v>
      </c>
    </row>
    <row r="45" spans="1:7" ht="11.25" customHeight="1">
      <c r="A45" s="6">
        <v>2002</v>
      </c>
      <c r="B45" s="29">
        <v>34.71740363057642</v>
      </c>
      <c r="C45" s="29" t="s">
        <v>72</v>
      </c>
      <c r="D45" s="29">
        <v>0.038384424579959754</v>
      </c>
      <c r="E45" s="29">
        <v>24.02020362063575</v>
      </c>
      <c r="F45" s="70">
        <v>1134.1999428462943</v>
      </c>
      <c r="G45" s="29">
        <v>121.21595200624586</v>
      </c>
    </row>
    <row r="46" spans="1:7" ht="11.25" customHeight="1">
      <c r="A46" s="10"/>
      <c r="B46" s="29"/>
      <c r="C46" s="29"/>
      <c r="D46" s="29"/>
      <c r="E46" s="29"/>
      <c r="F46" s="62"/>
      <c r="G46" s="29"/>
    </row>
    <row r="47" spans="1:7" ht="11.25" customHeight="1">
      <c r="A47" s="9" t="s">
        <v>89</v>
      </c>
      <c r="B47" s="15"/>
      <c r="C47" s="4"/>
      <c r="D47" s="4"/>
      <c r="E47" s="4"/>
      <c r="F47" s="4"/>
      <c r="G47" s="4"/>
    </row>
    <row r="48" ht="11.25" customHeight="1">
      <c r="A48" s="3"/>
    </row>
    <row r="49" spans="1:7" ht="11.25" customHeight="1">
      <c r="A49" s="6">
        <v>1990</v>
      </c>
      <c r="B49" s="16" t="s">
        <v>23</v>
      </c>
      <c r="C49" s="16" t="s">
        <v>23</v>
      </c>
      <c r="D49" s="16" t="s">
        <v>23</v>
      </c>
      <c r="E49" s="16" t="s">
        <v>23</v>
      </c>
      <c r="F49" s="16" t="s">
        <v>23</v>
      </c>
      <c r="G49" s="16" t="s">
        <v>23</v>
      </c>
    </row>
    <row r="50" spans="1:7" ht="11.25" customHeight="1">
      <c r="A50" s="6">
        <v>1995</v>
      </c>
      <c r="B50" s="37">
        <v>-14.042617781587182</v>
      </c>
      <c r="C50" s="35">
        <v>-88.9433587279152</v>
      </c>
      <c r="D50" s="35">
        <v>-43.68305621311476</v>
      </c>
      <c r="E50" s="46">
        <v>24.196062124132638</v>
      </c>
      <c r="F50" s="46">
        <v>72.2889284019775</v>
      </c>
      <c r="G50" s="46">
        <v>-2.0681800057682693</v>
      </c>
    </row>
    <row r="51" spans="1:7" ht="11.25" customHeight="1">
      <c r="A51" s="6">
        <v>1996</v>
      </c>
      <c r="B51" s="46">
        <v>17.091210616515795</v>
      </c>
      <c r="C51" s="35">
        <v>-43.823231732543476</v>
      </c>
      <c r="D51" s="35">
        <v>-14.31302649474209</v>
      </c>
      <c r="E51" s="46">
        <v>-58.69748149442118</v>
      </c>
      <c r="F51" s="46">
        <v>72.66106151540112</v>
      </c>
      <c r="G51" s="46">
        <v>22.21037308144318</v>
      </c>
    </row>
    <row r="52" spans="1:7" ht="11.25" customHeight="1">
      <c r="A52" s="6">
        <v>1997</v>
      </c>
      <c r="B52" s="37">
        <v>-10.799843376896547</v>
      </c>
      <c r="C52" s="46">
        <v>67.2720071388525</v>
      </c>
      <c r="D52" s="35">
        <v>-47.82834256735266</v>
      </c>
      <c r="E52" s="46">
        <v>-38.66100014300542</v>
      </c>
      <c r="F52" s="46">
        <v>0.7727875090072729</v>
      </c>
      <c r="G52" s="46">
        <v>9.870577527482794</v>
      </c>
    </row>
    <row r="53" spans="1:7" ht="11.25" customHeight="1">
      <c r="A53" s="6">
        <v>1998</v>
      </c>
      <c r="B53" s="37">
        <v>-9.233309276209681</v>
      </c>
      <c r="C53" s="35">
        <v>-7.5654754751804205</v>
      </c>
      <c r="D53" s="35">
        <v>-50.37060540951187</v>
      </c>
      <c r="E53" s="46">
        <v>-14.637600732484756</v>
      </c>
      <c r="F53" s="46">
        <v>1.0161145895098542</v>
      </c>
      <c r="G53" s="46">
        <v>-9.208698800253273</v>
      </c>
    </row>
    <row r="54" spans="1:7" ht="11.25" customHeight="1">
      <c r="A54" s="6">
        <v>1999</v>
      </c>
      <c r="B54" s="37">
        <v>-7.764067477968027</v>
      </c>
      <c r="C54" s="35">
        <v>-42.21023557923449</v>
      </c>
      <c r="D54" s="35">
        <v>-31.282233691440595</v>
      </c>
      <c r="E54" s="46">
        <v>-2.3887451619203546</v>
      </c>
      <c r="F54" s="46">
        <v>-7.475031715586439</v>
      </c>
      <c r="G54" s="46">
        <v>-0.1259567246785167</v>
      </c>
    </row>
    <row r="55" spans="1:7" ht="11.25" customHeight="1">
      <c r="A55" s="6">
        <v>2000</v>
      </c>
      <c r="B55" s="37">
        <v>-3.40900128190259</v>
      </c>
      <c r="C55" s="46" t="s">
        <v>72</v>
      </c>
      <c r="D55" s="46">
        <v>-49.92035880376745</v>
      </c>
      <c r="E55" s="46">
        <v>-42.80729980542246</v>
      </c>
      <c r="F55" s="46">
        <v>-4.854813833616902</v>
      </c>
      <c r="G55" s="46">
        <v>17.770431356128853</v>
      </c>
    </row>
    <row r="56" spans="1:7" ht="11.25" customHeight="1">
      <c r="A56" s="6">
        <v>2001</v>
      </c>
      <c r="B56" s="37">
        <v>-5.196655355856578</v>
      </c>
      <c r="C56" s="46" t="s">
        <v>72</v>
      </c>
      <c r="D56" s="46">
        <v>-99.48813071352741</v>
      </c>
      <c r="E56" s="46">
        <v>-15.947680403931756</v>
      </c>
      <c r="F56" s="46">
        <v>-1.003519216686101</v>
      </c>
      <c r="G56" s="46">
        <v>-4.130807684609877</v>
      </c>
    </row>
    <row r="57" spans="1:7" ht="11.25" customHeight="1">
      <c r="A57" s="6">
        <v>2002</v>
      </c>
      <c r="B57" s="46">
        <v>12.90996402023066</v>
      </c>
      <c r="C57" s="46" t="s">
        <v>72</v>
      </c>
      <c r="D57" s="46">
        <v>510.8744227618055</v>
      </c>
      <c r="E57" s="46">
        <v>-29.502481887142167</v>
      </c>
      <c r="F57" s="46">
        <v>11.747318252349174</v>
      </c>
      <c r="G57" s="46">
        <v>17.327380344155557</v>
      </c>
    </row>
  </sheetData>
  <mergeCells count="3">
    <mergeCell ref="F8:F9"/>
    <mergeCell ref="G8:G9"/>
    <mergeCell ref="A7:A9"/>
  </mergeCells>
  <printOptions horizontalCentered="1"/>
  <pageMargins left="0.7874015748031497" right="0.7874015748031497" top="0.6692913385826772" bottom="0.7874015748031497" header="0.5118110236220472" footer="0.5118110236220472"/>
  <pageSetup horizontalDpi="300" verticalDpi="300" orientation="portrait" paperSize="9" r:id="rId2"/>
  <headerFooter alignWithMargins="0">
    <oddHeader>&amp;C&amp;9- 15 -</oddHeader>
  </headerFooter>
  <drawing r:id="rId1"/>
</worksheet>
</file>

<file path=xl/worksheets/sheet12.xml><?xml version="1.0" encoding="utf-8"?>
<worksheet xmlns="http://schemas.openxmlformats.org/spreadsheetml/2006/main" xmlns:r="http://schemas.openxmlformats.org/officeDocument/2006/relationships">
  <sheetPr codeName="Tabelle4"/>
  <dimension ref="A1:J59"/>
  <sheetViews>
    <sheetView workbookViewId="0" topLeftCell="A1">
      <selection activeCell="A47" sqref="A47"/>
    </sheetView>
  </sheetViews>
  <sheetFormatPr defaultColWidth="11.421875" defaultRowHeight="11.25" customHeight="1"/>
  <cols>
    <col min="1" max="1" width="8.7109375" style="3" customWidth="1"/>
    <col min="2" max="2" width="13.140625" style="2" customWidth="1"/>
    <col min="3" max="3" width="9.140625" style="2" customWidth="1"/>
    <col min="4" max="4" width="8.7109375" style="13" customWidth="1"/>
    <col min="5" max="5" width="8.57421875" style="2" customWidth="1"/>
    <col min="6" max="6" width="9.57421875" style="2" customWidth="1"/>
    <col min="7" max="7" width="10.8515625" style="2" customWidth="1"/>
    <col min="8" max="8" width="8.8515625" style="2" customWidth="1"/>
    <col min="9" max="9" width="9.421875" style="2" customWidth="1"/>
    <col min="10" max="16384" width="11.421875" style="2" customWidth="1"/>
  </cols>
  <sheetData>
    <row r="1" spans="1:9" ht="11.25">
      <c r="A1" s="45"/>
      <c r="B1" s="4"/>
      <c r="C1" s="4"/>
      <c r="E1" s="4"/>
      <c r="F1" s="4"/>
      <c r="G1" s="4"/>
      <c r="H1" s="4"/>
      <c r="I1" s="4"/>
    </row>
    <row r="2" spans="1:9" ht="11.25">
      <c r="A2" s="45"/>
      <c r="B2" s="4"/>
      <c r="C2" s="4"/>
      <c r="E2" s="4"/>
      <c r="F2" s="4"/>
      <c r="G2" s="4"/>
      <c r="H2" s="4"/>
      <c r="I2" s="4"/>
    </row>
    <row r="4" spans="1:9" ht="12.75">
      <c r="A4" s="14" t="s">
        <v>36</v>
      </c>
      <c r="B4" s="4"/>
      <c r="C4" s="15"/>
      <c r="D4" s="4"/>
      <c r="E4" s="4"/>
      <c r="F4" s="4"/>
      <c r="G4" s="4"/>
      <c r="H4" s="4"/>
      <c r="I4" s="4"/>
    </row>
    <row r="5" spans="3:7" ht="12.75">
      <c r="C5" s="12"/>
      <c r="E5" s="4"/>
      <c r="F5" s="4"/>
      <c r="G5" s="4"/>
    </row>
    <row r="6" ht="11.25">
      <c r="I6" s="5"/>
    </row>
    <row r="7" spans="1:9" ht="10.5" customHeight="1">
      <c r="A7" s="1389" t="s">
        <v>28</v>
      </c>
      <c r="B7" s="63" t="s">
        <v>37</v>
      </c>
      <c r="C7" s="64" t="s">
        <v>13</v>
      </c>
      <c r="D7" s="64"/>
      <c r="E7" s="63" t="s">
        <v>38</v>
      </c>
      <c r="F7" s="63" t="s">
        <v>38</v>
      </c>
      <c r="G7" s="63" t="s">
        <v>65</v>
      </c>
      <c r="H7" s="63" t="s">
        <v>67</v>
      </c>
      <c r="I7" s="64" t="s">
        <v>39</v>
      </c>
    </row>
    <row r="8" spans="1:9" ht="10.5" customHeight="1">
      <c r="A8" s="1390"/>
      <c r="B8" s="69" t="s">
        <v>40</v>
      </c>
      <c r="C8" s="63" t="s">
        <v>41</v>
      </c>
      <c r="D8" s="71" t="s">
        <v>42</v>
      </c>
      <c r="E8" s="69" t="s">
        <v>43</v>
      </c>
      <c r="F8" s="69" t="s">
        <v>43</v>
      </c>
      <c r="G8" s="69" t="s">
        <v>66</v>
      </c>
      <c r="H8" s="69" t="s">
        <v>68</v>
      </c>
      <c r="I8" s="72" t="s">
        <v>44</v>
      </c>
    </row>
    <row r="9" spans="1:9" ht="10.5" customHeight="1">
      <c r="A9" s="1391"/>
      <c r="B9" s="65" t="s">
        <v>73</v>
      </c>
      <c r="C9" s="65" t="s">
        <v>45</v>
      </c>
      <c r="D9" s="73" t="s">
        <v>45</v>
      </c>
      <c r="E9" s="65" t="s">
        <v>46</v>
      </c>
      <c r="F9" s="65" t="s">
        <v>47</v>
      </c>
      <c r="G9" s="65" t="s">
        <v>48</v>
      </c>
      <c r="H9" s="65" t="s">
        <v>49</v>
      </c>
      <c r="I9" s="74" t="s">
        <v>50</v>
      </c>
    </row>
    <row r="10" spans="1:9" ht="10.5" customHeight="1">
      <c r="A10" s="10"/>
      <c r="B10" s="5"/>
      <c r="I10" s="5"/>
    </row>
    <row r="11" spans="1:9" ht="10.5" customHeight="1">
      <c r="A11" s="8" t="s">
        <v>22</v>
      </c>
      <c r="B11" s="15"/>
      <c r="C11" s="4"/>
      <c r="D11" s="4"/>
      <c r="E11" s="4"/>
      <c r="F11" s="4"/>
      <c r="G11" s="4"/>
      <c r="H11" s="8"/>
      <c r="I11" s="15"/>
    </row>
    <row r="12" spans="1:2" ht="10.5" customHeight="1">
      <c r="A12" s="10"/>
      <c r="B12" s="5"/>
    </row>
    <row r="13" spans="1:9" ht="10.5" customHeight="1">
      <c r="A13" s="6">
        <v>1990</v>
      </c>
      <c r="B13" s="20">
        <v>354526</v>
      </c>
      <c r="C13" s="21">
        <v>144458</v>
      </c>
      <c r="D13" s="27">
        <v>210068</v>
      </c>
      <c r="E13" s="21">
        <v>124316</v>
      </c>
      <c r="F13" s="21">
        <v>88853</v>
      </c>
      <c r="G13" s="21">
        <v>10917</v>
      </c>
      <c r="H13" s="40">
        <v>216</v>
      </c>
      <c r="I13" s="21">
        <v>307930</v>
      </c>
    </row>
    <row r="14" spans="1:9" ht="10.5" customHeight="1">
      <c r="A14" s="6">
        <v>1995</v>
      </c>
      <c r="B14" s="21">
        <v>225967.39148364204</v>
      </c>
      <c r="C14" s="21">
        <v>83974.72195387003</v>
      </c>
      <c r="D14" s="27">
        <v>141992.669529772</v>
      </c>
      <c r="E14" s="21">
        <v>44310.726351581</v>
      </c>
      <c r="F14" s="21">
        <v>34717.32136</v>
      </c>
      <c r="G14" s="21">
        <v>7266.281700933244</v>
      </c>
      <c r="H14" s="40">
        <v>6236.5594</v>
      </c>
      <c r="I14" s="21">
        <v>202871.1453911278</v>
      </c>
    </row>
    <row r="15" spans="1:9" ht="10.5" customHeight="1">
      <c r="A15" s="6">
        <v>1996</v>
      </c>
      <c r="B15" s="21">
        <v>234938.02452746674</v>
      </c>
      <c r="C15" s="21">
        <v>100451.67357846677</v>
      </c>
      <c r="D15" s="27">
        <v>134486.35094899999</v>
      </c>
      <c r="E15" s="21">
        <v>53901.19107145798</v>
      </c>
      <c r="F15" s="21">
        <v>41269.4534426</v>
      </c>
      <c r="G15" s="21">
        <v>6490.952057008783</v>
      </c>
      <c r="H15" s="40">
        <v>6202.097879999999</v>
      </c>
      <c r="I15" s="21">
        <v>209613.23696160002</v>
      </c>
    </row>
    <row r="16" spans="1:10" ht="10.5" customHeight="1">
      <c r="A16" s="6">
        <v>1997</v>
      </c>
      <c r="B16" s="21">
        <v>227330.25764714117</v>
      </c>
      <c r="C16" s="21">
        <v>96802.69158964115</v>
      </c>
      <c r="D16" s="21">
        <v>130527.56605750001</v>
      </c>
      <c r="E16" s="21">
        <v>46197.15408391594</v>
      </c>
      <c r="F16" s="21">
        <v>36518.11410600001</v>
      </c>
      <c r="G16" s="21">
        <v>7592.947870725218</v>
      </c>
      <c r="H16" s="40">
        <v>6278.189804</v>
      </c>
      <c r="I16" s="21">
        <v>203620.5113865</v>
      </c>
      <c r="J16" s="21"/>
    </row>
    <row r="17" spans="1:9" ht="10.5" customHeight="1">
      <c r="A17" s="6">
        <v>1998</v>
      </c>
      <c r="B17" s="21">
        <v>227213.83013543847</v>
      </c>
      <c r="C17" s="21">
        <v>93615.78339663846</v>
      </c>
      <c r="D17" s="21">
        <v>133598.0467388</v>
      </c>
      <c r="E17" s="21">
        <v>41836.70863218716</v>
      </c>
      <c r="F17" s="21">
        <v>32885.682980000005</v>
      </c>
      <c r="G17" s="21">
        <v>6800.370421451291</v>
      </c>
      <c r="H17" s="40">
        <v>6351.385184</v>
      </c>
      <c r="I17" s="21">
        <v>204593.38087780002</v>
      </c>
    </row>
    <row r="18" spans="1:9" ht="10.5" customHeight="1">
      <c r="A18" s="6">
        <v>1999</v>
      </c>
      <c r="B18" s="21">
        <v>227872.3067932314</v>
      </c>
      <c r="C18" s="21">
        <v>92436.13842323139</v>
      </c>
      <c r="D18" s="21">
        <v>135436.16837000003</v>
      </c>
      <c r="E18" s="21">
        <v>38211.18675081738</v>
      </c>
      <c r="F18" s="21">
        <v>30384.44512</v>
      </c>
      <c r="G18" s="21">
        <v>6888.262376748508</v>
      </c>
      <c r="H18" s="40">
        <v>7190.22699</v>
      </c>
      <c r="I18" s="21">
        <v>205966.6193274265</v>
      </c>
    </row>
    <row r="19" spans="1:9" ht="10.5" customHeight="1">
      <c r="A19" s="6">
        <v>2000</v>
      </c>
      <c r="B19" s="21">
        <v>224078.31952045998</v>
      </c>
      <c r="C19" s="21">
        <v>92368.97659545999</v>
      </c>
      <c r="D19" s="21">
        <v>131709.342925</v>
      </c>
      <c r="E19" s="21">
        <v>37278.470646758804</v>
      </c>
      <c r="F19" s="21">
        <v>29696.750310999996</v>
      </c>
      <c r="G19" s="21">
        <v>6283.684734583999</v>
      </c>
      <c r="H19" s="40">
        <v>5511.167976</v>
      </c>
      <c r="I19" s="21">
        <v>204701.74647411716</v>
      </c>
    </row>
    <row r="20" spans="1:9" ht="10.5" customHeight="1">
      <c r="A20" s="6">
        <v>2001</v>
      </c>
      <c r="B20" s="21">
        <v>229823.95208430543</v>
      </c>
      <c r="C20" s="21">
        <v>95526.80564710542</v>
      </c>
      <c r="D20" s="21">
        <v>134297.14643720002</v>
      </c>
      <c r="E20" s="21">
        <v>36080.98844674276</v>
      </c>
      <c r="F20" s="21">
        <v>29552.089200000002</v>
      </c>
      <c r="G20" s="21">
        <v>5217.391853848933</v>
      </c>
      <c r="H20" s="40">
        <v>4780.907264200001</v>
      </c>
      <c r="I20" s="21">
        <v>213296.75371951368</v>
      </c>
    </row>
    <row r="21" spans="1:9" ht="10.5" customHeight="1">
      <c r="A21" s="6">
        <v>2002</v>
      </c>
      <c r="B21" s="21">
        <v>240783.56735684816</v>
      </c>
      <c r="C21" s="21">
        <v>103916.78000440814</v>
      </c>
      <c r="D21" s="21">
        <v>136866.78735244</v>
      </c>
      <c r="E21" s="21">
        <v>41907.8148828677</v>
      </c>
      <c r="F21" s="21">
        <v>29896.596800000003</v>
      </c>
      <c r="G21" s="21">
        <v>4722.171455468407</v>
      </c>
      <c r="H21" s="40">
        <v>5002.962150552</v>
      </c>
      <c r="I21" s="21">
        <v>219047.21566796</v>
      </c>
    </row>
    <row r="22" spans="1:9" ht="10.5" customHeight="1">
      <c r="A22" s="10"/>
      <c r="B22" s="21"/>
      <c r="C22" s="21"/>
      <c r="D22" s="21"/>
      <c r="E22" s="21"/>
      <c r="F22" s="21"/>
      <c r="G22" s="21"/>
      <c r="H22" s="40"/>
      <c r="I22" s="21"/>
    </row>
    <row r="23" spans="1:9" ht="10.5" customHeight="1">
      <c r="A23" s="9" t="s">
        <v>76</v>
      </c>
      <c r="B23" s="15"/>
      <c r="C23" s="4"/>
      <c r="D23" s="4"/>
      <c r="E23" s="4"/>
      <c r="F23" s="4"/>
      <c r="G23" s="4"/>
      <c r="H23" s="8"/>
      <c r="I23" s="15"/>
    </row>
    <row r="24" spans="1:8" ht="10.5" customHeight="1">
      <c r="A24" s="10"/>
      <c r="H24" s="39"/>
    </row>
    <row r="25" spans="1:10" ht="10.5" customHeight="1">
      <c r="A25" s="6">
        <v>1990</v>
      </c>
      <c r="B25" s="21">
        <v>100</v>
      </c>
      <c r="C25" s="29">
        <f>SUM(C13/B13*100)</f>
        <v>40.74679995261278</v>
      </c>
      <c r="D25" s="56">
        <f>SUM(D13/B13*100)</f>
        <v>59.25320004738721</v>
      </c>
      <c r="E25" s="78" t="s">
        <v>80</v>
      </c>
      <c r="F25" s="77" t="s">
        <v>81</v>
      </c>
      <c r="G25" s="77" t="s">
        <v>82</v>
      </c>
      <c r="H25" s="77" t="s">
        <v>79</v>
      </c>
      <c r="I25" s="77" t="s">
        <v>79</v>
      </c>
      <c r="J25" s="29"/>
    </row>
    <row r="26" spans="1:10" ht="10.5" customHeight="1">
      <c r="A26" s="6">
        <v>1995</v>
      </c>
      <c r="B26" s="21">
        <v>100</v>
      </c>
      <c r="C26" s="29">
        <f aca="true" t="shared" si="0" ref="C26:C32">SUM(C14/B14*100)</f>
        <v>37.16231859938473</v>
      </c>
      <c r="D26" s="56">
        <f aca="true" t="shared" si="1" ref="D26:D32">SUM(D14/B14*100)</f>
        <v>62.83768140061527</v>
      </c>
      <c r="E26" s="78" t="s">
        <v>80</v>
      </c>
      <c r="F26" s="77" t="s">
        <v>81</v>
      </c>
      <c r="G26" s="77" t="s">
        <v>82</v>
      </c>
      <c r="H26" s="77" t="s">
        <v>79</v>
      </c>
      <c r="I26" s="77" t="s">
        <v>79</v>
      </c>
      <c r="J26" s="29"/>
    </row>
    <row r="27" spans="1:10" ht="10.5" customHeight="1">
      <c r="A27" s="6">
        <v>1996</v>
      </c>
      <c r="B27" s="21">
        <v>100</v>
      </c>
      <c r="C27" s="29">
        <f t="shared" si="0"/>
        <v>42.75666903239961</v>
      </c>
      <c r="D27" s="56">
        <f t="shared" si="1"/>
        <v>57.24333096760039</v>
      </c>
      <c r="E27" s="78" t="s">
        <v>80</v>
      </c>
      <c r="F27" s="77" t="s">
        <v>81</v>
      </c>
      <c r="G27" s="77" t="s">
        <v>82</v>
      </c>
      <c r="H27" s="77" t="s">
        <v>79</v>
      </c>
      <c r="I27" s="77" t="s">
        <v>79</v>
      </c>
      <c r="J27" s="29"/>
    </row>
    <row r="28" spans="1:10" ht="10.5" customHeight="1">
      <c r="A28" s="6">
        <v>1997</v>
      </c>
      <c r="B28" s="21">
        <v>100</v>
      </c>
      <c r="C28" s="29">
        <f t="shared" si="0"/>
        <v>42.582405259882705</v>
      </c>
      <c r="D28" s="56">
        <f t="shared" si="1"/>
        <v>57.41759474011728</v>
      </c>
      <c r="E28" s="78" t="s">
        <v>80</v>
      </c>
      <c r="F28" s="77" t="s">
        <v>81</v>
      </c>
      <c r="G28" s="77" t="s">
        <v>82</v>
      </c>
      <c r="H28" s="77" t="s">
        <v>79</v>
      </c>
      <c r="I28" s="77" t="s">
        <v>79</v>
      </c>
      <c r="J28" s="29"/>
    </row>
    <row r="29" spans="1:10" ht="10.5" customHeight="1">
      <c r="A29" s="6">
        <v>1998</v>
      </c>
      <c r="B29" s="21">
        <v>100</v>
      </c>
      <c r="C29" s="29">
        <f t="shared" si="0"/>
        <v>41.20162198790259</v>
      </c>
      <c r="D29" s="56">
        <f t="shared" si="1"/>
        <v>58.79837801209741</v>
      </c>
      <c r="E29" s="78" t="s">
        <v>80</v>
      </c>
      <c r="F29" s="77" t="s">
        <v>81</v>
      </c>
      <c r="G29" s="77" t="s">
        <v>82</v>
      </c>
      <c r="H29" s="77" t="s">
        <v>79</v>
      </c>
      <c r="I29" s="77" t="s">
        <v>79</v>
      </c>
      <c r="J29" s="29"/>
    </row>
    <row r="30" spans="1:10" ht="10.5" customHeight="1">
      <c r="A30" s="6">
        <v>1999</v>
      </c>
      <c r="B30" s="21">
        <v>100</v>
      </c>
      <c r="C30" s="29">
        <f t="shared" si="0"/>
        <v>40.56488466020877</v>
      </c>
      <c r="D30" s="56">
        <f t="shared" si="1"/>
        <v>59.43511533979123</v>
      </c>
      <c r="E30" s="78" t="s">
        <v>80</v>
      </c>
      <c r="F30" s="77" t="s">
        <v>81</v>
      </c>
      <c r="G30" s="77" t="s">
        <v>82</v>
      </c>
      <c r="H30" s="77" t="s">
        <v>79</v>
      </c>
      <c r="I30" s="77" t="s">
        <v>79</v>
      </c>
      <c r="J30" s="29"/>
    </row>
    <row r="31" spans="1:10" ht="10.5" customHeight="1">
      <c r="A31" s="6">
        <v>2000</v>
      </c>
      <c r="B31" s="21">
        <v>100</v>
      </c>
      <c r="C31" s="29">
        <f t="shared" si="0"/>
        <v>41.221737468013295</v>
      </c>
      <c r="D31" s="56">
        <f t="shared" si="1"/>
        <v>58.77826253198671</v>
      </c>
      <c r="E31" s="78" t="s">
        <v>80</v>
      </c>
      <c r="F31" s="77" t="s">
        <v>81</v>
      </c>
      <c r="G31" s="77" t="s">
        <v>82</v>
      </c>
      <c r="H31" s="77" t="s">
        <v>79</v>
      </c>
      <c r="I31" s="77" t="s">
        <v>79</v>
      </c>
      <c r="J31" s="29"/>
    </row>
    <row r="32" spans="1:10" ht="10.5" customHeight="1">
      <c r="A32" s="6">
        <v>2001</v>
      </c>
      <c r="B32" s="21">
        <v>100</v>
      </c>
      <c r="C32" s="29">
        <f t="shared" si="0"/>
        <v>41.56520883953109</v>
      </c>
      <c r="D32" s="56">
        <f t="shared" si="1"/>
        <v>58.43479116046891</v>
      </c>
      <c r="E32" s="78" t="s">
        <v>80</v>
      </c>
      <c r="F32" s="77" t="s">
        <v>81</v>
      </c>
      <c r="G32" s="77" t="s">
        <v>82</v>
      </c>
      <c r="H32" s="77" t="s">
        <v>79</v>
      </c>
      <c r="I32" s="77" t="s">
        <v>79</v>
      </c>
      <c r="J32" s="29"/>
    </row>
    <row r="33" spans="1:9" ht="10.5" customHeight="1">
      <c r="A33" s="6">
        <v>2002</v>
      </c>
      <c r="B33" s="21">
        <v>100</v>
      </c>
      <c r="C33" s="29">
        <v>43.15775413793105</v>
      </c>
      <c r="D33" s="56">
        <v>56.84224586206894</v>
      </c>
      <c r="E33" s="78" t="s">
        <v>80</v>
      </c>
      <c r="F33" s="77" t="s">
        <v>81</v>
      </c>
      <c r="G33" s="77" t="s">
        <v>82</v>
      </c>
      <c r="H33" s="77" t="s">
        <v>79</v>
      </c>
      <c r="I33" s="77" t="s">
        <v>79</v>
      </c>
    </row>
    <row r="34" spans="1:9" ht="10.5" customHeight="1">
      <c r="A34" s="10"/>
      <c r="B34" s="21"/>
      <c r="C34" s="29"/>
      <c r="D34" s="56"/>
      <c r="E34" s="29"/>
      <c r="F34" s="29"/>
      <c r="G34" s="29"/>
      <c r="H34" s="29"/>
      <c r="I34" s="29"/>
    </row>
    <row r="35" spans="1:9" ht="10.5" customHeight="1">
      <c r="A35" s="8" t="s">
        <v>88</v>
      </c>
      <c r="B35" s="15"/>
      <c r="C35" s="4"/>
      <c r="D35" s="4"/>
      <c r="E35" s="4"/>
      <c r="F35" s="4"/>
      <c r="G35" s="4"/>
      <c r="H35" s="8"/>
      <c r="I35" s="15"/>
    </row>
    <row r="36" ht="10.5" customHeight="1">
      <c r="H36" s="39"/>
    </row>
    <row r="37" spans="1:9" ht="10.5" customHeight="1">
      <c r="A37" s="6">
        <v>1990</v>
      </c>
      <c r="B37" s="80">
        <v>100</v>
      </c>
      <c r="C37" s="80">
        <v>100</v>
      </c>
      <c r="D37" s="80">
        <v>100</v>
      </c>
      <c r="E37" s="80">
        <v>100</v>
      </c>
      <c r="F37" s="80">
        <v>100</v>
      </c>
      <c r="G37" s="80">
        <v>100</v>
      </c>
      <c r="H37" s="80">
        <v>100</v>
      </c>
      <c r="I37" s="80">
        <v>100</v>
      </c>
    </row>
    <row r="38" spans="1:9" ht="10.5" customHeight="1">
      <c r="A38" s="6">
        <v>1995</v>
      </c>
      <c r="B38" s="29">
        <f>SUM(B14/$B$13*100)</f>
        <v>63.73788988216437</v>
      </c>
      <c r="C38" s="29">
        <f>SUM(C14/$C$13*100)</f>
        <v>58.130890607560694</v>
      </c>
      <c r="D38" s="56">
        <f>SUM(D14/$D$13*100)</f>
        <v>67.59366944502352</v>
      </c>
      <c r="E38" s="29">
        <f>SUM(E14/$E$13*100)</f>
        <v>35.64362298624553</v>
      </c>
      <c r="F38" s="29">
        <f>SUM(F14/$F$13*100)</f>
        <v>39.07276215772118</v>
      </c>
      <c r="G38" s="29">
        <f>SUM(G14/$G$13*100)</f>
        <v>66.5593267466634</v>
      </c>
      <c r="H38" s="61">
        <f>SUM(H14/$H$13*100)</f>
        <v>2887.2960185185184</v>
      </c>
      <c r="I38" s="29">
        <f>SUM(I14/$I$13*100)</f>
        <v>65.88222823080824</v>
      </c>
    </row>
    <row r="39" spans="1:9" ht="10.5" customHeight="1">
      <c r="A39" s="6">
        <v>1996</v>
      </c>
      <c r="B39" s="29">
        <f aca="true" t="shared" si="2" ref="B39:B45">SUM(B15/$B$13*100)</f>
        <v>66.26820727604371</v>
      </c>
      <c r="C39" s="29">
        <f aca="true" t="shared" si="3" ref="C39:C45">SUM(C15/$C$13*100)</f>
        <v>69.53694054913315</v>
      </c>
      <c r="D39" s="56">
        <f aca="true" t="shared" si="4" ref="D39:D45">SUM(D15/$D$13*100)</f>
        <v>64.02038908781917</v>
      </c>
      <c r="E39" s="29">
        <f aca="true" t="shared" si="5" ref="E39:E45">SUM(E15/$E$13*100)</f>
        <v>43.35820897668681</v>
      </c>
      <c r="F39" s="29">
        <f aca="true" t="shared" si="6" ref="F39:F45">SUM(F15/$F$13*100)</f>
        <v>46.4468880539768</v>
      </c>
      <c r="G39" s="29">
        <f aca="true" t="shared" si="7" ref="G39:G45">SUM(G15/$G$13*100)</f>
        <v>59.457287322604955</v>
      </c>
      <c r="H39" s="61">
        <f aca="true" t="shared" si="8" ref="H39:H45">SUM(H15/$H$13*100)</f>
        <v>2871.341611111111</v>
      </c>
      <c r="I39" s="29">
        <f aca="true" t="shared" si="9" ref="I39:I45">SUM(I15/$I$13*100)</f>
        <v>68.07171661143767</v>
      </c>
    </row>
    <row r="40" spans="1:9" ht="10.5" customHeight="1">
      <c r="A40" s="6">
        <v>1997</v>
      </c>
      <c r="B40" s="29">
        <f t="shared" si="2"/>
        <v>64.12230912461743</v>
      </c>
      <c r="C40" s="29">
        <f t="shared" si="3"/>
        <v>67.01095930280161</v>
      </c>
      <c r="D40" s="56">
        <f t="shared" si="4"/>
        <v>62.135863652483955</v>
      </c>
      <c r="E40" s="29">
        <f t="shared" si="5"/>
        <v>37.16106863470184</v>
      </c>
      <c r="F40" s="29">
        <f t="shared" si="6"/>
        <v>41.09947228118354</v>
      </c>
      <c r="G40" s="29">
        <f t="shared" si="7"/>
        <v>69.55159724031527</v>
      </c>
      <c r="H40" s="61">
        <f t="shared" si="8"/>
        <v>2906.5693537037037</v>
      </c>
      <c r="I40" s="29">
        <f t="shared" si="9"/>
        <v>66.12558418682818</v>
      </c>
    </row>
    <row r="41" spans="1:9" ht="10.5" customHeight="1">
      <c r="A41" s="6">
        <v>1998</v>
      </c>
      <c r="B41" s="29">
        <f t="shared" si="2"/>
        <v>64.08946879366773</v>
      </c>
      <c r="C41" s="29">
        <f t="shared" si="3"/>
        <v>64.8048452814233</v>
      </c>
      <c r="D41" s="56">
        <f t="shared" si="4"/>
        <v>63.5975240107013</v>
      </c>
      <c r="E41" s="29">
        <f t="shared" si="5"/>
        <v>33.653518961507096</v>
      </c>
      <c r="F41" s="29">
        <f t="shared" si="6"/>
        <v>37.011336679684426</v>
      </c>
      <c r="G41" s="29">
        <f t="shared" si="7"/>
        <v>62.29156747688276</v>
      </c>
      <c r="H41" s="61">
        <f t="shared" si="8"/>
        <v>2940.456103703704</v>
      </c>
      <c r="I41" s="29">
        <f t="shared" si="9"/>
        <v>66.44152270899231</v>
      </c>
    </row>
    <row r="42" spans="1:9" ht="10.5" customHeight="1">
      <c r="A42" s="6">
        <v>1999</v>
      </c>
      <c r="B42" s="29">
        <f t="shared" si="2"/>
        <v>64.27520317077771</v>
      </c>
      <c r="C42" s="29">
        <f t="shared" si="3"/>
        <v>63.988244626972126</v>
      </c>
      <c r="D42" s="56">
        <f t="shared" si="4"/>
        <v>64.47253668812006</v>
      </c>
      <c r="E42" s="29">
        <f t="shared" si="5"/>
        <v>30.737143047409326</v>
      </c>
      <c r="F42" s="29">
        <f t="shared" si="6"/>
        <v>34.19630751916086</v>
      </c>
      <c r="G42" s="29">
        <f t="shared" si="7"/>
        <v>63.09666004166446</v>
      </c>
      <c r="H42" s="61">
        <f t="shared" si="8"/>
        <v>3328.808791666667</v>
      </c>
      <c r="I42" s="29">
        <f t="shared" si="9"/>
        <v>66.88748070257088</v>
      </c>
    </row>
    <row r="43" spans="1:9" ht="10.5" customHeight="1">
      <c r="A43" s="6">
        <v>2000</v>
      </c>
      <c r="B43" s="29">
        <f t="shared" si="2"/>
        <v>63.20504547493272</v>
      </c>
      <c r="C43" s="29">
        <f t="shared" si="3"/>
        <v>63.941752340098844</v>
      </c>
      <c r="D43" s="56">
        <f t="shared" si="4"/>
        <v>62.698432376658985</v>
      </c>
      <c r="E43" s="29">
        <f t="shared" si="5"/>
        <v>29.986864640721066</v>
      </c>
      <c r="F43" s="29">
        <f t="shared" si="6"/>
        <v>33.422338368991475</v>
      </c>
      <c r="G43" s="29">
        <f t="shared" si="7"/>
        <v>57.55871333318676</v>
      </c>
      <c r="H43" s="61">
        <f t="shared" si="8"/>
        <v>2551.4666555555555</v>
      </c>
      <c r="I43" s="29">
        <f t="shared" si="9"/>
        <v>66.47671434225867</v>
      </c>
    </row>
    <row r="44" spans="1:9" ht="10.5" customHeight="1">
      <c r="A44" s="6">
        <v>2001</v>
      </c>
      <c r="B44" s="29">
        <f t="shared" si="2"/>
        <v>64.82569743384278</v>
      </c>
      <c r="C44" s="29">
        <f t="shared" si="3"/>
        <v>66.1277365373364</v>
      </c>
      <c r="D44" s="56">
        <f t="shared" si="4"/>
        <v>63.93032086619572</v>
      </c>
      <c r="E44" s="29">
        <f t="shared" si="5"/>
        <v>29.02360794004212</v>
      </c>
      <c r="F44" s="29">
        <f t="shared" si="6"/>
        <v>33.25952888478724</v>
      </c>
      <c r="G44" s="29">
        <f t="shared" si="7"/>
        <v>47.791443197297184</v>
      </c>
      <c r="H44" s="61">
        <f t="shared" si="8"/>
        <v>2213.3829926851854</v>
      </c>
      <c r="I44" s="29">
        <f t="shared" si="9"/>
        <v>69.26793547868466</v>
      </c>
    </row>
    <row r="45" spans="1:9" ht="10.5" customHeight="1">
      <c r="A45" s="6">
        <v>2002</v>
      </c>
      <c r="B45" s="29">
        <f t="shared" si="2"/>
        <v>67.91704059980034</v>
      </c>
      <c r="C45" s="29">
        <f t="shared" si="3"/>
        <v>71.93563527420298</v>
      </c>
      <c r="D45" s="56">
        <f t="shared" si="4"/>
        <v>65.15356329971247</v>
      </c>
      <c r="E45" s="29">
        <f t="shared" si="5"/>
        <v>33.710716949441505</v>
      </c>
      <c r="F45" s="29">
        <f t="shared" si="6"/>
        <v>33.64725647980372</v>
      </c>
      <c r="G45" s="29">
        <f t="shared" si="7"/>
        <v>43.255211646683215</v>
      </c>
      <c r="H45" s="61">
        <f t="shared" si="8"/>
        <v>2316.186180811111</v>
      </c>
      <c r="I45" s="29">
        <f t="shared" si="9"/>
        <v>71.13539300099373</v>
      </c>
    </row>
    <row r="46" spans="1:9" ht="10.5" customHeight="1">
      <c r="A46" s="10"/>
      <c r="B46" s="29"/>
      <c r="C46" s="29"/>
      <c r="D46" s="56"/>
      <c r="E46" s="29"/>
      <c r="F46" s="29"/>
      <c r="G46" s="29"/>
      <c r="H46" s="61"/>
      <c r="I46" s="29"/>
    </row>
    <row r="47" spans="1:9" ht="10.5" customHeight="1">
      <c r="A47" s="8" t="s">
        <v>89</v>
      </c>
      <c r="B47" s="15"/>
      <c r="C47" s="4"/>
      <c r="D47" s="4"/>
      <c r="E47" s="4"/>
      <c r="F47" s="4"/>
      <c r="G47" s="4"/>
      <c r="H47" s="8"/>
      <c r="I47" s="15"/>
    </row>
    <row r="48" ht="10.5" customHeight="1"/>
    <row r="49" spans="1:9" ht="10.5" customHeight="1">
      <c r="A49" s="6">
        <v>1990</v>
      </c>
      <c r="B49" s="16" t="s">
        <v>23</v>
      </c>
      <c r="C49" s="16" t="s">
        <v>23</v>
      </c>
      <c r="D49" s="16" t="s">
        <v>23</v>
      </c>
      <c r="E49" s="16" t="s">
        <v>23</v>
      </c>
      <c r="F49" s="16" t="s">
        <v>23</v>
      </c>
      <c r="G49" s="16" t="s">
        <v>23</v>
      </c>
      <c r="H49" s="38" t="s">
        <v>23</v>
      </c>
      <c r="I49" s="16" t="s">
        <v>23</v>
      </c>
    </row>
    <row r="50" spans="1:9" ht="10.5" customHeight="1">
      <c r="A50" s="6">
        <v>1995</v>
      </c>
      <c r="B50" s="48">
        <v>2.1626299748815683</v>
      </c>
      <c r="C50" s="47">
        <v>-0.9977223165607256</v>
      </c>
      <c r="D50" s="57">
        <v>4.128443587902893</v>
      </c>
      <c r="E50" s="47">
        <v>-11.768530392503138</v>
      </c>
      <c r="F50" s="47">
        <v>-11.42862627241881</v>
      </c>
      <c r="G50" s="47">
        <v>-25.717831722211784</v>
      </c>
      <c r="H50" s="47">
        <v>-9.035014585764287</v>
      </c>
      <c r="I50" s="57">
        <v>4.831050418623107</v>
      </c>
    </row>
    <row r="51" spans="1:9" ht="10.5" customHeight="1">
      <c r="A51" s="6">
        <v>1996</v>
      </c>
      <c r="B51" s="48">
        <v>3.969879452484662</v>
      </c>
      <c r="C51" s="47">
        <v>19.621323228254383</v>
      </c>
      <c r="D51" s="57">
        <v>-5.286412746256701</v>
      </c>
      <c r="E51" s="47">
        <v>21.64366398280626</v>
      </c>
      <c r="F51" s="47">
        <v>18.872804196665697</v>
      </c>
      <c r="G51" s="36">
        <v>-10.670239275541448</v>
      </c>
      <c r="H51" s="41">
        <v>-0.5525726252202645</v>
      </c>
      <c r="I51" s="47">
        <v>3.3233368685693137</v>
      </c>
    </row>
    <row r="52" spans="1:9" ht="10.5" customHeight="1">
      <c r="A52" s="6">
        <v>1997</v>
      </c>
      <c r="B52" s="48">
        <v>-3.2382016047113495</v>
      </c>
      <c r="C52" s="47">
        <v>-3.632574609098228</v>
      </c>
      <c r="D52" s="57">
        <v>-2.9436332115228794</v>
      </c>
      <c r="E52" s="47">
        <v>-14.29288821712423</v>
      </c>
      <c r="F52" s="47">
        <v>-11.51296889164874</v>
      </c>
      <c r="G52" s="47">
        <v>16.97741416109406</v>
      </c>
      <c r="H52" s="49">
        <v>1.2268739622019638</v>
      </c>
      <c r="I52" s="47">
        <v>-2.8589442451088445</v>
      </c>
    </row>
    <row r="53" spans="1:9" ht="10.5" customHeight="1">
      <c r="A53" s="6">
        <v>1998</v>
      </c>
      <c r="B53" s="48">
        <v>-0.05121514087377932</v>
      </c>
      <c r="C53" s="47">
        <v>-3.2921689889702606</v>
      </c>
      <c r="D53" s="57">
        <v>2.3523618604421017</v>
      </c>
      <c r="E53" s="47">
        <v>-9.438775046203375</v>
      </c>
      <c r="F53" s="47">
        <v>-9.946929667441907</v>
      </c>
      <c r="G53" s="47">
        <v>-10.438336503398475</v>
      </c>
      <c r="H53" s="49">
        <v>1.1658675873954252</v>
      </c>
      <c r="I53" s="47">
        <v>0.4777856045422624</v>
      </c>
    </row>
    <row r="54" spans="1:9" ht="10.5" customHeight="1">
      <c r="A54" s="6">
        <v>1999</v>
      </c>
      <c r="B54" s="48">
        <v>0.289804831598687</v>
      </c>
      <c r="C54" s="47">
        <v>-1.2600919744580494</v>
      </c>
      <c r="D54" s="57">
        <v>1.3758596596803159</v>
      </c>
      <c r="E54" s="47">
        <v>-8.665886968413375</v>
      </c>
      <c r="F54" s="47">
        <v>-7.605856510631611</v>
      </c>
      <c r="G54" s="47">
        <v>1.2924583493270916</v>
      </c>
      <c r="H54" s="49">
        <v>13.207226167185667</v>
      </c>
      <c r="I54" s="47">
        <v>0.6712037524061856</v>
      </c>
    </row>
    <row r="55" spans="1:9" ht="10.5" customHeight="1">
      <c r="A55" s="6">
        <v>2000</v>
      </c>
      <c r="B55" s="48">
        <v>-1.6649619807526932</v>
      </c>
      <c r="C55" s="47">
        <v>-0.0726575438102941</v>
      </c>
      <c r="D55" s="57">
        <v>-2.751720969260333</v>
      </c>
      <c r="E55" s="47">
        <v>-2.440950369170693</v>
      </c>
      <c r="F55" s="47">
        <v>-2.263312054190976</v>
      </c>
      <c r="G55" s="47">
        <v>-8.7769252838753</v>
      </c>
      <c r="H55" s="49">
        <v>-23.351961159712985</v>
      </c>
      <c r="I55" s="47">
        <v>-0.6141154607672519</v>
      </c>
    </row>
    <row r="56" spans="1:9" ht="10.5" customHeight="1">
      <c r="A56" s="6">
        <v>2001</v>
      </c>
      <c r="B56" s="48">
        <v>2.564118017370646</v>
      </c>
      <c r="C56" s="47">
        <v>3.4187117450434528</v>
      </c>
      <c r="D56" s="57">
        <v>1.9647835565268963</v>
      </c>
      <c r="E56" s="47">
        <v>-3.212262142841311</v>
      </c>
      <c r="F56" s="47">
        <v>-0.4871277479354603</v>
      </c>
      <c r="G56" s="47">
        <v>-16.969229453324218</v>
      </c>
      <c r="H56" s="49">
        <v>-13.250561677309307</v>
      </c>
      <c r="I56" s="47">
        <v>4.19879526845331</v>
      </c>
    </row>
    <row r="57" spans="1:9" ht="10.5" customHeight="1">
      <c r="A57" s="6">
        <v>2002</v>
      </c>
      <c r="B57" s="48">
        <v>4.7687002042861195</v>
      </c>
      <c r="C57" s="47">
        <v>8.782848228273139</v>
      </c>
      <c r="D57" s="57">
        <v>1.9133994901683167</v>
      </c>
      <c r="E57" s="47">
        <v>16.14929825086584</v>
      </c>
      <c r="F57" s="47">
        <v>1.165763941995678</v>
      </c>
      <c r="G57" s="47">
        <v>-9.491723302615213</v>
      </c>
      <c r="H57" s="49">
        <v>4.644618146324902</v>
      </c>
      <c r="I57" s="47">
        <v>2.6959913117140957</v>
      </c>
    </row>
    <row r="58" ht="10.5" customHeight="1"/>
    <row r="59" ht="10.5" customHeight="1">
      <c r="A59" s="13" t="s">
        <v>77</v>
      </c>
    </row>
  </sheetData>
  <mergeCells count="1">
    <mergeCell ref="A7:A9"/>
  </mergeCells>
  <printOptions horizontalCentered="1"/>
  <pageMargins left="0.7874015748031497" right="0.7874015748031497" top="0.6692913385826772" bottom="0.984251968503937" header="0.5118110236220472" footer="0.5118110236220472"/>
  <pageSetup horizontalDpi="300" verticalDpi="300" orientation="portrait" paperSize="9" r:id="rId2"/>
  <headerFooter alignWithMargins="0">
    <oddHeader>&amp;C&amp;9- 16 -</oddHeader>
  </headerFooter>
  <drawing r:id="rId1"/>
</worksheet>
</file>

<file path=xl/worksheets/sheet13.xml><?xml version="1.0" encoding="utf-8"?>
<worksheet xmlns="http://schemas.openxmlformats.org/spreadsheetml/2006/main" xmlns:r="http://schemas.openxmlformats.org/officeDocument/2006/relationships">
  <sheetPr codeName="Tabelle5"/>
  <dimension ref="A2:I61"/>
  <sheetViews>
    <sheetView workbookViewId="0" topLeftCell="A1">
      <selection activeCell="A49" sqref="A49"/>
    </sheetView>
  </sheetViews>
  <sheetFormatPr defaultColWidth="11.421875" defaultRowHeight="11.25" customHeight="1"/>
  <cols>
    <col min="1" max="1" width="8.7109375" style="3" customWidth="1"/>
    <col min="2" max="2" width="13.8515625" style="3" customWidth="1"/>
    <col min="3" max="3" width="18.140625" style="3" customWidth="1"/>
    <col min="4" max="4" width="14.28125" style="3" customWidth="1"/>
    <col min="5" max="5" width="23.28125" style="2" customWidth="1"/>
    <col min="6" max="6" width="11.7109375" style="2" bestFit="1" customWidth="1"/>
    <col min="7" max="16384" width="11.421875" style="2" customWidth="1"/>
  </cols>
  <sheetData>
    <row r="2" spans="1:9" ht="12">
      <c r="A2" s="60"/>
      <c r="B2" s="4"/>
      <c r="C2" s="4"/>
      <c r="D2" s="4"/>
      <c r="E2" s="4"/>
      <c r="F2" s="13"/>
      <c r="G2" s="13"/>
      <c r="H2" s="13"/>
      <c r="I2" s="13"/>
    </row>
    <row r="3" spans="1:9" ht="11.25">
      <c r="A3" s="45"/>
      <c r="B3" s="4"/>
      <c r="C3" s="4"/>
      <c r="D3" s="4"/>
      <c r="E3" s="4"/>
      <c r="F3" s="13"/>
      <c r="G3" s="13"/>
      <c r="H3" s="13"/>
      <c r="I3" s="13"/>
    </row>
    <row r="4" spans="1:5" ht="12.75">
      <c r="A4" s="14" t="s">
        <v>51</v>
      </c>
      <c r="B4" s="15"/>
      <c r="C4" s="4"/>
      <c r="D4" s="4"/>
      <c r="E4" s="4"/>
    </row>
    <row r="5" spans="1:5" ht="12.75">
      <c r="A5" s="50"/>
      <c r="B5" s="15"/>
      <c r="C5" s="4"/>
      <c r="D5" s="4"/>
      <c r="E5" s="4"/>
    </row>
    <row r="7" spans="1:6" ht="10.5" customHeight="1">
      <c r="A7" s="1389" t="s">
        <v>28</v>
      </c>
      <c r="B7" s="1392" t="s">
        <v>14</v>
      </c>
      <c r="C7" s="1395" t="s">
        <v>13</v>
      </c>
      <c r="D7" s="1396"/>
      <c r="E7" s="1396"/>
      <c r="F7" s="11"/>
    </row>
    <row r="8" spans="1:6" ht="10.5" customHeight="1">
      <c r="A8" s="1390"/>
      <c r="B8" s="1393"/>
      <c r="C8" s="63" t="s">
        <v>52</v>
      </c>
      <c r="D8" s="1392"/>
      <c r="E8" s="71" t="s">
        <v>71</v>
      </c>
      <c r="F8" s="11"/>
    </row>
    <row r="9" spans="1:6" ht="10.5" customHeight="1">
      <c r="A9" s="1390"/>
      <c r="B9" s="1393"/>
      <c r="C9" s="69" t="s">
        <v>53</v>
      </c>
      <c r="D9" s="1393"/>
      <c r="E9" s="75" t="s">
        <v>54</v>
      </c>
      <c r="F9" s="11"/>
    </row>
    <row r="10" spans="1:6" ht="10.5" customHeight="1">
      <c r="A10" s="1390"/>
      <c r="B10" s="1393"/>
      <c r="C10" s="69" t="s">
        <v>55</v>
      </c>
      <c r="D10" s="1393"/>
      <c r="E10" s="75" t="s">
        <v>56</v>
      </c>
      <c r="F10" s="11"/>
    </row>
    <row r="11" spans="1:6" ht="10.5" customHeight="1">
      <c r="A11" s="1391"/>
      <c r="B11" s="1394"/>
      <c r="C11" s="65" t="s">
        <v>57</v>
      </c>
      <c r="D11" s="1394"/>
      <c r="E11" s="73" t="s">
        <v>58</v>
      </c>
      <c r="F11" s="11"/>
    </row>
    <row r="12" spans="1:4" ht="10.5" customHeight="1">
      <c r="A12" s="10"/>
      <c r="B12" s="5"/>
      <c r="C12" s="2"/>
      <c r="D12" s="2"/>
    </row>
    <row r="13" spans="1:5" ht="10.5" customHeight="1">
      <c r="A13" s="8" t="s">
        <v>22</v>
      </c>
      <c r="B13" s="15"/>
      <c r="C13" s="4"/>
      <c r="D13" s="4"/>
      <c r="E13" s="4"/>
    </row>
    <row r="14" spans="1:4" ht="10.5" customHeight="1">
      <c r="A14" s="10"/>
      <c r="B14" s="5"/>
      <c r="C14" s="2"/>
      <c r="D14" s="2"/>
    </row>
    <row r="15" spans="1:5" ht="10.5" customHeight="1">
      <c r="A15" s="6">
        <v>1990</v>
      </c>
      <c r="B15" s="24">
        <v>307930</v>
      </c>
      <c r="C15" s="26">
        <v>116264</v>
      </c>
      <c r="D15" s="42">
        <v>44083</v>
      </c>
      <c r="E15" s="18">
        <v>147583</v>
      </c>
    </row>
    <row r="16" spans="1:5" ht="10.5" customHeight="1">
      <c r="A16" s="6">
        <v>1995</v>
      </c>
      <c r="B16" s="25">
        <v>202871.1453911278</v>
      </c>
      <c r="C16" s="26">
        <v>37866.88720773369</v>
      </c>
      <c r="D16" s="42">
        <v>59069.638</v>
      </c>
      <c r="E16" s="18">
        <v>105934.62056662206</v>
      </c>
    </row>
    <row r="17" spans="1:5" ht="10.5" customHeight="1">
      <c r="A17" s="6">
        <v>1996</v>
      </c>
      <c r="B17" s="25">
        <v>209613.23696160002</v>
      </c>
      <c r="C17" s="26">
        <v>38845.991743000006</v>
      </c>
      <c r="D17" s="42">
        <v>58656.18979999999</v>
      </c>
      <c r="E17" s="18">
        <v>112111.0548546</v>
      </c>
    </row>
    <row r="18" spans="1:6" ht="10.5" customHeight="1">
      <c r="A18" s="6">
        <v>1997</v>
      </c>
      <c r="B18" s="25">
        <v>203620.5113865</v>
      </c>
      <c r="C18" s="26">
        <v>37318.816031</v>
      </c>
      <c r="D18" s="42">
        <v>58747.2596</v>
      </c>
      <c r="E18" s="18">
        <v>107554.4357555</v>
      </c>
      <c r="F18" s="26"/>
    </row>
    <row r="19" spans="1:6" ht="10.5" customHeight="1">
      <c r="A19" s="6">
        <v>1998</v>
      </c>
      <c r="B19" s="25">
        <v>204593.38087780002</v>
      </c>
      <c r="C19" s="26">
        <v>36713.43247299999</v>
      </c>
      <c r="D19" s="42">
        <v>59875.782999999996</v>
      </c>
      <c r="E19" s="18">
        <v>108005.04094480001</v>
      </c>
      <c r="F19" s="59"/>
    </row>
    <row r="20" spans="1:6" ht="10.5" customHeight="1">
      <c r="A20" s="6">
        <v>1999</v>
      </c>
      <c r="B20" s="25">
        <v>205966.6193274265</v>
      </c>
      <c r="C20" s="26">
        <v>37544.790335</v>
      </c>
      <c r="D20" s="42">
        <v>62044.881400000006</v>
      </c>
      <c r="E20" s="18">
        <v>106381.51983448665</v>
      </c>
      <c r="F20" s="26"/>
    </row>
    <row r="21" spans="1:6" ht="10.5" customHeight="1">
      <c r="A21" s="6">
        <v>2000</v>
      </c>
      <c r="B21" s="25">
        <v>204701.74647411716</v>
      </c>
      <c r="C21" s="26">
        <v>38622.806991000005</v>
      </c>
      <c r="D21" s="42">
        <v>61748.105</v>
      </c>
      <c r="E21" s="18">
        <v>104315.29066245508</v>
      </c>
      <c r="F21" s="26"/>
    </row>
    <row r="22" spans="1:6" ht="10.5" customHeight="1">
      <c r="A22" s="6">
        <v>2001</v>
      </c>
      <c r="B22" s="25">
        <v>213296.75371951368</v>
      </c>
      <c r="C22" s="26">
        <v>38503.259602</v>
      </c>
      <c r="D22" s="42">
        <v>61288.237936</v>
      </c>
      <c r="E22" s="18">
        <v>113505.08592540001</v>
      </c>
      <c r="F22" s="26"/>
    </row>
    <row r="23" spans="1:6" ht="10.5" customHeight="1">
      <c r="A23" s="6">
        <v>2002</v>
      </c>
      <c r="B23" s="25">
        <v>219047.21566796</v>
      </c>
      <c r="C23" s="26">
        <v>43505.29849452</v>
      </c>
      <c r="D23" s="42">
        <v>61757.598399999995</v>
      </c>
      <c r="E23" s="18">
        <v>113784.31877344</v>
      </c>
      <c r="F23" s="26"/>
    </row>
    <row r="24" spans="1:6" ht="10.5" customHeight="1">
      <c r="A24" s="10"/>
      <c r="B24" s="25"/>
      <c r="C24" s="26"/>
      <c r="D24" s="42"/>
      <c r="E24" s="18"/>
      <c r="F24" s="26"/>
    </row>
    <row r="25" spans="1:5" ht="10.5" customHeight="1">
      <c r="A25" s="9" t="s">
        <v>76</v>
      </c>
      <c r="B25" s="15"/>
      <c r="C25" s="4"/>
      <c r="D25" s="4"/>
      <c r="E25" s="4"/>
    </row>
    <row r="26" spans="1:4" ht="10.5" customHeight="1">
      <c r="A26" s="10"/>
      <c r="B26" s="2"/>
      <c r="C26" s="2"/>
      <c r="D26" s="2"/>
    </row>
    <row r="27" spans="1:5" ht="10.5" customHeight="1">
      <c r="A27" s="6">
        <v>1990</v>
      </c>
      <c r="B27" s="25">
        <v>100</v>
      </c>
      <c r="C27" s="30">
        <f aca="true" t="shared" si="0" ref="C27:C34">SUM(C15/B15*100)</f>
        <v>37.756633001006726</v>
      </c>
      <c r="D27" s="31">
        <f aca="true" t="shared" si="1" ref="D27:D34">SUM(D15/B15*100)</f>
        <v>14.31591595492482</v>
      </c>
      <c r="E27" s="19">
        <f aca="true" t="shared" si="2" ref="E27:E34">SUM(E15/B15*100)</f>
        <v>47.92745104406846</v>
      </c>
    </row>
    <row r="28" spans="1:5" ht="10.5" customHeight="1">
      <c r="A28" s="6">
        <v>1995</v>
      </c>
      <c r="B28" s="25">
        <v>100</v>
      </c>
      <c r="C28" s="30">
        <f t="shared" si="0"/>
        <v>18.665486969439534</v>
      </c>
      <c r="D28" s="31">
        <f t="shared" si="1"/>
        <v>29.116825799014446</v>
      </c>
      <c r="E28" s="19">
        <f t="shared" si="2"/>
        <v>52.21768742044818</v>
      </c>
    </row>
    <row r="29" spans="1:5" ht="10.5" customHeight="1">
      <c r="A29" s="6">
        <v>1996</v>
      </c>
      <c r="B29" s="25">
        <v>100</v>
      </c>
      <c r="C29" s="30">
        <f t="shared" si="0"/>
        <v>18.532222633495408</v>
      </c>
      <c r="D29" s="31">
        <f t="shared" si="1"/>
        <v>27.983056151528007</v>
      </c>
      <c r="E29" s="19">
        <f t="shared" si="2"/>
        <v>53.4847209459096</v>
      </c>
    </row>
    <row r="30" spans="1:5" ht="10.5" customHeight="1">
      <c r="A30" s="6">
        <v>1997</v>
      </c>
      <c r="B30" s="25">
        <v>100</v>
      </c>
      <c r="C30" s="30">
        <f t="shared" si="0"/>
        <v>18.32763103131772</v>
      </c>
      <c r="D30" s="31">
        <f t="shared" si="1"/>
        <v>28.851346654605702</v>
      </c>
      <c r="E30" s="19">
        <f t="shared" si="2"/>
        <v>52.82102231407657</v>
      </c>
    </row>
    <row r="31" spans="1:5" ht="10.5" customHeight="1">
      <c r="A31" s="6">
        <v>1998</v>
      </c>
      <c r="B31" s="25">
        <v>100</v>
      </c>
      <c r="C31" s="30">
        <f t="shared" si="0"/>
        <v>17.9445846759472</v>
      </c>
      <c r="D31" s="31">
        <f t="shared" si="1"/>
        <v>29.265747866869035</v>
      </c>
      <c r="E31" s="19">
        <f t="shared" si="2"/>
        <v>52.79009539869205</v>
      </c>
    </row>
    <row r="32" spans="1:5" ht="10.5" customHeight="1">
      <c r="A32" s="6">
        <v>1999</v>
      </c>
      <c r="B32" s="25">
        <v>100</v>
      </c>
      <c r="C32" s="30">
        <f t="shared" si="0"/>
        <v>18.228580173622596</v>
      </c>
      <c r="D32" s="31">
        <f t="shared" si="1"/>
        <v>30.123755782662453</v>
      </c>
      <c r="E32" s="19">
        <f t="shared" si="2"/>
        <v>51.649883938412</v>
      </c>
    </row>
    <row r="33" spans="1:5" ht="10.5" customHeight="1">
      <c r="A33" s="6">
        <v>2000</v>
      </c>
      <c r="B33" s="25">
        <v>100</v>
      </c>
      <c r="C33" s="30">
        <f t="shared" si="0"/>
        <v>18.867844391295186</v>
      </c>
      <c r="D33" s="31">
        <f t="shared" si="1"/>
        <v>30.164913618754856</v>
      </c>
      <c r="E33" s="19">
        <f t="shared" si="2"/>
        <v>50.95964859080716</v>
      </c>
    </row>
    <row r="34" spans="1:5" ht="10.5" customHeight="1">
      <c r="A34" s="6">
        <v>2001</v>
      </c>
      <c r="B34" s="25">
        <v>100</v>
      </c>
      <c r="C34" s="30">
        <f t="shared" si="0"/>
        <v>18.051498173587763</v>
      </c>
      <c r="D34" s="31">
        <f t="shared" si="1"/>
        <v>28.733788427269896</v>
      </c>
      <c r="E34" s="19">
        <f t="shared" si="2"/>
        <v>53.21463357790235</v>
      </c>
    </row>
    <row r="35" spans="1:5" ht="10.5" customHeight="1">
      <c r="A35" s="6">
        <v>2002</v>
      </c>
      <c r="B35" s="25">
        <v>100</v>
      </c>
      <c r="C35" s="30">
        <v>19.861151104731213</v>
      </c>
      <c r="D35" s="31">
        <v>28.193738145302188</v>
      </c>
      <c r="E35" s="19">
        <v>51.945110749966595</v>
      </c>
    </row>
    <row r="36" spans="1:5" ht="10.5" customHeight="1">
      <c r="A36" s="10"/>
      <c r="B36" s="25"/>
      <c r="C36" s="30"/>
      <c r="D36" s="31"/>
      <c r="E36" s="19"/>
    </row>
    <row r="37" spans="1:5" ht="10.5" customHeight="1">
      <c r="A37" s="9" t="s">
        <v>88</v>
      </c>
      <c r="B37" s="15"/>
      <c r="C37" s="4"/>
      <c r="D37" s="4"/>
      <c r="E37" s="4"/>
    </row>
    <row r="38" spans="2:4" ht="10.5" customHeight="1">
      <c r="B38" s="2"/>
      <c r="C38" s="2"/>
      <c r="D38" s="2"/>
    </row>
    <row r="39" spans="1:5" ht="10.5" customHeight="1">
      <c r="A39" s="6">
        <v>1990</v>
      </c>
      <c r="B39" s="81">
        <v>100</v>
      </c>
      <c r="C39" s="82">
        <v>100</v>
      </c>
      <c r="D39" s="83">
        <v>100</v>
      </c>
      <c r="E39" s="84">
        <v>100</v>
      </c>
    </row>
    <row r="40" spans="1:5" ht="10.5" customHeight="1">
      <c r="A40" s="6">
        <v>1995</v>
      </c>
      <c r="B40" s="32">
        <f>SUM(B16/$B$15*100)</f>
        <v>65.88222823080824</v>
      </c>
      <c r="C40" s="30">
        <f>SUM(C16/$C$15*100)</f>
        <v>32.56974403747823</v>
      </c>
      <c r="D40" s="31">
        <f>SUM(D16/$D$15*100)</f>
        <v>133.9964113150194</v>
      </c>
      <c r="E40" s="19">
        <f>SUM(E16/$E$15*100)</f>
        <v>71.77969045663936</v>
      </c>
    </row>
    <row r="41" spans="1:5" ht="10.5" customHeight="1">
      <c r="A41" s="6">
        <v>1996</v>
      </c>
      <c r="B41" s="32">
        <f aca="true" t="shared" si="3" ref="B41:B46">SUM(B17/$B$15*100)</f>
        <v>68.07171661143767</v>
      </c>
      <c r="C41" s="30">
        <f aca="true" t="shared" si="4" ref="C41:C46">SUM(C17/$C$15*100)</f>
        <v>33.41188307902705</v>
      </c>
      <c r="D41" s="31">
        <f aca="true" t="shared" si="5" ref="D41:D46">SUM(D17/$D$15*100)</f>
        <v>133.0585255086995</v>
      </c>
      <c r="E41" s="19">
        <f aca="true" t="shared" si="6" ref="E41:E46">SUM(E17/$E$15*100)</f>
        <v>75.96474855139142</v>
      </c>
    </row>
    <row r="42" spans="1:5" ht="10.5" customHeight="1">
      <c r="A42" s="6">
        <v>1997</v>
      </c>
      <c r="B42" s="32">
        <f t="shared" si="3"/>
        <v>66.12558418682818</v>
      </c>
      <c r="C42" s="30">
        <f t="shared" si="4"/>
        <v>32.098341731748434</v>
      </c>
      <c r="D42" s="31">
        <f t="shared" si="5"/>
        <v>133.26511262845088</v>
      </c>
      <c r="E42" s="19">
        <f t="shared" si="6"/>
        <v>72.87725263444977</v>
      </c>
    </row>
    <row r="43" spans="1:5" ht="10.5" customHeight="1">
      <c r="A43" s="6">
        <v>1998</v>
      </c>
      <c r="B43" s="32">
        <f t="shared" si="3"/>
        <v>66.44152270899231</v>
      </c>
      <c r="C43" s="30">
        <f t="shared" si="4"/>
        <v>31.57764438949287</v>
      </c>
      <c r="D43" s="31">
        <f t="shared" si="5"/>
        <v>135.82510945262345</v>
      </c>
      <c r="E43" s="19">
        <f t="shared" si="6"/>
        <v>73.18257586903641</v>
      </c>
    </row>
    <row r="44" spans="1:5" ht="10.5" customHeight="1">
      <c r="A44" s="6">
        <v>1999</v>
      </c>
      <c r="B44" s="32">
        <f t="shared" si="3"/>
        <v>66.88748070257088</v>
      </c>
      <c r="C44" s="30">
        <f t="shared" si="4"/>
        <v>32.292704822645014</v>
      </c>
      <c r="D44" s="31">
        <f t="shared" si="5"/>
        <v>140.7455967152871</v>
      </c>
      <c r="E44" s="19">
        <f t="shared" si="6"/>
        <v>72.08250261512956</v>
      </c>
    </row>
    <row r="45" spans="1:5" ht="10.5" customHeight="1">
      <c r="A45" s="6">
        <v>2000</v>
      </c>
      <c r="B45" s="32">
        <f t="shared" si="3"/>
        <v>66.47671434225867</v>
      </c>
      <c r="C45" s="30">
        <f t="shared" si="4"/>
        <v>33.219919313803075</v>
      </c>
      <c r="D45" s="31">
        <f t="shared" si="5"/>
        <v>140.07237483837307</v>
      </c>
      <c r="E45" s="19">
        <f t="shared" si="6"/>
        <v>70.68245710038086</v>
      </c>
    </row>
    <row r="46" spans="1:5" ht="10.5" customHeight="1">
      <c r="A46" s="6">
        <v>2001</v>
      </c>
      <c r="B46" s="32">
        <f t="shared" si="3"/>
        <v>69.26793547868466</v>
      </c>
      <c r="C46" s="30">
        <f t="shared" si="4"/>
        <v>33.117095233262226</v>
      </c>
      <c r="D46" s="31">
        <f t="shared" si="5"/>
        <v>139.02919024567294</v>
      </c>
      <c r="E46" s="19">
        <f t="shared" si="6"/>
        <v>76.90932283894487</v>
      </c>
    </row>
    <row r="47" spans="1:5" ht="10.5" customHeight="1">
      <c r="A47" s="6">
        <v>2002</v>
      </c>
      <c r="B47" s="32">
        <v>71.13539300099373</v>
      </c>
      <c r="C47" s="30">
        <v>37.41940626033854</v>
      </c>
      <c r="D47" s="31">
        <v>140.0939101240841</v>
      </c>
      <c r="E47" s="19">
        <v>77.09852677709492</v>
      </c>
    </row>
    <row r="48" spans="1:5" ht="10.5" customHeight="1">
      <c r="A48" s="10"/>
      <c r="B48" s="32"/>
      <c r="C48" s="30"/>
      <c r="D48" s="31"/>
      <c r="E48" s="19"/>
    </row>
    <row r="49" spans="1:5" ht="10.5" customHeight="1">
      <c r="A49" s="9" t="s">
        <v>89</v>
      </c>
      <c r="B49" s="15"/>
      <c r="C49" s="4"/>
      <c r="D49" s="4"/>
      <c r="E49" s="4"/>
    </row>
    <row r="50" spans="2:4" ht="10.5" customHeight="1">
      <c r="B50" s="2"/>
      <c r="C50" s="17"/>
      <c r="D50" s="2"/>
    </row>
    <row r="51" spans="1:5" ht="10.5" customHeight="1">
      <c r="A51" s="6">
        <v>1990</v>
      </c>
      <c r="B51" s="16" t="s">
        <v>59</v>
      </c>
      <c r="C51" s="16" t="s">
        <v>60</v>
      </c>
      <c r="D51" s="16" t="s">
        <v>61</v>
      </c>
      <c r="E51" s="16" t="s">
        <v>62</v>
      </c>
    </row>
    <row r="52" spans="1:5" ht="10.5" customHeight="1">
      <c r="A52" s="6">
        <v>1995</v>
      </c>
      <c r="B52" s="51">
        <v>4.831050418623107</v>
      </c>
      <c r="C52" s="52">
        <v>10.660414412267144</v>
      </c>
      <c r="D52" s="53">
        <v>9.264789774513972</v>
      </c>
      <c r="E52" s="54">
        <v>0.658121820776941</v>
      </c>
    </row>
    <row r="53" spans="1:5" ht="10.5" customHeight="1">
      <c r="A53" s="6">
        <v>1996</v>
      </c>
      <c r="B53" s="51">
        <v>3.3233368685693137</v>
      </c>
      <c r="C53" s="52">
        <v>2.585648326188135</v>
      </c>
      <c r="D53" s="53">
        <v>-0.6999335259173449</v>
      </c>
      <c r="E53" s="54">
        <v>5.830420928438215</v>
      </c>
    </row>
    <row r="54" spans="1:5" ht="10.5" customHeight="1">
      <c r="A54" s="6">
        <v>1997</v>
      </c>
      <c r="B54" s="51">
        <v>-2.8589442451088445</v>
      </c>
      <c r="C54" s="52">
        <v>-3.9313598224074155</v>
      </c>
      <c r="D54" s="53">
        <v>0.15526034048669146</v>
      </c>
      <c r="E54" s="54">
        <v>-4.064379828563389</v>
      </c>
    </row>
    <row r="55" spans="1:5" ht="10.5" customHeight="1">
      <c r="A55" s="6">
        <v>1998</v>
      </c>
      <c r="B55" s="51">
        <v>0.4777856045422624</v>
      </c>
      <c r="C55" s="52">
        <v>-1.6221939021246783</v>
      </c>
      <c r="D55" s="53">
        <v>1.9209804979567053</v>
      </c>
      <c r="E55" s="54">
        <v>0.4189554676520686</v>
      </c>
    </row>
    <row r="56" spans="1:5" ht="10.5" customHeight="1">
      <c r="A56" s="6">
        <v>1999</v>
      </c>
      <c r="B56" s="51">
        <v>0.6712037524061856</v>
      </c>
      <c r="C56" s="52">
        <v>2.264451471845902</v>
      </c>
      <c r="D56" s="53">
        <v>3.622663940778878</v>
      </c>
      <c r="E56" s="54">
        <v>-1.5031901253045419</v>
      </c>
    </row>
    <row r="57" spans="1:5" ht="10.5" customHeight="1">
      <c r="A57" s="6">
        <v>2000</v>
      </c>
      <c r="B57" s="51">
        <v>-0.6141154607672519</v>
      </c>
      <c r="C57" s="52">
        <v>2.871281598275587</v>
      </c>
      <c r="D57" s="53">
        <v>-0.47832535626379524</v>
      </c>
      <c r="E57" s="54">
        <v>-1.9422820573031032</v>
      </c>
    </row>
    <row r="58" spans="1:5" ht="10.5" customHeight="1">
      <c r="A58" s="6">
        <v>2001</v>
      </c>
      <c r="B58" s="51">
        <v>4.19879526845331</v>
      </c>
      <c r="C58" s="52">
        <v>-0.309525377137561</v>
      </c>
      <c r="D58" s="53">
        <v>-0.7447468452675565</v>
      </c>
      <c r="E58" s="54">
        <v>8.809633951633614</v>
      </c>
    </row>
    <row r="59" spans="1:5" ht="10.5" customHeight="1">
      <c r="A59" s="6">
        <v>2002</v>
      </c>
      <c r="B59" s="51">
        <v>2.6959913117140957</v>
      </c>
      <c r="C59" s="52">
        <v>12.991208911206513</v>
      </c>
      <c r="D59" s="53">
        <v>0.7658246994963775</v>
      </c>
      <c r="E59" s="54">
        <v>0.24600910678445587</v>
      </c>
    </row>
    <row r="60" ht="10.5" customHeight="1"/>
    <row r="61" ht="10.5" customHeight="1">
      <c r="A61" s="34" t="s">
        <v>78</v>
      </c>
    </row>
  </sheetData>
  <mergeCells count="4">
    <mergeCell ref="D8:D11"/>
    <mergeCell ref="C7:E7"/>
    <mergeCell ref="A7:A11"/>
    <mergeCell ref="B7:B11"/>
  </mergeCells>
  <printOptions horizontalCentered="1"/>
  <pageMargins left="0.7874015748031497" right="0.7874015748031497" top="0.6692913385826772" bottom="0.984251968503937" header="0.5118110236220472" footer="0.5118110236220472"/>
  <pageSetup horizontalDpi="300" verticalDpi="300" orientation="portrait" paperSize="9" r:id="rId2"/>
  <headerFooter alignWithMargins="0">
    <oddHeader>&amp;C&amp;9- 17 -</oddHeader>
  </headerFooter>
  <drawing r:id="rId1"/>
</worksheet>
</file>

<file path=xl/worksheets/sheet14.xml><?xml version="1.0" encoding="utf-8"?>
<worksheet xmlns="http://schemas.openxmlformats.org/spreadsheetml/2006/main" xmlns:r="http://schemas.openxmlformats.org/officeDocument/2006/relationships">
  <sheetPr codeName="Tabelle6"/>
  <dimension ref="A1:O66"/>
  <sheetViews>
    <sheetView workbookViewId="0" topLeftCell="A1">
      <selection activeCell="B36" sqref="B36:D36"/>
    </sheetView>
  </sheetViews>
  <sheetFormatPr defaultColWidth="11.421875" defaultRowHeight="11.25" customHeight="1"/>
  <cols>
    <col min="1" max="1" width="8.7109375" style="3" customWidth="1"/>
    <col min="2" max="2" width="11.421875" style="2" customWidth="1"/>
    <col min="3" max="3" width="8.7109375" style="2" customWidth="1"/>
    <col min="4" max="9" width="9.421875" style="2" customWidth="1"/>
    <col min="10" max="16384" width="11.421875" style="2" customWidth="1"/>
  </cols>
  <sheetData>
    <row r="1" spans="1:9" ht="12">
      <c r="A1" s="60"/>
      <c r="B1" s="4"/>
      <c r="C1" s="4"/>
      <c r="D1" s="4"/>
      <c r="E1" s="4"/>
      <c r="F1" s="4"/>
      <c r="G1" s="4"/>
      <c r="H1" s="4"/>
      <c r="I1" s="4"/>
    </row>
    <row r="2" spans="1:9" ht="11.25">
      <c r="A2" s="45"/>
      <c r="B2" s="4"/>
      <c r="C2" s="4"/>
      <c r="D2" s="4"/>
      <c r="E2" s="4"/>
      <c r="F2" s="4"/>
      <c r="G2" s="4"/>
      <c r="H2" s="4"/>
      <c r="I2" s="4"/>
    </row>
    <row r="3" spans="1:9" ht="12.75">
      <c r="A3" s="14" t="s">
        <v>69</v>
      </c>
      <c r="B3" s="4"/>
      <c r="C3" s="4"/>
      <c r="D3" s="4"/>
      <c r="E3" s="4"/>
      <c r="F3" s="4"/>
      <c r="G3" s="4"/>
      <c r="H3" s="4"/>
      <c r="I3" s="4"/>
    </row>
    <row r="4" spans="1:9" ht="14.25">
      <c r="A4" s="14" t="s">
        <v>75</v>
      </c>
      <c r="B4" s="4"/>
      <c r="C4" s="15"/>
      <c r="D4" s="4"/>
      <c r="E4" s="4"/>
      <c r="F4" s="4"/>
      <c r="G4" s="4"/>
      <c r="H4" s="4"/>
      <c r="I4" s="4"/>
    </row>
    <row r="5" spans="1:9" ht="12.75">
      <c r="A5" s="50"/>
      <c r="B5" s="4"/>
      <c r="C5" s="15"/>
      <c r="D5" s="4"/>
      <c r="E5" s="4"/>
      <c r="F5" s="4"/>
      <c r="G5" s="4"/>
      <c r="H5" s="4"/>
      <c r="I5" s="4"/>
    </row>
    <row r="7" spans="1:9" ht="10.5" customHeight="1">
      <c r="A7" s="1383"/>
      <c r="B7" s="63" t="s">
        <v>12</v>
      </c>
      <c r="C7" s="64" t="s">
        <v>13</v>
      </c>
      <c r="D7" s="64"/>
      <c r="E7" s="64"/>
      <c r="F7" s="64"/>
      <c r="G7" s="64"/>
      <c r="H7" s="64"/>
      <c r="I7" s="64"/>
    </row>
    <row r="8" spans="1:9" ht="10.5" customHeight="1">
      <c r="A8" s="1384"/>
      <c r="B8" s="65" t="s">
        <v>73</v>
      </c>
      <c r="C8" s="66" t="s">
        <v>15</v>
      </c>
      <c r="D8" s="66" t="s">
        <v>16</v>
      </c>
      <c r="E8" s="66" t="s">
        <v>17</v>
      </c>
      <c r="F8" s="66" t="s">
        <v>18</v>
      </c>
      <c r="G8" s="66" t="s">
        <v>19</v>
      </c>
      <c r="H8" s="66" t="s">
        <v>25</v>
      </c>
      <c r="I8" s="67" t="s">
        <v>21</v>
      </c>
    </row>
    <row r="9" spans="1:9" ht="10.5" customHeight="1">
      <c r="A9" s="10"/>
      <c r="B9" s="7"/>
      <c r="C9" s="7"/>
      <c r="D9" s="7"/>
      <c r="E9" s="7"/>
      <c r="F9" s="7"/>
      <c r="G9" s="7"/>
      <c r="H9" s="7"/>
      <c r="I9" s="7"/>
    </row>
    <row r="10" spans="1:9" ht="10.5" customHeight="1">
      <c r="A10" s="8" t="s">
        <v>22</v>
      </c>
      <c r="B10" s="15"/>
      <c r="C10" s="9"/>
      <c r="D10" s="9"/>
      <c r="E10" s="9"/>
      <c r="F10" s="9"/>
      <c r="G10" s="9"/>
      <c r="H10" s="9"/>
      <c r="I10" s="9"/>
    </row>
    <row r="11" spans="1:2" ht="10.5" customHeight="1">
      <c r="A11" s="10"/>
      <c r="B11" s="5"/>
    </row>
    <row r="12" spans="1:9" ht="10.5" customHeight="1">
      <c r="A12" s="6">
        <v>1990</v>
      </c>
      <c r="B12" s="20">
        <v>116264</v>
      </c>
      <c r="C12" s="21">
        <v>10241</v>
      </c>
      <c r="D12" s="21">
        <v>59233</v>
      </c>
      <c r="E12" s="21">
        <v>4480</v>
      </c>
      <c r="F12" s="21">
        <v>12223</v>
      </c>
      <c r="G12" s="21">
        <v>19070</v>
      </c>
      <c r="H12" s="21">
        <v>11017</v>
      </c>
      <c r="I12" s="33">
        <v>0</v>
      </c>
    </row>
    <row r="13" spans="1:9" ht="10.5" customHeight="1">
      <c r="A13" s="6">
        <v>1995</v>
      </c>
      <c r="B13" s="21">
        <v>37866.88720773369</v>
      </c>
      <c r="C13" s="21">
        <v>1417.246332</v>
      </c>
      <c r="D13" s="21">
        <v>4429.13895</v>
      </c>
      <c r="E13" s="21">
        <v>4239.516678</v>
      </c>
      <c r="F13" s="21">
        <v>14294.60164773369</v>
      </c>
      <c r="G13" s="21">
        <v>9942.8436</v>
      </c>
      <c r="H13" s="21">
        <v>3397</v>
      </c>
      <c r="I13" s="21">
        <v>146.54</v>
      </c>
    </row>
    <row r="14" spans="1:9" ht="10.5" customHeight="1">
      <c r="A14" s="6">
        <v>1996</v>
      </c>
      <c r="B14" s="21">
        <v>38845.991743000006</v>
      </c>
      <c r="C14" s="21">
        <v>1596.334851</v>
      </c>
      <c r="D14" s="21">
        <v>4212.931476</v>
      </c>
      <c r="E14" s="21">
        <v>5041.0174719999995</v>
      </c>
      <c r="F14" s="21">
        <v>12612.489384</v>
      </c>
      <c r="G14" s="21">
        <v>10712.916</v>
      </c>
      <c r="H14" s="21">
        <v>4573</v>
      </c>
      <c r="I14" s="21">
        <v>97.30256000000001</v>
      </c>
    </row>
    <row r="15" spans="1:10" ht="10.5" customHeight="1">
      <c r="A15" s="6">
        <v>1997</v>
      </c>
      <c r="B15" s="21">
        <v>37318.816031</v>
      </c>
      <c r="C15" s="21">
        <v>1966.94805</v>
      </c>
      <c r="D15" s="21">
        <v>4415.670506</v>
      </c>
      <c r="E15" s="21">
        <v>3876.2743470000005</v>
      </c>
      <c r="F15" s="21">
        <v>13109.284728</v>
      </c>
      <c r="G15" s="21">
        <v>10892.6424</v>
      </c>
      <c r="H15" s="21">
        <v>2857.996</v>
      </c>
      <c r="I15" s="21">
        <v>200</v>
      </c>
      <c r="J15" s="21"/>
    </row>
    <row r="16" spans="1:10" ht="10.5" customHeight="1">
      <c r="A16" s="6">
        <v>1998</v>
      </c>
      <c r="B16" s="21">
        <v>36713.43247299999</v>
      </c>
      <c r="C16" s="21">
        <v>1878.365322</v>
      </c>
      <c r="D16" s="21">
        <v>3624.7291379999997</v>
      </c>
      <c r="E16" s="21">
        <v>3477.714525</v>
      </c>
      <c r="F16" s="21">
        <v>13699.891688</v>
      </c>
      <c r="G16" s="21">
        <v>11482.8768</v>
      </c>
      <c r="H16" s="21">
        <v>2279.855</v>
      </c>
      <c r="I16" s="21">
        <v>270</v>
      </c>
      <c r="J16" s="21"/>
    </row>
    <row r="17" spans="1:9" ht="10.5" customHeight="1">
      <c r="A17" s="6">
        <v>1999</v>
      </c>
      <c r="B17" s="21">
        <v>37544.790335</v>
      </c>
      <c r="C17" s="21">
        <v>2086.53995</v>
      </c>
      <c r="D17" s="21">
        <v>3395.230743</v>
      </c>
      <c r="E17" s="21">
        <v>3849.5800019999997</v>
      </c>
      <c r="F17" s="21">
        <v>13608.079440000001</v>
      </c>
      <c r="G17" s="21">
        <v>12324.895199999999</v>
      </c>
      <c r="H17" s="21">
        <v>2122.465</v>
      </c>
      <c r="I17" s="21">
        <v>158</v>
      </c>
    </row>
    <row r="18" spans="1:9" ht="10.5" customHeight="1">
      <c r="A18" s="6">
        <v>2000</v>
      </c>
      <c r="B18" s="21">
        <v>38622.806991000005</v>
      </c>
      <c r="C18" s="21">
        <v>1053.097177</v>
      </c>
      <c r="D18" s="21">
        <v>3420.56635</v>
      </c>
      <c r="E18" s="21">
        <v>3441.67944</v>
      </c>
      <c r="F18" s="21">
        <v>15166.920024000001</v>
      </c>
      <c r="G18" s="21">
        <v>13599.36</v>
      </c>
      <c r="H18" s="21">
        <v>1857.684</v>
      </c>
      <c r="I18" s="21">
        <v>83.5</v>
      </c>
    </row>
    <row r="19" spans="1:9" ht="10.5" customHeight="1">
      <c r="A19" s="6">
        <v>2001</v>
      </c>
      <c r="B19" s="21">
        <v>38503.259602</v>
      </c>
      <c r="C19" s="21">
        <v>984.052157</v>
      </c>
      <c r="D19" s="21">
        <v>2696.395779</v>
      </c>
      <c r="E19" s="21">
        <v>3768.229802</v>
      </c>
      <c r="F19" s="21">
        <v>14432.707664</v>
      </c>
      <c r="G19" s="21">
        <v>14506.9992</v>
      </c>
      <c r="H19" s="21">
        <v>2014.875</v>
      </c>
      <c r="I19" s="21">
        <v>100</v>
      </c>
    </row>
    <row r="20" spans="1:9" ht="10.5" customHeight="1">
      <c r="A20" s="6">
        <v>2002</v>
      </c>
      <c r="B20" s="21">
        <v>43505.29849452</v>
      </c>
      <c r="C20" s="21">
        <v>972.717209</v>
      </c>
      <c r="D20" s="21">
        <v>2789.783902</v>
      </c>
      <c r="E20" s="21">
        <v>3239.8501915200004</v>
      </c>
      <c r="F20" s="21">
        <v>14170.028792000001</v>
      </c>
      <c r="G20" s="21">
        <v>14703.818400000002</v>
      </c>
      <c r="H20" s="21">
        <v>2375.244</v>
      </c>
      <c r="I20" s="21">
        <v>5253.856000000001</v>
      </c>
    </row>
    <row r="21" spans="1:9" ht="10.5" customHeight="1">
      <c r="A21" s="10"/>
      <c r="B21" s="21"/>
      <c r="C21" s="21"/>
      <c r="D21" s="21"/>
      <c r="E21" s="21"/>
      <c r="F21" s="21"/>
      <c r="G21" s="21"/>
      <c r="H21" s="21"/>
      <c r="I21" s="21"/>
    </row>
    <row r="22" spans="1:9" ht="10.5" customHeight="1">
      <c r="A22" s="9" t="s">
        <v>76</v>
      </c>
      <c r="B22" s="15"/>
      <c r="C22" s="9"/>
      <c r="D22" s="9"/>
      <c r="E22" s="9"/>
      <c r="F22" s="9"/>
      <c r="G22" s="9"/>
      <c r="H22" s="9"/>
      <c r="I22" s="9"/>
    </row>
    <row r="23" ht="10.5" customHeight="1"/>
    <row r="24" spans="1:9" ht="10.5" customHeight="1">
      <c r="A24" s="6">
        <v>1990</v>
      </c>
      <c r="B24" s="21">
        <v>100</v>
      </c>
      <c r="C24" s="29">
        <f>SUM(C12/B12*100)</f>
        <v>8.80840156884332</v>
      </c>
      <c r="D24" s="29">
        <f>SUM(D12/B12*100)</f>
        <v>50.94698272896168</v>
      </c>
      <c r="E24" s="29">
        <f>SUM(E12/B12*100)</f>
        <v>3.853299387600633</v>
      </c>
      <c r="F24" s="29">
        <f>SUM(F12/B12*100)</f>
        <v>10.513142503268423</v>
      </c>
      <c r="G24" s="29">
        <f>SUM(G12/B12*100)</f>
        <v>16.40232574141609</v>
      </c>
      <c r="H24" s="29">
        <f>SUM(H12/B12*100)</f>
        <v>9.47584806990986</v>
      </c>
      <c r="I24" s="33">
        <v>0</v>
      </c>
    </row>
    <row r="25" spans="1:11" ht="10.5" customHeight="1">
      <c r="A25" s="6">
        <v>1995</v>
      </c>
      <c r="B25" s="28">
        <v>100</v>
      </c>
      <c r="C25" s="29">
        <f aca="true" t="shared" si="0" ref="C25:C31">SUM(C13/B13*100)</f>
        <v>3.7427061913622266</v>
      </c>
      <c r="D25" s="29">
        <f aca="true" t="shared" si="1" ref="D25:D31">SUM(D13/B13*100)</f>
        <v>11.696601639586103</v>
      </c>
      <c r="E25" s="29">
        <f aca="true" t="shared" si="2" ref="E25:E31">SUM(E13/B13*100)</f>
        <v>11.195841513833617</v>
      </c>
      <c r="F25" s="29">
        <f aca="true" t="shared" si="3" ref="F25:F31">SUM(F13/B13*100)</f>
        <v>37.74960843576879</v>
      </c>
      <c r="G25" s="29">
        <f aca="true" t="shared" si="4" ref="G25:G31">SUM(G13/B13*100)</f>
        <v>26.257356580314152</v>
      </c>
      <c r="H25" s="29">
        <f aca="true" t="shared" si="5" ref="H25:H31">SUM(H13/B13*100)</f>
        <v>8.970898456385974</v>
      </c>
      <c r="I25" s="29">
        <f aca="true" t="shared" si="6" ref="I25:I31">SUM(I13/B13*100)</f>
        <v>0.38698718274913174</v>
      </c>
      <c r="J25" s="5"/>
      <c r="K25" s="5"/>
    </row>
    <row r="26" spans="1:11" ht="10.5" customHeight="1">
      <c r="A26" s="6">
        <v>1996</v>
      </c>
      <c r="B26" s="28">
        <v>100</v>
      </c>
      <c r="C26" s="29">
        <f t="shared" si="0"/>
        <v>4.109393992464248</v>
      </c>
      <c r="D26" s="29">
        <f t="shared" si="1"/>
        <v>10.845215392806038</v>
      </c>
      <c r="E26" s="29">
        <f t="shared" si="2"/>
        <v>12.976930812709611</v>
      </c>
      <c r="F26" s="29">
        <f t="shared" si="3"/>
        <v>32.46792994099</v>
      </c>
      <c r="G26" s="29">
        <f t="shared" si="4"/>
        <v>27.577918645700304</v>
      </c>
      <c r="H26" s="29">
        <f t="shared" si="5"/>
        <v>11.772128332452853</v>
      </c>
      <c r="I26" s="29">
        <f t="shared" si="6"/>
        <v>0.2504828828769285</v>
      </c>
      <c r="J26" s="5"/>
      <c r="K26" s="5"/>
    </row>
    <row r="27" spans="1:11" ht="10.5" customHeight="1">
      <c r="A27" s="6">
        <v>1997</v>
      </c>
      <c r="B27" s="28">
        <v>100</v>
      </c>
      <c r="C27" s="29">
        <f t="shared" si="0"/>
        <v>5.2706603777732255</v>
      </c>
      <c r="D27" s="29">
        <f t="shared" si="1"/>
        <v>11.832289915982303</v>
      </c>
      <c r="E27" s="29">
        <f t="shared" si="2"/>
        <v>10.386916733317735</v>
      </c>
      <c r="F27" s="29">
        <f t="shared" si="3"/>
        <v>35.127815194111136</v>
      </c>
      <c r="G27" s="29">
        <f t="shared" si="4"/>
        <v>29.188070679819255</v>
      </c>
      <c r="H27" s="29">
        <f t="shared" si="5"/>
        <v>7.658324416363904</v>
      </c>
      <c r="I27" s="29">
        <f t="shared" si="6"/>
        <v>0.5359226826324393</v>
      </c>
      <c r="J27" s="5"/>
      <c r="K27" s="5"/>
    </row>
    <row r="28" spans="1:11" ht="10.5" customHeight="1">
      <c r="A28" s="6">
        <v>1998</v>
      </c>
      <c r="B28" s="28">
        <v>100</v>
      </c>
      <c r="C28" s="29">
        <f t="shared" si="0"/>
        <v>5.116289040479662</v>
      </c>
      <c r="D28" s="29">
        <f t="shared" si="1"/>
        <v>9.873032549233088</v>
      </c>
      <c r="E28" s="29">
        <f t="shared" si="2"/>
        <v>9.472594336031099</v>
      </c>
      <c r="F28" s="29">
        <f t="shared" si="3"/>
        <v>37.315747303320805</v>
      </c>
      <c r="G28" s="29">
        <f t="shared" si="4"/>
        <v>31.27704501191711</v>
      </c>
      <c r="H28" s="29">
        <f t="shared" si="5"/>
        <v>6.209866107389071</v>
      </c>
      <c r="I28" s="29">
        <f t="shared" si="6"/>
        <v>0.7354256516291823</v>
      </c>
      <c r="J28" s="5"/>
      <c r="K28" s="5"/>
    </row>
    <row r="29" spans="1:11" ht="10.5" customHeight="1">
      <c r="A29" s="6">
        <v>1999</v>
      </c>
      <c r="B29" s="28">
        <v>100</v>
      </c>
      <c r="C29" s="29">
        <f t="shared" si="0"/>
        <v>5.557468643139248</v>
      </c>
      <c r="D29" s="29">
        <f t="shared" si="1"/>
        <v>9.043147431921863</v>
      </c>
      <c r="E29" s="29">
        <f t="shared" si="2"/>
        <v>10.253300038837466</v>
      </c>
      <c r="F29" s="29">
        <f t="shared" si="3"/>
        <v>36.24492058306763</v>
      </c>
      <c r="G29" s="29">
        <f t="shared" si="4"/>
        <v>32.827178125191146</v>
      </c>
      <c r="H29" s="29">
        <f t="shared" si="5"/>
        <v>5.653154488444157</v>
      </c>
      <c r="I29" s="29">
        <f t="shared" si="6"/>
        <v>0.42083068939849494</v>
      </c>
      <c r="J29" s="5"/>
      <c r="K29" s="5"/>
    </row>
    <row r="30" spans="1:11" ht="10.5" customHeight="1">
      <c r="A30" s="6">
        <v>2000</v>
      </c>
      <c r="B30" s="28">
        <v>100</v>
      </c>
      <c r="C30" s="29">
        <f t="shared" si="0"/>
        <v>2.726619992289519</v>
      </c>
      <c r="D30" s="29">
        <f t="shared" si="1"/>
        <v>8.85633804605934</v>
      </c>
      <c r="E30" s="29">
        <f t="shared" si="2"/>
        <v>8.911002871443262</v>
      </c>
      <c r="F30" s="29">
        <f t="shared" si="3"/>
        <v>39.26933645069929</v>
      </c>
      <c r="G30" s="29">
        <f t="shared" si="4"/>
        <v>35.21069818454408</v>
      </c>
      <c r="H30" s="29">
        <f t="shared" si="5"/>
        <v>4.809810950387119</v>
      </c>
      <c r="I30" s="29">
        <f t="shared" si="6"/>
        <v>0.21619350457737938</v>
      </c>
      <c r="J30" s="5"/>
      <c r="K30" s="5"/>
    </row>
    <row r="31" spans="1:11" ht="10.5" customHeight="1">
      <c r="A31" s="6">
        <v>2001</v>
      </c>
      <c r="B31" s="28">
        <v>100</v>
      </c>
      <c r="C31" s="29">
        <f t="shared" si="0"/>
        <v>2.5557632449094903</v>
      </c>
      <c r="D31" s="29">
        <f t="shared" si="1"/>
        <v>7.003032488345323</v>
      </c>
      <c r="E31" s="29">
        <f t="shared" si="2"/>
        <v>9.786781277614907</v>
      </c>
      <c r="F31" s="29">
        <f t="shared" si="3"/>
        <v>37.4843787595851</v>
      </c>
      <c r="G31" s="29">
        <f t="shared" si="4"/>
        <v>37.67732745215798</v>
      </c>
      <c r="H31" s="29">
        <f t="shared" si="5"/>
        <v>5.232998506690951</v>
      </c>
      <c r="I31" s="29">
        <f t="shared" si="6"/>
        <v>0.2597182706962442</v>
      </c>
      <c r="J31" s="5"/>
      <c r="K31" s="5"/>
    </row>
    <row r="32" spans="1:11" ht="10.5" customHeight="1">
      <c r="A32" s="6">
        <v>2002</v>
      </c>
      <c r="B32" s="28">
        <v>100</v>
      </c>
      <c r="C32" s="29">
        <v>2.2358591772965886</v>
      </c>
      <c r="D32" s="29">
        <v>6.412515253403918</v>
      </c>
      <c r="E32" s="29">
        <v>7.447024393886408</v>
      </c>
      <c r="F32" s="29">
        <v>32.57081156168801</v>
      </c>
      <c r="G32" s="29">
        <v>33.79776466044043</v>
      </c>
      <c r="H32" s="29">
        <v>5.459666022747068</v>
      </c>
      <c r="I32" s="29">
        <v>12.076358930537587</v>
      </c>
      <c r="J32" s="5"/>
      <c r="K32" s="5"/>
    </row>
    <row r="33" spans="1:11" ht="10.5" customHeight="1">
      <c r="A33" s="10"/>
      <c r="B33" s="28"/>
      <c r="C33" s="29"/>
      <c r="D33" s="29"/>
      <c r="E33" s="29"/>
      <c r="F33" s="29"/>
      <c r="G33" s="29"/>
      <c r="H33" s="29"/>
      <c r="I33" s="29"/>
      <c r="J33" s="5"/>
      <c r="K33" s="5"/>
    </row>
    <row r="34" spans="1:9" ht="10.5" customHeight="1">
      <c r="A34" s="9" t="s">
        <v>88</v>
      </c>
      <c r="B34" s="15"/>
      <c r="C34" s="4"/>
      <c r="D34" s="4"/>
      <c r="E34" s="4"/>
      <c r="F34" s="4"/>
      <c r="G34" s="4"/>
      <c r="H34" s="4"/>
      <c r="I34" s="4"/>
    </row>
    <row r="35" spans="1:2" ht="10.5" customHeight="1">
      <c r="A35" s="10"/>
      <c r="B35" s="5"/>
    </row>
    <row r="36" spans="1:9" ht="10.5" customHeight="1">
      <c r="A36" s="6">
        <v>1990</v>
      </c>
      <c r="B36" s="80">
        <v>100</v>
      </c>
      <c r="C36" s="80">
        <v>100</v>
      </c>
      <c r="D36" s="80">
        <v>100</v>
      </c>
      <c r="E36" s="80">
        <v>100</v>
      </c>
      <c r="F36" s="80">
        <v>100</v>
      </c>
      <c r="G36" s="80">
        <v>100</v>
      </c>
      <c r="H36" s="80">
        <v>100</v>
      </c>
      <c r="I36" s="23" t="s">
        <v>63</v>
      </c>
    </row>
    <row r="37" spans="1:9" ht="10.5" customHeight="1">
      <c r="A37" s="6">
        <v>1995</v>
      </c>
      <c r="B37" s="29">
        <v>26.17231271658294</v>
      </c>
      <c r="C37" s="29">
        <v>16.105071954545455</v>
      </c>
      <c r="D37" s="29">
        <v>5.35379244279515</v>
      </c>
      <c r="E37" s="29">
        <v>176.57295618492296</v>
      </c>
      <c r="F37" s="29">
        <v>94.74780703740764</v>
      </c>
      <c r="G37" s="29">
        <v>42.75388544891641</v>
      </c>
      <c r="H37" s="29">
        <v>27.373086220789684</v>
      </c>
      <c r="I37" s="23" t="s">
        <v>63</v>
      </c>
    </row>
    <row r="38" spans="1:9" ht="10.5" customHeight="1">
      <c r="A38" s="6">
        <v>1996</v>
      </c>
      <c r="B38" s="29">
        <v>26.84903668226399</v>
      </c>
      <c r="C38" s="29">
        <v>18.140168761363636</v>
      </c>
      <c r="D38" s="29">
        <v>5.0924482055869165</v>
      </c>
      <c r="E38" s="29">
        <v>209.95491345272802</v>
      </c>
      <c r="F38" s="29">
        <v>83.59839188705507</v>
      </c>
      <c r="G38" s="29">
        <v>46.065170278637765</v>
      </c>
      <c r="H38" s="29">
        <v>36.84931506849315</v>
      </c>
      <c r="I38" s="23" t="s">
        <v>63</v>
      </c>
    </row>
    <row r="39" spans="1:9" ht="10.5" customHeight="1">
      <c r="A39" s="6">
        <v>1997</v>
      </c>
      <c r="B39" s="29">
        <v>25.793504441434035</v>
      </c>
      <c r="C39" s="29">
        <v>22.351682386363635</v>
      </c>
      <c r="D39" s="29">
        <v>5.337512246008051</v>
      </c>
      <c r="E39" s="29">
        <v>161.44416272386508</v>
      </c>
      <c r="F39" s="29">
        <v>86.8912621992444</v>
      </c>
      <c r="G39" s="29">
        <v>46.83798761609908</v>
      </c>
      <c r="H39" s="29">
        <v>23.029782433521355</v>
      </c>
      <c r="I39" s="23" t="s">
        <v>63</v>
      </c>
    </row>
    <row r="40" spans="1:9" ht="10.5" customHeight="1">
      <c r="A40" s="6">
        <v>1998</v>
      </c>
      <c r="B40" s="29">
        <v>25.375083785240832</v>
      </c>
      <c r="C40" s="29">
        <v>21.345060477272728</v>
      </c>
      <c r="D40" s="29">
        <v>4.381449235455523</v>
      </c>
      <c r="E40" s="29">
        <v>144.84442003331947</v>
      </c>
      <c r="F40" s="29">
        <v>90.80593681977861</v>
      </c>
      <c r="G40" s="29">
        <v>49.375975232198144</v>
      </c>
      <c r="H40" s="29">
        <v>18.371112006446413</v>
      </c>
      <c r="I40" s="23" t="s">
        <v>63</v>
      </c>
    </row>
    <row r="41" spans="1:9" ht="10.5" customHeight="1">
      <c r="A41" s="6">
        <v>1999</v>
      </c>
      <c r="B41" s="29">
        <v>25.94969024349785</v>
      </c>
      <c r="C41" s="29">
        <v>23.71068125</v>
      </c>
      <c r="D41" s="29">
        <v>4.104039385221627</v>
      </c>
      <c r="E41" s="29">
        <v>160.33236159933358</v>
      </c>
      <c r="F41" s="29">
        <v>90.19738476834361</v>
      </c>
      <c r="G41" s="29">
        <v>52.9966253869969</v>
      </c>
      <c r="H41" s="29">
        <v>17.10286059629331</v>
      </c>
      <c r="I41" s="23" t="s">
        <v>63</v>
      </c>
    </row>
    <row r="42" spans="1:9" ht="10.5" customHeight="1">
      <c r="A42" s="6">
        <v>2000</v>
      </c>
      <c r="B42" s="29">
        <v>26.694778924268924</v>
      </c>
      <c r="C42" s="29">
        <v>11.967013375000002</v>
      </c>
      <c r="D42" s="29">
        <v>4.134664204813307</v>
      </c>
      <c r="E42" s="29">
        <v>143.34358350687214</v>
      </c>
      <c r="F42" s="29">
        <v>100.52972773911316</v>
      </c>
      <c r="G42" s="29">
        <v>58.476780185758514</v>
      </c>
      <c r="H42" s="29">
        <v>14.96925060435133</v>
      </c>
      <c r="I42" s="23" t="s">
        <v>63</v>
      </c>
    </row>
    <row r="43" spans="1:9" ht="10.5" customHeight="1">
      <c r="A43" s="6">
        <v>2001</v>
      </c>
      <c r="B43" s="29">
        <v>26.61215180912754</v>
      </c>
      <c r="C43" s="29">
        <v>11.182410875</v>
      </c>
      <c r="D43" s="29">
        <v>3.259311461518935</v>
      </c>
      <c r="E43" s="29">
        <v>156.94418167430237</v>
      </c>
      <c r="F43" s="29">
        <v>95.66320450719162</v>
      </c>
      <c r="G43" s="29">
        <v>62.37959752321981</v>
      </c>
      <c r="H43" s="29">
        <v>16.235898468976632</v>
      </c>
      <c r="I43" s="23" t="s">
        <v>63</v>
      </c>
    </row>
    <row r="44" spans="1:9" ht="10.5" customHeight="1">
      <c r="A44" s="6">
        <v>2002</v>
      </c>
      <c r="B44" s="29">
        <v>37.41940626033854</v>
      </c>
      <c r="C44" s="29">
        <v>9.49826392930378</v>
      </c>
      <c r="D44" s="29">
        <v>4.70984738574781</v>
      </c>
      <c r="E44" s="29">
        <v>72.31808463214287</v>
      </c>
      <c r="F44" s="29">
        <v>115.92922189315227</v>
      </c>
      <c r="G44" s="29">
        <v>77.10444887257474</v>
      </c>
      <c r="H44" s="29">
        <v>21.55980757011891</v>
      </c>
      <c r="I44" s="23" t="s">
        <v>63</v>
      </c>
    </row>
    <row r="45" spans="1:9" ht="10.5" customHeight="1">
      <c r="A45" s="10"/>
      <c r="B45" s="29"/>
      <c r="C45" s="29"/>
      <c r="D45" s="29"/>
      <c r="E45" s="29"/>
      <c r="F45" s="29"/>
      <c r="G45" s="29"/>
      <c r="H45" s="29"/>
      <c r="I45" s="23"/>
    </row>
    <row r="46" spans="1:9" ht="10.5" customHeight="1">
      <c r="A46" s="9" t="s">
        <v>89</v>
      </c>
      <c r="B46" s="15"/>
      <c r="C46" s="9"/>
      <c r="D46" s="9"/>
      <c r="E46" s="9"/>
      <c r="F46" s="9"/>
      <c r="G46" s="9"/>
      <c r="H46" s="9"/>
      <c r="I46" s="9"/>
    </row>
    <row r="47" ht="10.5" customHeight="1"/>
    <row r="48" spans="1:15" ht="10.5" customHeight="1">
      <c r="A48" s="6">
        <v>1990</v>
      </c>
      <c r="B48" s="16" t="s">
        <v>23</v>
      </c>
      <c r="C48" s="16" t="s">
        <v>23</v>
      </c>
      <c r="D48" s="16" t="s">
        <v>23</v>
      </c>
      <c r="E48" s="16" t="s">
        <v>23</v>
      </c>
      <c r="F48" s="16" t="s">
        <v>23</v>
      </c>
      <c r="G48" s="16" t="s">
        <v>23</v>
      </c>
      <c r="H48" s="16" t="s">
        <v>23</v>
      </c>
      <c r="I48" s="16" t="s">
        <v>23</v>
      </c>
      <c r="J48" s="16"/>
      <c r="K48" s="16"/>
      <c r="L48" s="16"/>
      <c r="M48" s="16"/>
      <c r="N48" s="16"/>
      <c r="O48" s="16"/>
    </row>
    <row r="49" spans="1:9" ht="10.5" customHeight="1">
      <c r="A49" s="6">
        <v>1995</v>
      </c>
      <c r="B49" s="46">
        <v>10.660414412267144</v>
      </c>
      <c r="C49" s="47">
        <v>-14.62371493975904</v>
      </c>
      <c r="D49" s="36">
        <v>-2.2696612974404218</v>
      </c>
      <c r="E49" s="47">
        <v>-19.706123522727268</v>
      </c>
      <c r="F49" s="47">
        <v>31.97859521497267</v>
      </c>
      <c r="G49" s="47">
        <v>11.880765162597058</v>
      </c>
      <c r="H49" s="47">
        <v>13.233333333333348</v>
      </c>
      <c r="I49" s="47">
        <v>405.31034482758616</v>
      </c>
    </row>
    <row r="50" spans="1:9" ht="10.5" customHeight="1">
      <c r="A50" s="6">
        <v>1996</v>
      </c>
      <c r="B50" s="46">
        <f>SUM(B14/B13*100-100)</f>
        <v>2.585648326188135</v>
      </c>
      <c r="C50" s="47">
        <f aca="true" t="shared" si="7" ref="C50:H55">SUM(C14/C13*100-100)</f>
        <v>12.636372023434532</v>
      </c>
      <c r="D50" s="36">
        <f t="shared" si="7"/>
        <v>-4.881478690118755</v>
      </c>
      <c r="E50" s="47">
        <f t="shared" si="7"/>
        <v>18.905475667997834</v>
      </c>
      <c r="F50" s="47">
        <f t="shared" si="7"/>
        <v>-11.76746512555232</v>
      </c>
      <c r="G50" s="47">
        <f t="shared" si="7"/>
        <v>7.744991583695409</v>
      </c>
      <c r="H50" s="47">
        <f t="shared" si="7"/>
        <v>34.61878127759789</v>
      </c>
      <c r="I50" s="47">
        <f aca="true" t="shared" si="8" ref="I50:I55">SUM(I14/I13*100-100)</f>
        <v>-33.59999999999998</v>
      </c>
    </row>
    <row r="51" spans="1:9" ht="10.5" customHeight="1">
      <c r="A51" s="6">
        <v>1997</v>
      </c>
      <c r="B51" s="46">
        <f>SUM(B15/B14*100-100)</f>
        <v>-3.9313598224074155</v>
      </c>
      <c r="C51" s="47">
        <f t="shared" si="7"/>
        <v>23.216507411827465</v>
      </c>
      <c r="D51" s="46">
        <f t="shared" si="7"/>
        <v>4.812303052042338</v>
      </c>
      <c r="E51" s="47">
        <f t="shared" si="7"/>
        <v>-23.105318151930405</v>
      </c>
      <c r="F51" s="47">
        <f t="shared" si="7"/>
        <v>3.9389158545514817</v>
      </c>
      <c r="G51" s="47">
        <f t="shared" si="7"/>
        <v>1.6776608721659159</v>
      </c>
      <c r="H51" s="47">
        <f t="shared" si="7"/>
        <v>-37.5028209053138</v>
      </c>
      <c r="I51" s="47">
        <f t="shared" si="8"/>
        <v>105.54443788529304</v>
      </c>
    </row>
    <row r="52" spans="1:10" ht="10.5" customHeight="1">
      <c r="A52" s="6">
        <v>1998</v>
      </c>
      <c r="B52" s="46">
        <f>SUM(B16/B15*100-100)</f>
        <v>-1.6221939021246783</v>
      </c>
      <c r="C52" s="47">
        <f t="shared" si="7"/>
        <v>-4.503562155594281</v>
      </c>
      <c r="D52" s="36">
        <f t="shared" si="7"/>
        <v>-17.912146454887704</v>
      </c>
      <c r="E52" s="47">
        <f t="shared" si="7"/>
        <v>-10.282033373320488</v>
      </c>
      <c r="F52" s="47">
        <f t="shared" si="7"/>
        <v>4.505256940056597</v>
      </c>
      <c r="G52" s="47">
        <f t="shared" si="7"/>
        <v>5.418652135316577</v>
      </c>
      <c r="H52" s="47">
        <f t="shared" si="7"/>
        <v>-20.228894652056894</v>
      </c>
      <c r="I52" s="47">
        <f t="shared" si="8"/>
        <v>35</v>
      </c>
      <c r="J52" s="5"/>
    </row>
    <row r="53" spans="1:10" ht="10.5" customHeight="1">
      <c r="A53" s="6">
        <v>1999</v>
      </c>
      <c r="B53" s="46">
        <f>SUM(B17/B16*100-100)</f>
        <v>2.264451471845902</v>
      </c>
      <c r="C53" s="47">
        <f t="shared" si="7"/>
        <v>11.08275507228511</v>
      </c>
      <c r="D53" s="36">
        <f t="shared" si="7"/>
        <v>-6.331463297327346</v>
      </c>
      <c r="E53" s="47">
        <f t="shared" si="7"/>
        <v>10.692812027174654</v>
      </c>
      <c r="F53" s="47">
        <f t="shared" si="7"/>
        <v>-0.6701676924965767</v>
      </c>
      <c r="G53" s="47">
        <f t="shared" si="7"/>
        <v>7.332817504407956</v>
      </c>
      <c r="H53" s="47">
        <f t="shared" si="7"/>
        <v>-6.903509214401794</v>
      </c>
      <c r="I53" s="47">
        <f t="shared" si="8"/>
        <v>-41.48148148148149</v>
      </c>
      <c r="J53" s="5"/>
    </row>
    <row r="54" spans="1:10" ht="10.5" customHeight="1">
      <c r="A54" s="6">
        <v>2000</v>
      </c>
      <c r="B54" s="46">
        <v>2.871281598275587</v>
      </c>
      <c r="C54" s="47">
        <v>-49.529019226303326</v>
      </c>
      <c r="D54" s="47">
        <v>0.746211639731257</v>
      </c>
      <c r="E54" s="47">
        <v>-10.595975711326446</v>
      </c>
      <c r="F54" s="47">
        <v>11.45525781851255</v>
      </c>
      <c r="G54" s="47">
        <v>10.34057311903149</v>
      </c>
      <c r="H54" s="47">
        <v>-12.475164490344952</v>
      </c>
      <c r="I54" s="47">
        <v>-47.15189873417721</v>
      </c>
      <c r="J54" s="5"/>
    </row>
    <row r="55" spans="1:10" ht="10.5" customHeight="1">
      <c r="A55" s="6">
        <v>2001</v>
      </c>
      <c r="B55" s="46">
        <f>SUM(B19/B18*100-100)</f>
        <v>-0.309525377137561</v>
      </c>
      <c r="C55" s="47">
        <f t="shared" si="7"/>
        <v>-6.55637689550089</v>
      </c>
      <c r="D55" s="47">
        <f t="shared" si="7"/>
        <v>-21.17107218224257</v>
      </c>
      <c r="E55" s="47">
        <f t="shared" si="7"/>
        <v>9.488110897393739</v>
      </c>
      <c r="F55" s="47">
        <f t="shared" si="7"/>
        <v>-4.840879749073579</v>
      </c>
      <c r="G55" s="47">
        <f t="shared" si="7"/>
        <v>6.674131723845832</v>
      </c>
      <c r="H55" s="47">
        <f t="shared" si="7"/>
        <v>8.461665170179657</v>
      </c>
      <c r="I55" s="47">
        <f t="shared" si="8"/>
        <v>19.760479041916156</v>
      </c>
      <c r="J55" s="5"/>
    </row>
    <row r="56" spans="1:10" ht="10.5" customHeight="1">
      <c r="A56" s="6">
        <v>2002</v>
      </c>
      <c r="B56" s="46">
        <v>12.991208911206513</v>
      </c>
      <c r="C56" s="47">
        <v>-1.1518645550817013</v>
      </c>
      <c r="D56" s="47">
        <v>3.4634427084971406</v>
      </c>
      <c r="E56" s="47">
        <v>-14.02195827333992</v>
      </c>
      <c r="F56" s="47">
        <v>-1.8200248914845503</v>
      </c>
      <c r="G56" s="47">
        <v>1.3567189002119875</v>
      </c>
      <c r="H56" s="47">
        <v>17.8854271356784</v>
      </c>
      <c r="I56" s="76">
        <v>5153.856000000001</v>
      </c>
      <c r="J56" s="5"/>
    </row>
    <row r="57" spans="1:10" ht="10.5" customHeight="1">
      <c r="A57" s="10"/>
      <c r="B57" s="5"/>
      <c r="C57" s="5"/>
      <c r="D57" s="5"/>
      <c r="E57" s="5"/>
      <c r="F57" s="5"/>
      <c r="G57" s="5"/>
      <c r="H57" s="5"/>
      <c r="I57" s="5"/>
      <c r="J57" s="5"/>
    </row>
    <row r="58" spans="1:10" ht="10.5" customHeight="1">
      <c r="A58" s="11" t="s">
        <v>74</v>
      </c>
      <c r="B58" s="5"/>
      <c r="C58" s="5"/>
      <c r="D58" s="5"/>
      <c r="E58" s="5"/>
      <c r="F58" s="5"/>
      <c r="G58" s="5"/>
      <c r="H58" s="5"/>
      <c r="I58" s="5"/>
      <c r="J58" s="5"/>
    </row>
    <row r="59" spans="1:10" ht="11.25" customHeight="1">
      <c r="A59" s="11"/>
      <c r="B59" s="5"/>
      <c r="C59" s="5"/>
      <c r="D59" s="5"/>
      <c r="E59" s="5"/>
      <c r="F59" s="5"/>
      <c r="G59" s="5"/>
      <c r="H59" s="5"/>
      <c r="I59" s="5"/>
      <c r="J59" s="5"/>
    </row>
    <row r="60" spans="1:10" ht="11.25" customHeight="1">
      <c r="A60" s="10"/>
      <c r="B60" s="5"/>
      <c r="C60" s="5"/>
      <c r="D60" s="5"/>
      <c r="E60" s="5"/>
      <c r="F60" s="5"/>
      <c r="G60" s="5"/>
      <c r="H60" s="5"/>
      <c r="I60" s="5"/>
      <c r="J60" s="5"/>
    </row>
    <row r="61" spans="1:10" ht="11.25" customHeight="1">
      <c r="A61" s="10"/>
      <c r="B61" s="5"/>
      <c r="C61" s="5"/>
      <c r="D61" s="5"/>
      <c r="E61" s="5"/>
      <c r="F61" s="5"/>
      <c r="G61" s="5"/>
      <c r="H61" s="5"/>
      <c r="I61" s="5"/>
      <c r="J61" s="5"/>
    </row>
    <row r="62" spans="1:10" ht="11.25" customHeight="1">
      <c r="A62" s="10"/>
      <c r="B62" s="5"/>
      <c r="C62" s="5"/>
      <c r="D62" s="5"/>
      <c r="E62" s="5"/>
      <c r="F62" s="5"/>
      <c r="G62" s="5"/>
      <c r="H62" s="5"/>
      <c r="I62" s="5"/>
      <c r="J62" s="5"/>
    </row>
    <row r="63" spans="1:10" ht="11.25" customHeight="1">
      <c r="A63" s="10"/>
      <c r="B63" s="5"/>
      <c r="C63" s="5"/>
      <c r="D63" s="5"/>
      <c r="E63" s="5"/>
      <c r="F63" s="5"/>
      <c r="G63" s="5"/>
      <c r="H63" s="5"/>
      <c r="I63" s="5"/>
      <c r="J63" s="5"/>
    </row>
    <row r="64" spans="1:10" ht="11.25" customHeight="1">
      <c r="A64" s="10"/>
      <c r="B64" s="5"/>
      <c r="C64" s="5"/>
      <c r="D64" s="5"/>
      <c r="E64" s="5"/>
      <c r="F64" s="5"/>
      <c r="G64" s="5"/>
      <c r="H64" s="5"/>
      <c r="I64" s="5"/>
      <c r="J64" s="5"/>
    </row>
    <row r="65" spans="1:10" ht="11.25" customHeight="1">
      <c r="A65" s="10"/>
      <c r="B65" s="5"/>
      <c r="C65" s="5"/>
      <c r="D65" s="5"/>
      <c r="E65" s="5"/>
      <c r="F65" s="5"/>
      <c r="G65" s="5"/>
      <c r="H65" s="5"/>
      <c r="I65" s="5"/>
      <c r="J65" s="5"/>
    </row>
    <row r="66" spans="1:10" ht="11.25" customHeight="1">
      <c r="A66" s="10"/>
      <c r="B66" s="5"/>
      <c r="C66" s="5"/>
      <c r="D66" s="5"/>
      <c r="E66" s="5"/>
      <c r="F66" s="5"/>
      <c r="G66" s="5"/>
      <c r="H66" s="5"/>
      <c r="I66" s="5"/>
      <c r="J66" s="5"/>
    </row>
  </sheetData>
  <mergeCells count="1">
    <mergeCell ref="A7:A8"/>
  </mergeCells>
  <printOptions horizontalCentered="1"/>
  <pageMargins left="0.7874015748031497" right="0.7874015748031497" top="0.6692913385826772" bottom="0.984251968503937" header="0.5118110236220472" footer="0.5118110236220472"/>
  <pageSetup horizontalDpi="300" verticalDpi="300" orientation="portrait" paperSize="9" r:id="rId2"/>
  <headerFooter alignWithMargins="0">
    <oddHeader>&amp;C&amp;9- 18 -</oddHeader>
  </headerFooter>
  <drawing r:id="rId1"/>
</worksheet>
</file>

<file path=xl/worksheets/sheet15.xml><?xml version="1.0" encoding="utf-8"?>
<worksheet xmlns="http://schemas.openxmlformats.org/spreadsheetml/2006/main" xmlns:r="http://schemas.openxmlformats.org/officeDocument/2006/relationships">
  <sheetPr codeName="Tabelle7"/>
  <dimension ref="A1:J56"/>
  <sheetViews>
    <sheetView workbookViewId="0" topLeftCell="A1">
      <selection activeCell="A46" sqref="A46"/>
    </sheetView>
  </sheetViews>
  <sheetFormatPr defaultColWidth="11.421875" defaultRowHeight="12.75"/>
  <cols>
    <col min="3" max="9" width="8.7109375" style="0" customWidth="1"/>
  </cols>
  <sheetData>
    <row r="1" spans="1:9" ht="12.75">
      <c r="A1" s="45"/>
      <c r="B1" s="15"/>
      <c r="C1" s="15"/>
      <c r="D1" s="15"/>
      <c r="E1" s="15"/>
      <c r="F1" s="15"/>
      <c r="G1" s="15"/>
      <c r="H1" s="15"/>
      <c r="I1" s="15"/>
    </row>
    <row r="2" spans="1:9" ht="12.75">
      <c r="A2" s="45"/>
      <c r="B2" s="15"/>
      <c r="C2" s="15"/>
      <c r="D2" s="15"/>
      <c r="E2" s="15"/>
      <c r="F2" s="15"/>
      <c r="G2" s="15"/>
      <c r="H2" s="15"/>
      <c r="I2" s="15"/>
    </row>
    <row r="3" spans="1:9" ht="12.75">
      <c r="A3" s="14" t="s">
        <v>70</v>
      </c>
      <c r="B3" s="15"/>
      <c r="C3" s="15"/>
      <c r="D3" s="15"/>
      <c r="E3" s="15"/>
      <c r="F3" s="15"/>
      <c r="G3" s="15"/>
      <c r="H3" s="15"/>
      <c r="I3" s="15"/>
    </row>
    <row r="4" spans="1:9" ht="12.75">
      <c r="A4" s="14" t="s">
        <v>64</v>
      </c>
      <c r="B4" s="4"/>
      <c r="C4" s="15"/>
      <c r="D4" s="4"/>
      <c r="E4" s="4"/>
      <c r="F4" s="4"/>
      <c r="G4" s="4"/>
      <c r="H4" s="4"/>
      <c r="I4" s="4"/>
    </row>
    <row r="5" spans="1:9" ht="12.75">
      <c r="A5" s="14"/>
      <c r="B5" s="4"/>
      <c r="C5" s="12"/>
      <c r="D5" s="4"/>
      <c r="E5" s="4"/>
      <c r="F5" s="4"/>
      <c r="G5" s="4"/>
      <c r="H5" s="4"/>
      <c r="I5" s="4"/>
    </row>
    <row r="6" spans="1:9" ht="10.5" customHeight="1">
      <c r="A6" s="3"/>
      <c r="B6" s="2"/>
      <c r="C6" s="2"/>
      <c r="D6" s="2"/>
      <c r="E6" s="2"/>
      <c r="F6" s="2"/>
      <c r="G6" s="2"/>
      <c r="H6" s="2"/>
      <c r="I6" s="2"/>
    </row>
    <row r="7" spans="1:9" ht="10.5" customHeight="1">
      <c r="A7" s="1389"/>
      <c r="B7" s="63" t="s">
        <v>12</v>
      </c>
      <c r="C7" s="64" t="s">
        <v>13</v>
      </c>
      <c r="D7" s="64"/>
      <c r="E7" s="64"/>
      <c r="F7" s="64"/>
      <c r="G7" s="64"/>
      <c r="H7" s="64"/>
      <c r="I7" s="64"/>
    </row>
    <row r="8" spans="1:9" ht="10.5" customHeight="1">
      <c r="A8" s="1391"/>
      <c r="B8" s="65" t="s">
        <v>73</v>
      </c>
      <c r="C8" s="66" t="s">
        <v>15</v>
      </c>
      <c r="D8" s="66" t="s">
        <v>16</v>
      </c>
      <c r="E8" s="66" t="s">
        <v>17</v>
      </c>
      <c r="F8" s="66" t="s">
        <v>18</v>
      </c>
      <c r="G8" s="66" t="s">
        <v>19</v>
      </c>
      <c r="H8" s="66" t="s">
        <v>25</v>
      </c>
      <c r="I8" s="67" t="s">
        <v>21</v>
      </c>
    </row>
    <row r="9" spans="1:9" ht="10.5" customHeight="1">
      <c r="A9" s="10"/>
      <c r="B9" s="5"/>
      <c r="C9" s="2"/>
      <c r="D9" s="2"/>
      <c r="E9" s="2"/>
      <c r="F9" s="2"/>
      <c r="G9" s="2"/>
      <c r="H9" s="2"/>
      <c r="I9" s="2"/>
    </row>
    <row r="10" spans="1:9" ht="10.5" customHeight="1">
      <c r="A10" s="8" t="s">
        <v>22</v>
      </c>
      <c r="B10" s="15"/>
      <c r="C10" s="4"/>
      <c r="D10" s="4"/>
      <c r="E10" s="4"/>
      <c r="F10" s="4"/>
      <c r="G10" s="4"/>
      <c r="H10" s="4"/>
      <c r="I10" s="4"/>
    </row>
    <row r="11" spans="1:9" ht="10.5" customHeight="1">
      <c r="A11" s="10"/>
      <c r="B11" s="5"/>
      <c r="C11" s="2"/>
      <c r="D11" s="2"/>
      <c r="E11" s="2"/>
      <c r="F11" s="2"/>
      <c r="G11" s="2"/>
      <c r="H11" s="2"/>
      <c r="I11" s="2"/>
    </row>
    <row r="12" spans="1:9" ht="10.5" customHeight="1">
      <c r="A12" s="6">
        <v>1990</v>
      </c>
      <c r="B12" s="20">
        <v>147583</v>
      </c>
      <c r="C12" s="21">
        <v>2459</v>
      </c>
      <c r="D12" s="21">
        <v>89911</v>
      </c>
      <c r="E12" s="21">
        <v>6369</v>
      </c>
      <c r="F12" s="21">
        <v>9933</v>
      </c>
      <c r="G12" s="21">
        <v>22077</v>
      </c>
      <c r="H12" s="21">
        <v>16225</v>
      </c>
      <c r="I12" s="21">
        <v>609</v>
      </c>
    </row>
    <row r="13" spans="1:9" ht="10.5" customHeight="1">
      <c r="A13" s="6">
        <v>1995</v>
      </c>
      <c r="B13" s="21">
        <v>105934.62056662206</v>
      </c>
      <c r="C13" s="21">
        <v>1921.324857</v>
      </c>
      <c r="D13" s="21">
        <v>10923.038900000001</v>
      </c>
      <c r="E13" s="21">
        <v>29040.243</v>
      </c>
      <c r="F13" s="21">
        <v>28206.775009622077</v>
      </c>
      <c r="G13" s="21">
        <v>21702.9888</v>
      </c>
      <c r="H13" s="21">
        <v>13787</v>
      </c>
      <c r="I13" s="21">
        <v>353.25</v>
      </c>
    </row>
    <row r="14" spans="1:9" ht="10.5" customHeight="1">
      <c r="A14" s="6">
        <v>1996</v>
      </c>
      <c r="B14" s="21">
        <v>112111.0548546</v>
      </c>
      <c r="C14" s="21">
        <v>371.12966800000004</v>
      </c>
      <c r="D14" s="21">
        <v>7695.252603000001</v>
      </c>
      <c r="E14" s="21">
        <v>30453.390611999996</v>
      </c>
      <c r="F14" s="21">
        <v>37161.776976</v>
      </c>
      <c r="G14" s="21">
        <v>22258.912395600004</v>
      </c>
      <c r="H14" s="21">
        <v>13948</v>
      </c>
      <c r="I14" s="21">
        <v>222.59260000000015</v>
      </c>
    </row>
    <row r="15" spans="1:10" ht="10.5" customHeight="1">
      <c r="A15" s="6">
        <v>1997</v>
      </c>
      <c r="B15" s="21">
        <v>107554.4357555</v>
      </c>
      <c r="C15" s="21">
        <v>354.879539</v>
      </c>
      <c r="D15" s="21">
        <v>4057.7626019999993</v>
      </c>
      <c r="E15" s="21">
        <v>29831.868822499997</v>
      </c>
      <c r="F15" s="21">
        <v>38598.814792000005</v>
      </c>
      <c r="G15" s="21">
        <v>22044.978000000003</v>
      </c>
      <c r="H15" s="21">
        <v>11770.232</v>
      </c>
      <c r="I15" s="21">
        <v>895.9</v>
      </c>
      <c r="J15" s="21"/>
    </row>
    <row r="16" spans="1:10" ht="10.5" customHeight="1">
      <c r="A16" s="6">
        <v>1998</v>
      </c>
      <c r="B16" s="21">
        <v>108005.04094480001</v>
      </c>
      <c r="C16" s="21">
        <v>87.60576900000001</v>
      </c>
      <c r="D16" s="21">
        <v>2296.441122</v>
      </c>
      <c r="E16" s="21">
        <v>32641.687773799997</v>
      </c>
      <c r="F16" s="21">
        <v>38216.64988</v>
      </c>
      <c r="G16" s="21">
        <v>22391.3304</v>
      </c>
      <c r="H16" s="21">
        <v>11272.041000000001</v>
      </c>
      <c r="I16" s="21">
        <v>1099.285</v>
      </c>
      <c r="J16" s="58"/>
    </row>
    <row r="17" spans="1:9" ht="10.5" customHeight="1">
      <c r="A17" s="6">
        <v>1999</v>
      </c>
      <c r="B17" s="21">
        <v>106381.51983448665</v>
      </c>
      <c r="C17" s="21">
        <v>89.92295899999999</v>
      </c>
      <c r="D17" s="21">
        <v>1926.988586</v>
      </c>
      <c r="E17" s="21">
        <v>28905.9156694</v>
      </c>
      <c r="F17" s="21">
        <v>40495.70842008664</v>
      </c>
      <c r="G17" s="21">
        <v>22394.2212</v>
      </c>
      <c r="H17" s="21">
        <v>11110.861</v>
      </c>
      <c r="I17" s="21">
        <v>1457.902</v>
      </c>
    </row>
    <row r="18" spans="1:9" ht="10.5" customHeight="1">
      <c r="A18" s="6">
        <v>2000</v>
      </c>
      <c r="B18" s="21">
        <v>104315.29066245508</v>
      </c>
      <c r="C18" s="21">
        <v>111.693365</v>
      </c>
      <c r="D18" s="21">
        <v>1380.856627</v>
      </c>
      <c r="E18" s="21">
        <v>27686.3862789772</v>
      </c>
      <c r="F18" s="21">
        <v>39906.62435147787</v>
      </c>
      <c r="G18" s="21">
        <v>23085.5364</v>
      </c>
      <c r="H18" s="21">
        <v>10398.085</v>
      </c>
      <c r="I18" s="21">
        <v>1746.1086400000002</v>
      </c>
    </row>
    <row r="19" spans="1:9" ht="10.5" customHeight="1">
      <c r="A19" s="6">
        <v>2001</v>
      </c>
      <c r="B19" s="21">
        <v>113505.08592540001</v>
      </c>
      <c r="C19" s="21">
        <v>106.15918500000001</v>
      </c>
      <c r="D19" s="21">
        <v>1275.659112</v>
      </c>
      <c r="E19" s="21">
        <v>31389.5490204</v>
      </c>
      <c r="F19" s="21">
        <v>44094.093608</v>
      </c>
      <c r="G19" s="21" t="s">
        <v>87</v>
      </c>
      <c r="H19" s="21">
        <v>11038.8</v>
      </c>
      <c r="I19" s="21">
        <v>2164.285</v>
      </c>
    </row>
    <row r="20" spans="1:9" ht="10.5" customHeight="1">
      <c r="A20" s="6">
        <v>2002</v>
      </c>
      <c r="B20" s="21">
        <v>113784.31877344</v>
      </c>
      <c r="C20" s="21">
        <v>43.258404</v>
      </c>
      <c r="D20" s="21">
        <v>1194.225236</v>
      </c>
      <c r="E20" s="21">
        <v>28185.94867744</v>
      </c>
      <c r="F20" s="21">
        <v>41362.195256</v>
      </c>
      <c r="G20" s="21">
        <v>30606.159600000003</v>
      </c>
      <c r="H20" s="21">
        <v>10092.5316</v>
      </c>
      <c r="I20" s="21">
        <v>2300</v>
      </c>
    </row>
    <row r="21" spans="1:9" ht="10.5" customHeight="1">
      <c r="A21" s="10"/>
      <c r="B21" s="21"/>
      <c r="C21" s="21"/>
      <c r="D21" s="21"/>
      <c r="E21" s="21"/>
      <c r="F21" s="21"/>
      <c r="G21" s="21"/>
      <c r="H21" s="21"/>
      <c r="I21" s="21"/>
    </row>
    <row r="22" spans="1:9" ht="10.5" customHeight="1">
      <c r="A22" s="9" t="s">
        <v>76</v>
      </c>
      <c r="B22" s="15"/>
      <c r="C22" s="4"/>
      <c r="D22" s="4"/>
      <c r="E22" s="4"/>
      <c r="F22" s="4"/>
      <c r="G22" s="4"/>
      <c r="H22" s="4"/>
      <c r="I22" s="4"/>
    </row>
    <row r="23" spans="1:9" ht="10.5" customHeight="1">
      <c r="A23" s="3"/>
      <c r="B23" s="2"/>
      <c r="C23" s="2"/>
      <c r="D23" s="2"/>
      <c r="E23" s="2"/>
      <c r="F23" s="2"/>
      <c r="G23" s="2"/>
      <c r="H23" s="2"/>
      <c r="I23" s="2"/>
    </row>
    <row r="24" spans="1:9" ht="10.5" customHeight="1">
      <c r="A24" s="6">
        <v>1990</v>
      </c>
      <c r="B24" s="21">
        <v>100</v>
      </c>
      <c r="C24" s="29">
        <f>SUM(C12/B12*100)</f>
        <v>1.666181064214713</v>
      </c>
      <c r="D24" s="29">
        <f>SUM(D12/B12*100)</f>
        <v>60.922328452464036</v>
      </c>
      <c r="E24" s="29">
        <f>SUM(E12/B12*100)</f>
        <v>4.315537697431275</v>
      </c>
      <c r="F24" s="29">
        <f>SUM(F12/B12*100)</f>
        <v>6.730449984076757</v>
      </c>
      <c r="G24" s="29">
        <f>SUM(G12/B12*100)</f>
        <v>14.959039997831727</v>
      </c>
      <c r="H24" s="29">
        <f>SUM(H12/B12*100)</f>
        <v>10.993813650623716</v>
      </c>
      <c r="I24" s="29">
        <f>SUM(I12/B12*100)</f>
        <v>0.4126491533577715</v>
      </c>
    </row>
    <row r="25" spans="1:9" ht="10.5" customHeight="1">
      <c r="A25" s="6">
        <v>1995</v>
      </c>
      <c r="B25" s="21">
        <v>100</v>
      </c>
      <c r="C25" s="29">
        <f aca="true" t="shared" si="0" ref="C25:C31">SUM(C13/B13*100)</f>
        <v>1.8136892799759288</v>
      </c>
      <c r="D25" s="29">
        <f aca="true" t="shared" si="1" ref="D25:D31">SUM(D13/B13*100)</f>
        <v>10.311113441078051</v>
      </c>
      <c r="E25" s="29">
        <f aca="true" t="shared" si="2" ref="E25:E31">SUM(E13/B13*100)</f>
        <v>27.413363869781033</v>
      </c>
      <c r="F25" s="29">
        <f aca="true" t="shared" si="3" ref="F25:F31">SUM(F13/B13*100)</f>
        <v>26.626588039632328</v>
      </c>
      <c r="G25" s="29">
        <f aca="true" t="shared" si="4" ref="G25:G30">SUM(G13/B13*100)</f>
        <v>20.48715394827042</v>
      </c>
      <c r="H25" s="29">
        <f aca="true" t="shared" si="5" ref="H25:H31">SUM(H13/B13*100)</f>
        <v>13.014631030211115</v>
      </c>
      <c r="I25" s="29">
        <f aca="true" t="shared" si="6" ref="I25:I31">SUM(I13/B13*100)</f>
        <v>0.33346039105114067</v>
      </c>
    </row>
    <row r="26" spans="1:9" ht="10.5" customHeight="1">
      <c r="A26" s="6">
        <v>1996</v>
      </c>
      <c r="B26" s="21">
        <v>100</v>
      </c>
      <c r="C26" s="29">
        <f t="shared" si="0"/>
        <v>0.33103753102789785</v>
      </c>
      <c r="D26" s="29">
        <f t="shared" si="1"/>
        <v>6.863955220990643</v>
      </c>
      <c r="E26" s="29">
        <f t="shared" si="2"/>
        <v>27.163592967255422</v>
      </c>
      <c r="F26" s="29">
        <f t="shared" si="3"/>
        <v>33.14729044713401</v>
      </c>
      <c r="G26" s="29">
        <f t="shared" si="4"/>
        <v>19.854342129300466</v>
      </c>
      <c r="H26" s="29">
        <f t="shared" si="5"/>
        <v>12.441235182462208</v>
      </c>
      <c r="I26" s="29">
        <f t="shared" si="6"/>
        <v>0.19854652182934748</v>
      </c>
    </row>
    <row r="27" spans="1:9" ht="10.5" customHeight="1">
      <c r="A27" s="6">
        <v>1997</v>
      </c>
      <c r="B27" s="21">
        <v>100</v>
      </c>
      <c r="C27" s="29">
        <f t="shared" si="0"/>
        <v>0.3299534198726458</v>
      </c>
      <c r="D27" s="29">
        <f t="shared" si="1"/>
        <v>3.772752442516066</v>
      </c>
      <c r="E27" s="29">
        <f t="shared" si="2"/>
        <v>27.736530448930825</v>
      </c>
      <c r="F27" s="29">
        <f t="shared" si="3"/>
        <v>35.887701442407675</v>
      </c>
      <c r="G27" s="29">
        <f t="shared" si="4"/>
        <v>20.496577240304745</v>
      </c>
      <c r="H27" s="29">
        <f t="shared" si="5"/>
        <v>10.943511457544053</v>
      </c>
      <c r="I27" s="29">
        <f t="shared" si="6"/>
        <v>0.8329735484240002</v>
      </c>
    </row>
    <row r="28" spans="1:9" ht="10.5" customHeight="1">
      <c r="A28" s="6">
        <v>1998</v>
      </c>
      <c r="B28" s="21">
        <v>100</v>
      </c>
      <c r="C28" s="29">
        <f t="shared" si="0"/>
        <v>0.08111266681040766</v>
      </c>
      <c r="D28" s="29">
        <f t="shared" si="1"/>
        <v>2.1262351293155675</v>
      </c>
      <c r="E28" s="29">
        <f t="shared" si="2"/>
        <v>30.222374333882012</v>
      </c>
      <c r="F28" s="29">
        <f t="shared" si="3"/>
        <v>35.384135356730276</v>
      </c>
      <c r="G28" s="29">
        <f t="shared" si="4"/>
        <v>20.731745670504324</v>
      </c>
      <c r="H28" s="29">
        <f t="shared" si="5"/>
        <v>10.436587867932012</v>
      </c>
      <c r="I28" s="29">
        <f t="shared" si="6"/>
        <v>1.0178089748253791</v>
      </c>
    </row>
    <row r="29" spans="1:9" ht="10.5" customHeight="1">
      <c r="A29" s="6">
        <v>1999</v>
      </c>
      <c r="B29" s="21">
        <v>100</v>
      </c>
      <c r="C29" s="29">
        <f t="shared" si="0"/>
        <v>0.08452874064960375</v>
      </c>
      <c r="D29" s="29">
        <f t="shared" si="1"/>
        <v>1.81139411149427</v>
      </c>
      <c r="E29" s="29">
        <f t="shared" si="2"/>
        <v>27.171933353060922</v>
      </c>
      <c r="F29" s="29">
        <f t="shared" si="3"/>
        <v>38.06648794178891</v>
      </c>
      <c r="G29" s="29">
        <f t="shared" si="4"/>
        <v>21.050856610097295</v>
      </c>
      <c r="H29" s="29">
        <f t="shared" si="5"/>
        <v>10.444352569212018</v>
      </c>
      <c r="I29" s="29">
        <f t="shared" si="6"/>
        <v>1.3704466736969656</v>
      </c>
    </row>
    <row r="30" spans="1:9" ht="10.5" customHeight="1">
      <c r="A30" s="6">
        <v>2000</v>
      </c>
      <c r="B30" s="21">
        <v>100</v>
      </c>
      <c r="C30" s="29">
        <f t="shared" si="0"/>
        <v>0.10707285987575782</v>
      </c>
      <c r="D30" s="29">
        <f t="shared" si="1"/>
        <v>1.3237336714788972</v>
      </c>
      <c r="E30" s="29">
        <f t="shared" si="2"/>
        <v>26.54106229600146</v>
      </c>
      <c r="F30" s="29">
        <f t="shared" si="3"/>
        <v>38.255776404447076</v>
      </c>
      <c r="G30" s="29">
        <f t="shared" si="4"/>
        <v>22.13053930386918</v>
      </c>
      <c r="H30" s="29">
        <f t="shared" si="5"/>
        <v>9.967939440102096</v>
      </c>
      <c r="I30" s="29">
        <f t="shared" si="6"/>
        <v>1.6738760242255217</v>
      </c>
    </row>
    <row r="31" spans="1:9" ht="10.5" customHeight="1">
      <c r="A31" s="6">
        <v>2001</v>
      </c>
      <c r="B31" s="21">
        <v>100</v>
      </c>
      <c r="C31" s="29">
        <f t="shared" si="0"/>
        <v>0.09352813059828173</v>
      </c>
      <c r="D31" s="29">
        <f t="shared" si="1"/>
        <v>1.123878372144851</v>
      </c>
      <c r="E31" s="29">
        <f t="shared" si="2"/>
        <v>27.654751119285038</v>
      </c>
      <c r="F31" s="29">
        <f t="shared" si="3"/>
        <v>38.847680919761046</v>
      </c>
      <c r="G31" s="29">
        <v>20.648008685182102</v>
      </c>
      <c r="H31" s="29">
        <f t="shared" si="5"/>
        <v>9.725379184554894</v>
      </c>
      <c r="I31" s="29">
        <f t="shared" si="6"/>
        <v>1.9067735884737824</v>
      </c>
    </row>
    <row r="32" spans="1:9" ht="10.5" customHeight="1">
      <c r="A32" s="6">
        <v>2002</v>
      </c>
      <c r="B32" s="21">
        <v>100</v>
      </c>
      <c r="C32" s="29">
        <v>0.03801789602144857</v>
      </c>
      <c r="D32" s="29">
        <v>1.0495516859206797</v>
      </c>
      <c r="E32" s="29">
        <v>24.771382367338372</v>
      </c>
      <c r="F32" s="29">
        <v>36.35140211047687</v>
      </c>
      <c r="G32" s="29">
        <v>26.898398592991548</v>
      </c>
      <c r="H32" s="29">
        <v>8.86987917912977</v>
      </c>
      <c r="I32" s="29">
        <v>2.0213681681213136</v>
      </c>
    </row>
    <row r="33" spans="1:9" ht="10.5" customHeight="1">
      <c r="A33" s="10"/>
      <c r="B33" s="21"/>
      <c r="C33" s="29"/>
      <c r="D33" s="29"/>
      <c r="E33" s="29"/>
      <c r="F33" s="29"/>
      <c r="G33" s="29"/>
      <c r="H33" s="29"/>
      <c r="I33" s="29"/>
    </row>
    <row r="34" spans="1:9" ht="10.5" customHeight="1">
      <c r="A34" s="9" t="s">
        <v>88</v>
      </c>
      <c r="B34" s="15"/>
      <c r="C34" s="15"/>
      <c r="D34" s="15"/>
      <c r="E34" s="15"/>
      <c r="F34" s="15"/>
      <c r="G34" s="15"/>
      <c r="H34" s="15"/>
      <c r="I34" s="15"/>
    </row>
    <row r="35" ht="10.5" customHeight="1"/>
    <row r="36" spans="1:9" ht="10.5" customHeight="1">
      <c r="A36" s="6">
        <v>1990</v>
      </c>
      <c r="B36" s="80">
        <v>100</v>
      </c>
      <c r="C36" s="80">
        <v>100</v>
      </c>
      <c r="D36" s="80">
        <v>100</v>
      </c>
      <c r="E36" s="80">
        <v>100</v>
      </c>
      <c r="F36" s="80">
        <v>100</v>
      </c>
      <c r="G36" s="80">
        <v>100</v>
      </c>
      <c r="H36" s="80">
        <v>100</v>
      </c>
      <c r="I36" s="80">
        <v>100</v>
      </c>
    </row>
    <row r="37" spans="1:9" ht="10.5" customHeight="1">
      <c r="A37" s="6">
        <v>1995</v>
      </c>
      <c r="B37" s="29">
        <f>SUM(B13/$B$12*100)</f>
        <v>71.77969045663936</v>
      </c>
      <c r="C37" s="29">
        <f>SUM(C13/$C$12*100)</f>
        <v>78.13439841398943</v>
      </c>
      <c r="D37" s="29">
        <f>SUM(D13/$D$12*100)</f>
        <v>12.148723626697514</v>
      </c>
      <c r="E37" s="29">
        <f>SUM(E13/$E$12*100)</f>
        <v>455.96236457842673</v>
      </c>
      <c r="F37" s="29">
        <f>SUM(F13/$F$12*100)</f>
        <v>283.9703514509421</v>
      </c>
      <c r="G37" s="29">
        <f aca="true" t="shared" si="7" ref="G37:G42">SUM(G13/$G$12*100)</f>
        <v>98.30587851610272</v>
      </c>
      <c r="H37" s="29">
        <f>SUM(H13/$H$12*100)</f>
        <v>84.97380585516179</v>
      </c>
      <c r="I37" s="29">
        <f>SUM(I13/$I$12*100)</f>
        <v>58.00492610837439</v>
      </c>
    </row>
    <row r="38" spans="1:9" ht="10.5" customHeight="1">
      <c r="A38" s="6">
        <v>1996</v>
      </c>
      <c r="B38" s="29">
        <f aca="true" t="shared" si="8" ref="B38:B43">SUM(B14/$B$12*100)</f>
        <v>75.96474855139142</v>
      </c>
      <c r="C38" s="29">
        <f aca="true" t="shared" si="9" ref="C38:C43">SUM(C14/$C$12*100)</f>
        <v>15.092707116714113</v>
      </c>
      <c r="D38" s="29">
        <f aca="true" t="shared" si="10" ref="D38:D43">SUM(D14/$D$12*100)</f>
        <v>8.558744317158078</v>
      </c>
      <c r="E38" s="29">
        <f aca="true" t="shared" si="11" ref="E38:E43">SUM(E14/$E$12*100)</f>
        <v>478.15026867640125</v>
      </c>
      <c r="F38" s="29">
        <f aca="true" t="shared" si="12" ref="F38:F43">SUM(F14/$F$12*100)</f>
        <v>374.1244032618544</v>
      </c>
      <c r="G38" s="29">
        <f t="shared" si="7"/>
        <v>100.82399055849982</v>
      </c>
      <c r="H38" s="29">
        <f aca="true" t="shared" si="13" ref="H38:H43">SUM(H14/$H$12*100)</f>
        <v>85.96610169491525</v>
      </c>
      <c r="I38" s="29">
        <f aca="true" t="shared" si="14" ref="I38:I43">SUM(I14/$I$12*100)</f>
        <v>36.55050903119871</v>
      </c>
    </row>
    <row r="39" spans="1:9" ht="10.5" customHeight="1">
      <c r="A39" s="6">
        <v>1997</v>
      </c>
      <c r="B39" s="29">
        <f t="shared" si="8"/>
        <v>72.87725263444977</v>
      </c>
      <c r="C39" s="29">
        <f t="shared" si="9"/>
        <v>14.43186413176088</v>
      </c>
      <c r="D39" s="29">
        <f t="shared" si="10"/>
        <v>4.513088055966455</v>
      </c>
      <c r="E39" s="29">
        <f t="shared" si="11"/>
        <v>468.3917227586748</v>
      </c>
      <c r="F39" s="29">
        <f t="shared" si="12"/>
        <v>388.5917123930334</v>
      </c>
      <c r="G39" s="29">
        <f t="shared" si="7"/>
        <v>99.85495311863026</v>
      </c>
      <c r="H39" s="29">
        <f t="shared" si="13"/>
        <v>72.54380277349769</v>
      </c>
      <c r="I39" s="29">
        <f t="shared" si="14"/>
        <v>147.11001642036123</v>
      </c>
    </row>
    <row r="40" spans="1:9" ht="10.5" customHeight="1">
      <c r="A40" s="6">
        <v>1998</v>
      </c>
      <c r="B40" s="29">
        <f t="shared" si="8"/>
        <v>73.18257586903641</v>
      </c>
      <c r="C40" s="29">
        <f t="shared" si="9"/>
        <v>3.5626583570557138</v>
      </c>
      <c r="D40" s="29">
        <f t="shared" si="10"/>
        <v>2.5541269944723117</v>
      </c>
      <c r="E40" s="29">
        <f t="shared" si="11"/>
        <v>512.5088361406814</v>
      </c>
      <c r="F40" s="29">
        <f t="shared" si="12"/>
        <v>384.74428551293664</v>
      </c>
      <c r="G40" s="29">
        <f t="shared" si="7"/>
        <v>101.42379127598858</v>
      </c>
      <c r="H40" s="29">
        <f t="shared" si="13"/>
        <v>69.47328813559322</v>
      </c>
      <c r="I40" s="29">
        <f t="shared" si="14"/>
        <v>180.5065681444992</v>
      </c>
    </row>
    <row r="41" spans="1:9" ht="10.5" customHeight="1">
      <c r="A41" s="6">
        <v>1999</v>
      </c>
      <c r="B41" s="29">
        <f t="shared" si="8"/>
        <v>72.08250261512956</v>
      </c>
      <c r="C41" s="29">
        <f t="shared" si="9"/>
        <v>3.65689137860919</v>
      </c>
      <c r="D41" s="29">
        <f t="shared" si="10"/>
        <v>2.1432178331905996</v>
      </c>
      <c r="E41" s="29">
        <f t="shared" si="11"/>
        <v>453.85328417962006</v>
      </c>
      <c r="F41" s="29">
        <f t="shared" si="12"/>
        <v>407.6885978061677</v>
      </c>
      <c r="G41" s="29">
        <f t="shared" si="7"/>
        <v>101.43688544639218</v>
      </c>
      <c r="H41" s="29">
        <f t="shared" si="13"/>
        <v>68.47988289676425</v>
      </c>
      <c r="I41" s="29">
        <f t="shared" si="14"/>
        <v>239.3927750410509</v>
      </c>
    </row>
    <row r="42" spans="1:9" ht="10.5" customHeight="1">
      <c r="A42" s="6">
        <v>2000</v>
      </c>
      <c r="B42" s="29">
        <f t="shared" si="8"/>
        <v>70.68245710038086</v>
      </c>
      <c r="C42" s="29">
        <f t="shared" si="9"/>
        <v>4.542227124847499</v>
      </c>
      <c r="D42" s="29">
        <f t="shared" si="10"/>
        <v>1.535803880504054</v>
      </c>
      <c r="E42" s="29">
        <f t="shared" si="11"/>
        <v>434.70538984106145</v>
      </c>
      <c r="F42" s="29">
        <f t="shared" si="12"/>
        <v>401.7580222639471</v>
      </c>
      <c r="G42" s="29">
        <f t="shared" si="7"/>
        <v>104.56826742763963</v>
      </c>
      <c r="H42" s="29">
        <f t="shared" si="13"/>
        <v>64.08681047765793</v>
      </c>
      <c r="I42" s="29">
        <f t="shared" si="14"/>
        <v>286.7173464696223</v>
      </c>
    </row>
    <row r="43" spans="1:9" ht="10.5" customHeight="1">
      <c r="A43" s="6">
        <v>2001</v>
      </c>
      <c r="B43" s="29">
        <f t="shared" si="8"/>
        <v>76.90932283894487</v>
      </c>
      <c r="C43" s="29">
        <f t="shared" si="9"/>
        <v>4.317168971126475</v>
      </c>
      <c r="D43" s="29">
        <f t="shared" si="10"/>
        <v>1.418802050917018</v>
      </c>
      <c r="E43" s="29">
        <f t="shared" si="11"/>
        <v>492.8489404992935</v>
      </c>
      <c r="F43" s="29">
        <f t="shared" si="12"/>
        <v>443.91516770361426</v>
      </c>
      <c r="G43" s="29">
        <v>106.15817366490012</v>
      </c>
      <c r="H43" s="29">
        <f t="shared" si="13"/>
        <v>68.03574730354391</v>
      </c>
      <c r="I43" s="29">
        <f t="shared" si="14"/>
        <v>355.3834154351395</v>
      </c>
    </row>
    <row r="44" spans="1:9" ht="10.5" customHeight="1">
      <c r="A44" s="6">
        <v>2002</v>
      </c>
      <c r="B44" s="29">
        <v>77.09852677709492</v>
      </c>
      <c r="C44" s="29">
        <v>1.7591868239121595</v>
      </c>
      <c r="D44" s="29">
        <v>1.3282304011744948</v>
      </c>
      <c r="E44" s="29">
        <v>442.5490450218245</v>
      </c>
      <c r="F44" s="29">
        <v>416.41191237289837</v>
      </c>
      <c r="G44" s="29">
        <v>138.6336893599674</v>
      </c>
      <c r="H44" s="29">
        <v>62.20358459167951</v>
      </c>
      <c r="I44" s="29">
        <v>377.6683087027914</v>
      </c>
    </row>
    <row r="45" spans="1:9" ht="10.5" customHeight="1">
      <c r="A45" s="10"/>
      <c r="B45" s="29"/>
      <c r="C45" s="29"/>
      <c r="D45" s="29"/>
      <c r="E45" s="29"/>
      <c r="F45" s="29"/>
      <c r="G45" s="29"/>
      <c r="H45" s="29"/>
      <c r="I45" s="29"/>
    </row>
    <row r="46" spans="1:9" ht="10.5" customHeight="1">
      <c r="A46" s="9" t="s">
        <v>89</v>
      </c>
      <c r="B46" s="15"/>
      <c r="C46" s="15"/>
      <c r="D46" s="15"/>
      <c r="E46" s="15"/>
      <c r="F46" s="15"/>
      <c r="G46" s="15"/>
      <c r="H46" s="15"/>
      <c r="I46" s="15"/>
    </row>
    <row r="47" ht="10.5" customHeight="1"/>
    <row r="48" spans="1:9" ht="10.5" customHeight="1">
      <c r="A48" s="6">
        <v>1990</v>
      </c>
      <c r="B48" s="16" t="s">
        <v>23</v>
      </c>
      <c r="C48" s="16" t="s">
        <v>23</v>
      </c>
      <c r="D48" s="16" t="s">
        <v>23</v>
      </c>
      <c r="E48" s="16" t="s">
        <v>23</v>
      </c>
      <c r="F48" s="16" t="s">
        <v>23</v>
      </c>
      <c r="G48" s="16" t="s">
        <v>23</v>
      </c>
      <c r="H48" s="16" t="s">
        <v>23</v>
      </c>
      <c r="I48" s="16" t="s">
        <v>23</v>
      </c>
    </row>
    <row r="49" spans="1:9" ht="10.5" customHeight="1">
      <c r="A49" s="6">
        <v>1995</v>
      </c>
      <c r="B49" s="46">
        <v>0.658121820776941</v>
      </c>
      <c r="C49" s="43">
        <v>-28.83982011111111</v>
      </c>
      <c r="D49" s="44">
        <v>-26.769650710646275</v>
      </c>
      <c r="E49" s="55">
        <v>2.218384371700097</v>
      </c>
      <c r="F49" s="55">
        <v>18.515861384966698</v>
      </c>
      <c r="G49" s="55">
        <v>8.650757446808498</v>
      </c>
      <c r="H49" s="55">
        <v>-9.134647070454093</v>
      </c>
      <c r="I49" s="55">
        <v>31.80970149253733</v>
      </c>
    </row>
    <row r="50" spans="1:9" ht="10.5" customHeight="1">
      <c r="A50" s="6">
        <v>1996</v>
      </c>
      <c r="B50" s="46">
        <v>5.830420928438215</v>
      </c>
      <c r="C50" s="43">
        <v>-80.68365864065849</v>
      </c>
      <c r="D50" s="44">
        <v>-29.55025910417659</v>
      </c>
      <c r="E50" s="55">
        <v>4.866170066138892</v>
      </c>
      <c r="F50" s="55">
        <v>31.74769878273264</v>
      </c>
      <c r="G50" s="55">
        <v>2.561507084222441</v>
      </c>
      <c r="H50" s="55">
        <v>1.167766736781033</v>
      </c>
      <c r="I50" s="55">
        <v>-36.98723283793343</v>
      </c>
    </row>
    <row r="51" spans="1:9" ht="10.5" customHeight="1">
      <c r="A51" s="6">
        <v>1997</v>
      </c>
      <c r="B51" s="46">
        <v>-4.064379828563389</v>
      </c>
      <c r="C51" s="43">
        <v>-4.378558331801159</v>
      </c>
      <c r="D51" s="44">
        <v>-47.26927352042898</v>
      </c>
      <c r="E51" s="55">
        <v>-2.0408952074291875</v>
      </c>
      <c r="F51" s="55">
        <v>3.866978204320205</v>
      </c>
      <c r="G51" s="55">
        <v>-0.9611179189612642</v>
      </c>
      <c r="H51" s="44">
        <v>-15.613478634929734</v>
      </c>
      <c r="I51" s="55">
        <v>302.48417961783065</v>
      </c>
    </row>
    <row r="52" spans="1:9" ht="10.5" customHeight="1">
      <c r="A52" s="6">
        <v>1998</v>
      </c>
      <c r="B52" s="46">
        <v>0.4189554676520686</v>
      </c>
      <c r="C52" s="43">
        <v>-75.3139419514406</v>
      </c>
      <c r="D52" s="44">
        <v>-43.40622290549662</v>
      </c>
      <c r="E52" s="55">
        <v>9.418849915231448</v>
      </c>
      <c r="F52" s="55">
        <v>-0.9900949395970002</v>
      </c>
      <c r="G52" s="55">
        <v>1.5711170135892019</v>
      </c>
      <c r="H52" s="44">
        <v>-4.232635346525015</v>
      </c>
      <c r="I52" s="55">
        <v>22.70175242772632</v>
      </c>
    </row>
    <row r="53" spans="1:9" ht="11.25" customHeight="1">
      <c r="A53" s="6">
        <v>1999</v>
      </c>
      <c r="B53" s="46">
        <v>-1.5031901253045419</v>
      </c>
      <c r="C53" s="55">
        <v>2.6450198730633616</v>
      </c>
      <c r="D53" s="44">
        <v>-16.08804739040029</v>
      </c>
      <c r="E53" s="55">
        <v>-11.444788426040063</v>
      </c>
      <c r="F53" s="55">
        <v>5.963522567370163</v>
      </c>
      <c r="G53" s="55">
        <v>0.012910353910910999</v>
      </c>
      <c r="H53" s="44">
        <v>-1.4299096321597915</v>
      </c>
      <c r="I53" s="55">
        <v>32.6227502422029</v>
      </c>
    </row>
    <row r="54" spans="1:9" ht="11.25" customHeight="1">
      <c r="A54" s="6">
        <v>2000</v>
      </c>
      <c r="B54" s="46">
        <v>-1.9422820573031032</v>
      </c>
      <c r="C54" s="55">
        <v>24.21006408385651</v>
      </c>
      <c r="D54" s="55">
        <v>-28.34121400447154</v>
      </c>
      <c r="E54" s="55">
        <v>-4.218961282426363</v>
      </c>
      <c r="F54" s="55">
        <v>-1.4546827098265425</v>
      </c>
      <c r="G54" s="55">
        <v>3.0870249687450695</v>
      </c>
      <c r="H54" s="55">
        <v>-6.415128404540411</v>
      </c>
      <c r="I54" s="55">
        <v>19.7685880120886</v>
      </c>
    </row>
    <row r="55" spans="1:9" ht="11.25" customHeight="1">
      <c r="A55" s="6">
        <v>2001</v>
      </c>
      <c r="B55" s="46">
        <v>8.809633951633614</v>
      </c>
      <c r="C55" s="55">
        <v>-4.954797449248659</v>
      </c>
      <c r="D55" s="55">
        <v>-7.618279330602789</v>
      </c>
      <c r="E55" s="55">
        <v>13.375392166057736</v>
      </c>
      <c r="F55" s="55">
        <v>10.493168301184724</v>
      </c>
      <c r="G55" s="55">
        <v>1.5204481018686664</v>
      </c>
      <c r="H55" s="55">
        <v>6.161855764787447</v>
      </c>
      <c r="I55" s="55">
        <v>23.949045919616992</v>
      </c>
    </row>
    <row r="56" spans="1:9" ht="11.25" customHeight="1">
      <c r="A56" s="6">
        <v>2002</v>
      </c>
      <c r="B56" s="55">
        <v>0.24600910678445587</v>
      </c>
      <c r="C56" s="55">
        <v>-59.25137895510408</v>
      </c>
      <c r="D56" s="55">
        <v>-6.3836706243823045</v>
      </c>
      <c r="E56" s="55">
        <v>-10.205945746076154</v>
      </c>
      <c r="F56" s="55">
        <v>-6.1956106327681795</v>
      </c>
      <c r="G56" s="55" t="s">
        <v>86</v>
      </c>
      <c r="H56" s="55">
        <v>-8.572203500380468</v>
      </c>
      <c r="I56" s="55">
        <v>6.2706621355320635</v>
      </c>
    </row>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sheetData>
  <mergeCells count="1">
    <mergeCell ref="A7:A8"/>
  </mergeCells>
  <printOptions horizontalCentered="1"/>
  <pageMargins left="0.7874015748031497" right="0.7874015748031497" top="0.6692913385826772" bottom="0.984251968503937" header="0.5118110236220472" footer="0.5118110236220472"/>
  <pageSetup horizontalDpi="300" verticalDpi="300" orientation="portrait" paperSize="9" r:id="rId2"/>
  <headerFooter alignWithMargins="0">
    <oddHeader>&amp;C&amp;9- 19 -</oddHeader>
  </headerFooter>
  <drawing r:id="rId1"/>
</worksheet>
</file>

<file path=xl/worksheets/sheet16.xml><?xml version="1.0" encoding="utf-8"?>
<worksheet xmlns="http://schemas.openxmlformats.org/spreadsheetml/2006/main" xmlns:r="http://schemas.openxmlformats.org/officeDocument/2006/relationships">
  <dimension ref="A1:AG99"/>
  <sheetViews>
    <sheetView workbookViewId="0" topLeftCell="A1">
      <selection activeCell="J17" sqref="J17"/>
    </sheetView>
  </sheetViews>
  <sheetFormatPr defaultColWidth="11.421875" defaultRowHeight="12.75"/>
  <cols>
    <col min="1" max="1" width="2.57421875" style="217" customWidth="1"/>
    <col min="2" max="2" width="5.8515625" style="217" customWidth="1"/>
    <col min="3" max="3" width="23.7109375" style="217" customWidth="1"/>
    <col min="4" max="4" width="3.57421875" style="217" customWidth="1"/>
    <col min="5" max="6" width="3.421875" style="217" customWidth="1"/>
    <col min="7" max="7" width="3.57421875" style="217" customWidth="1"/>
    <col min="8" max="8" width="5.00390625" style="217" customWidth="1"/>
    <col min="9" max="9" width="5.28125" style="217" customWidth="1"/>
    <col min="10" max="10" width="5.00390625" style="217" customWidth="1"/>
    <col min="11" max="11" width="4.28125" style="217" customWidth="1"/>
    <col min="12" max="12" width="5.421875" style="217" customWidth="1"/>
    <col min="13" max="13" width="5.28125" style="217" customWidth="1"/>
    <col min="14" max="14" width="4.421875" style="217" customWidth="1"/>
    <col min="15" max="15" width="5.140625" style="217" customWidth="1"/>
    <col min="16" max="16" width="4.57421875" style="217" bestFit="1" customWidth="1"/>
    <col min="17" max="17" width="5.140625" style="217" customWidth="1"/>
    <col min="18" max="18" width="4.28125" style="217" customWidth="1"/>
    <col min="19" max="19" width="2.8515625" style="217" customWidth="1"/>
    <col min="20" max="20" width="5.7109375" style="217" customWidth="1"/>
    <col min="21" max="21" width="4.57421875" style="217" customWidth="1"/>
    <col min="22" max="22" width="4.140625" style="217" customWidth="1"/>
    <col min="23" max="23" width="4.421875" style="217" customWidth="1"/>
    <col min="24" max="24" width="5.140625" style="217" customWidth="1"/>
    <col min="25" max="25" width="5.7109375" style="217" customWidth="1"/>
    <col min="26" max="26" width="4.421875" style="217" customWidth="1"/>
    <col min="27" max="27" width="5.7109375" style="217" customWidth="1"/>
    <col min="28" max="28" width="5.8515625" style="217" customWidth="1"/>
    <col min="29" max="31" width="6.7109375" style="217" customWidth="1"/>
    <col min="32" max="32" width="3.7109375" style="217" customWidth="1"/>
    <col min="33" max="16384" width="11.421875" style="217" customWidth="1"/>
  </cols>
  <sheetData>
    <row r="1" spans="1:32" s="216" customFormat="1" ht="12">
      <c r="A1" s="214" t="s">
        <v>302</v>
      </c>
      <c r="B1" s="215"/>
      <c r="C1" s="215"/>
      <c r="D1" s="215"/>
      <c r="E1" s="215"/>
      <c r="F1" s="215"/>
      <c r="G1" s="215"/>
      <c r="H1" s="215"/>
      <c r="I1" s="215"/>
      <c r="J1" s="215"/>
      <c r="K1" s="215"/>
      <c r="L1" s="214"/>
      <c r="M1" s="214"/>
      <c r="N1" s="214"/>
      <c r="O1" s="214" t="s">
        <v>303</v>
      </c>
      <c r="P1" s="214"/>
      <c r="Q1" s="214"/>
      <c r="R1" s="215"/>
      <c r="S1" s="215"/>
      <c r="T1" s="215"/>
      <c r="U1" s="215"/>
      <c r="V1" s="215"/>
      <c r="W1" s="215"/>
      <c r="X1" s="215"/>
      <c r="Y1" s="215"/>
      <c r="Z1" s="215"/>
      <c r="AA1" s="215"/>
      <c r="AB1" s="215"/>
      <c r="AC1" s="215"/>
      <c r="AD1" s="215"/>
      <c r="AE1" s="215"/>
      <c r="AF1" s="215"/>
    </row>
    <row r="2" spans="1:32" s="216" customFormat="1" ht="3.75" customHeight="1">
      <c r="A2" s="214"/>
      <c r="B2" s="215"/>
      <c r="C2" s="215"/>
      <c r="D2" s="215"/>
      <c r="E2" s="215"/>
      <c r="F2" s="215"/>
      <c r="G2" s="215"/>
      <c r="H2" s="215"/>
      <c r="I2" s="215"/>
      <c r="J2" s="215"/>
      <c r="K2" s="215"/>
      <c r="L2" s="214"/>
      <c r="M2" s="214"/>
      <c r="N2" s="214"/>
      <c r="O2" s="214"/>
      <c r="P2" s="214"/>
      <c r="Q2" s="214"/>
      <c r="R2" s="215"/>
      <c r="S2" s="215"/>
      <c r="T2" s="215"/>
      <c r="U2" s="215"/>
      <c r="V2" s="215"/>
      <c r="W2" s="215"/>
      <c r="X2" s="215"/>
      <c r="Y2" s="215"/>
      <c r="Z2" s="215"/>
      <c r="AA2" s="215"/>
      <c r="AB2" s="215"/>
      <c r="AC2" s="215"/>
      <c r="AD2" s="215"/>
      <c r="AE2" s="215"/>
      <c r="AF2" s="215"/>
    </row>
    <row r="3" spans="1:32" s="216" customFormat="1" ht="3.75" customHeight="1">
      <c r="A3" s="214"/>
      <c r="B3" s="215"/>
      <c r="C3" s="215"/>
      <c r="D3" s="215"/>
      <c r="E3" s="215"/>
      <c r="F3" s="215"/>
      <c r="G3" s="215"/>
      <c r="H3" s="215"/>
      <c r="I3" s="215"/>
      <c r="J3" s="215"/>
      <c r="K3" s="215"/>
      <c r="L3" s="214"/>
      <c r="M3" s="214"/>
      <c r="N3" s="214"/>
      <c r="O3" s="214"/>
      <c r="P3" s="214"/>
      <c r="Q3" s="214"/>
      <c r="R3" s="215"/>
      <c r="S3" s="215"/>
      <c r="T3" s="215"/>
      <c r="U3" s="215"/>
      <c r="V3" s="215"/>
      <c r="W3" s="215"/>
      <c r="X3" s="215"/>
      <c r="Y3" s="215"/>
      <c r="Z3" s="215"/>
      <c r="AA3" s="215"/>
      <c r="AB3" s="215"/>
      <c r="AC3" s="215"/>
      <c r="AD3" s="215"/>
      <c r="AE3" s="215"/>
      <c r="AF3" s="215"/>
    </row>
    <row r="4" spans="1:32" s="216" customFormat="1" ht="3.75" customHeight="1">
      <c r="A4" s="217"/>
      <c r="B4" s="217"/>
      <c r="C4" s="217"/>
      <c r="D4" s="217"/>
      <c r="E4" s="217"/>
      <c r="F4" s="217"/>
      <c r="G4" s="217"/>
      <c r="H4" s="217"/>
      <c r="I4" s="217"/>
      <c r="J4" s="217"/>
      <c r="K4" s="217"/>
      <c r="L4" s="217"/>
      <c r="V4" s="217"/>
      <c r="X4" s="217"/>
      <c r="Y4" s="217"/>
      <c r="AF4" s="217"/>
    </row>
    <row r="5" spans="1:32" s="216" customFormat="1" ht="3.75" customHeight="1">
      <c r="A5" s="217"/>
      <c r="B5" s="217"/>
      <c r="C5" s="217"/>
      <c r="D5" s="217"/>
      <c r="E5" s="217"/>
      <c r="F5" s="217"/>
      <c r="G5" s="217"/>
      <c r="H5" s="217"/>
      <c r="I5" s="217"/>
      <c r="J5" s="217"/>
      <c r="K5" s="217"/>
      <c r="L5" s="217"/>
      <c r="N5" s="218"/>
      <c r="V5" s="217"/>
      <c r="X5" s="217"/>
      <c r="Y5" s="217"/>
      <c r="AF5" s="217"/>
    </row>
    <row r="6" spans="1:32" s="216" customFormat="1" ht="3.75" customHeight="1" thickBot="1">
      <c r="A6" s="217"/>
      <c r="B6" s="217"/>
      <c r="C6" s="217"/>
      <c r="D6" s="217"/>
      <c r="E6" s="217"/>
      <c r="F6" s="217"/>
      <c r="G6" s="217"/>
      <c r="H6" s="217"/>
      <c r="I6" s="217"/>
      <c r="J6" s="217"/>
      <c r="K6" s="217"/>
      <c r="L6" s="217"/>
      <c r="V6" s="217"/>
      <c r="X6" s="217"/>
      <c r="Y6" s="217"/>
      <c r="AF6" s="217"/>
    </row>
    <row r="7" spans="1:32" s="216" customFormat="1" ht="10.5" customHeight="1">
      <c r="A7" s="219"/>
      <c r="B7" s="220"/>
      <c r="C7" s="220"/>
      <c r="D7" s="221"/>
      <c r="E7" s="225"/>
      <c r="F7" s="220"/>
      <c r="G7" s="220"/>
      <c r="H7" s="225"/>
      <c r="I7" s="220"/>
      <c r="J7" s="220"/>
      <c r="K7" s="226"/>
      <c r="L7" s="225"/>
      <c r="M7" s="220"/>
      <c r="N7" s="226"/>
      <c r="O7" s="225"/>
      <c r="P7" s="220"/>
      <c r="Q7" s="220"/>
      <c r="R7" s="226"/>
      <c r="S7" s="220"/>
      <c r="T7" s="226"/>
      <c r="U7" s="220"/>
      <c r="V7" s="227"/>
      <c r="W7" s="220"/>
      <c r="X7" s="228"/>
      <c r="Y7" s="227"/>
      <c r="Z7" s="220"/>
      <c r="AA7" s="229"/>
      <c r="AB7" s="226"/>
      <c r="AC7" s="230"/>
      <c r="AD7" s="230"/>
      <c r="AE7" s="230"/>
      <c r="AF7" s="231"/>
    </row>
    <row r="8" spans="1:32" s="216" customFormat="1" ht="11.25" customHeight="1">
      <c r="A8" s="232"/>
      <c r="B8" s="233" t="s">
        <v>304</v>
      </c>
      <c r="C8" s="234"/>
      <c r="D8" s="235"/>
      <c r="E8" s="236" t="s">
        <v>15</v>
      </c>
      <c r="F8" s="237"/>
      <c r="G8" s="237"/>
      <c r="H8" s="236" t="s">
        <v>16</v>
      </c>
      <c r="I8" s="238"/>
      <c r="J8" s="239"/>
      <c r="K8" s="240"/>
      <c r="L8" s="236" t="s">
        <v>17</v>
      </c>
      <c r="M8" s="241"/>
      <c r="N8" s="242"/>
      <c r="O8" s="236" t="s">
        <v>305</v>
      </c>
      <c r="P8" s="238"/>
      <c r="Q8" s="238"/>
      <c r="R8" s="243"/>
      <c r="S8" s="238" t="s">
        <v>18</v>
      </c>
      <c r="T8" s="243"/>
      <c r="U8" s="244" t="s">
        <v>306</v>
      </c>
      <c r="V8" s="239"/>
      <c r="W8" s="237"/>
      <c r="X8" s="245"/>
      <c r="Y8" s="239"/>
      <c r="Z8" s="238"/>
      <c r="AA8" s="246"/>
      <c r="AB8" s="243"/>
      <c r="AC8" s="238" t="s">
        <v>307</v>
      </c>
      <c r="AD8" s="238"/>
      <c r="AE8" s="238"/>
      <c r="AF8" s="247"/>
    </row>
    <row r="9" spans="1:32" s="216" customFormat="1" ht="10.5" customHeight="1">
      <c r="A9" s="232"/>
      <c r="B9" s="233"/>
      <c r="C9" s="234"/>
      <c r="D9" s="248"/>
      <c r="E9" s="249"/>
      <c r="F9" s="250"/>
      <c r="G9" s="250"/>
      <c r="H9" s="251"/>
      <c r="I9" s="252"/>
      <c r="J9" s="253"/>
      <c r="K9" s="254"/>
      <c r="L9" s="249"/>
      <c r="M9" s="250"/>
      <c r="N9" s="255"/>
      <c r="O9" s="256" t="s">
        <v>308</v>
      </c>
      <c r="P9" s="257"/>
      <c r="Q9" s="258"/>
      <c r="R9" s="259"/>
      <c r="S9" s="252"/>
      <c r="T9" s="260" t="s">
        <v>309</v>
      </c>
      <c r="U9" s="261" t="s">
        <v>310</v>
      </c>
      <c r="V9" s="262"/>
      <c r="W9" s="263"/>
      <c r="X9" s="264"/>
      <c r="Y9" s="257"/>
      <c r="Z9" s="265"/>
      <c r="AA9" s="266"/>
      <c r="AB9" s="267"/>
      <c r="AC9" s="263" t="s">
        <v>687</v>
      </c>
      <c r="AD9" s="268"/>
      <c r="AE9" s="269"/>
      <c r="AF9" s="270"/>
    </row>
    <row r="10" spans="1:32" s="216" customFormat="1" ht="10.5" customHeight="1">
      <c r="A10" s="232"/>
      <c r="B10" s="233"/>
      <c r="C10" s="234"/>
      <c r="D10" s="248" t="s">
        <v>311</v>
      </c>
      <c r="E10" s="251"/>
      <c r="F10" s="266"/>
      <c r="G10" s="266"/>
      <c r="H10" s="251"/>
      <c r="I10" s="252"/>
      <c r="J10" s="252" t="s">
        <v>312</v>
      </c>
      <c r="K10" s="271"/>
      <c r="L10" s="251"/>
      <c r="M10" s="266"/>
      <c r="N10" s="272" t="s">
        <v>313</v>
      </c>
      <c r="O10" s="273"/>
      <c r="P10" s="265"/>
      <c r="Q10" s="265" t="s">
        <v>312</v>
      </c>
      <c r="R10" s="259"/>
      <c r="S10" s="252" t="s">
        <v>314</v>
      </c>
      <c r="T10" s="267"/>
      <c r="U10" s="252"/>
      <c r="V10" s="266"/>
      <c r="W10" s="265"/>
      <c r="X10" s="252"/>
      <c r="Y10" s="252"/>
      <c r="Z10" s="274"/>
      <c r="AA10" s="266"/>
      <c r="AB10" s="259"/>
      <c r="AC10" s="265"/>
      <c r="AD10" s="265"/>
      <c r="AE10" s="275"/>
      <c r="AF10" s="270" t="s">
        <v>311</v>
      </c>
    </row>
    <row r="11" spans="1:32" s="216" customFormat="1" ht="10.5" customHeight="1">
      <c r="A11" s="232"/>
      <c r="B11" s="233"/>
      <c r="C11" s="234"/>
      <c r="D11" s="248" t="s">
        <v>315</v>
      </c>
      <c r="E11" s="251" t="s">
        <v>316</v>
      </c>
      <c r="F11" s="266" t="s">
        <v>317</v>
      </c>
      <c r="G11" s="266" t="s">
        <v>318</v>
      </c>
      <c r="H11" s="251" t="s">
        <v>316</v>
      </c>
      <c r="I11" s="252" t="s">
        <v>319</v>
      </c>
      <c r="J11" s="252" t="s">
        <v>31</v>
      </c>
      <c r="K11" s="271" t="s">
        <v>320</v>
      </c>
      <c r="L11" s="251" t="s">
        <v>321</v>
      </c>
      <c r="M11" s="266" t="s">
        <v>322</v>
      </c>
      <c r="N11" s="272" t="s">
        <v>323</v>
      </c>
      <c r="O11" s="273"/>
      <c r="P11" s="265"/>
      <c r="Q11" s="265" t="s">
        <v>32</v>
      </c>
      <c r="R11" s="259" t="s">
        <v>324</v>
      </c>
      <c r="S11" s="252" t="s">
        <v>325</v>
      </c>
      <c r="T11" s="267" t="s">
        <v>326</v>
      </c>
      <c r="U11" s="252" t="s">
        <v>327</v>
      </c>
      <c r="V11" s="266" t="s">
        <v>328</v>
      </c>
      <c r="W11" s="265" t="s">
        <v>329</v>
      </c>
      <c r="X11" s="252" t="s">
        <v>330</v>
      </c>
      <c r="Y11" s="252" t="s">
        <v>331</v>
      </c>
      <c r="Z11" s="252" t="s">
        <v>332</v>
      </c>
      <c r="AA11" s="266" t="s">
        <v>19</v>
      </c>
      <c r="AB11" s="259" t="s">
        <v>333</v>
      </c>
      <c r="AC11" s="276" t="s">
        <v>41</v>
      </c>
      <c r="AD11" s="276" t="s">
        <v>42</v>
      </c>
      <c r="AE11" s="277" t="s">
        <v>334</v>
      </c>
      <c r="AF11" s="270" t="s">
        <v>315</v>
      </c>
    </row>
    <row r="12" spans="1:32" s="216" customFormat="1" ht="10.5" customHeight="1">
      <c r="A12" s="232"/>
      <c r="B12" s="278" t="s">
        <v>98</v>
      </c>
      <c r="C12" s="279"/>
      <c r="D12" s="280" t="s">
        <v>335</v>
      </c>
      <c r="E12" s="251" t="s">
        <v>336</v>
      </c>
      <c r="F12" s="266" t="s">
        <v>337</v>
      </c>
      <c r="G12" s="266"/>
      <c r="H12" s="251" t="s">
        <v>336</v>
      </c>
      <c r="I12" s="252"/>
      <c r="J12" s="252" t="s">
        <v>338</v>
      </c>
      <c r="K12" s="271" t="s">
        <v>339</v>
      </c>
      <c r="L12" s="251" t="s">
        <v>340</v>
      </c>
      <c r="M12" s="266" t="s">
        <v>340</v>
      </c>
      <c r="N12" s="272" t="s">
        <v>341</v>
      </c>
      <c r="O12" s="251" t="s">
        <v>342</v>
      </c>
      <c r="P12" s="252" t="s">
        <v>343</v>
      </c>
      <c r="Q12" s="252" t="s">
        <v>344</v>
      </c>
      <c r="R12" s="259" t="s">
        <v>345</v>
      </c>
      <c r="S12" s="252" t="s">
        <v>346</v>
      </c>
      <c r="T12" s="259" t="s">
        <v>347</v>
      </c>
      <c r="U12" s="252" t="s">
        <v>348</v>
      </c>
      <c r="V12" s="266" t="s">
        <v>349</v>
      </c>
      <c r="W12" s="252" t="s">
        <v>350</v>
      </c>
      <c r="X12" s="252" t="s">
        <v>351</v>
      </c>
      <c r="Y12" s="252" t="s">
        <v>352</v>
      </c>
      <c r="Z12" s="252" t="s">
        <v>353</v>
      </c>
      <c r="AA12" s="281"/>
      <c r="AB12" s="259" t="s">
        <v>354</v>
      </c>
      <c r="AC12" s="282" t="s">
        <v>44</v>
      </c>
      <c r="AD12" s="282" t="s">
        <v>44</v>
      </c>
      <c r="AE12" s="283"/>
      <c r="AF12" s="284" t="s">
        <v>335</v>
      </c>
    </row>
    <row r="13" spans="1:32" s="216" customFormat="1" ht="10.5" customHeight="1">
      <c r="A13" s="232"/>
      <c r="B13"/>
      <c r="C13" s="279"/>
      <c r="D13" s="280" t="s">
        <v>355</v>
      </c>
      <c r="E13" s="251"/>
      <c r="F13" s="266"/>
      <c r="G13" s="266"/>
      <c r="H13" s="251"/>
      <c r="I13" s="252"/>
      <c r="J13" s="252" t="s">
        <v>356</v>
      </c>
      <c r="K13" s="271" t="s">
        <v>357</v>
      </c>
      <c r="L13" s="251" t="s">
        <v>358</v>
      </c>
      <c r="M13" s="266" t="s">
        <v>359</v>
      </c>
      <c r="N13" s="272" t="s">
        <v>360</v>
      </c>
      <c r="O13" s="251"/>
      <c r="P13" s="252"/>
      <c r="Q13" s="252" t="s">
        <v>361</v>
      </c>
      <c r="R13" s="259" t="s">
        <v>362</v>
      </c>
      <c r="S13" s="252" t="s">
        <v>363</v>
      </c>
      <c r="T13" s="259"/>
      <c r="U13" s="252"/>
      <c r="V13" s="266"/>
      <c r="W13" s="252" t="s">
        <v>347</v>
      </c>
      <c r="X13" s="252"/>
      <c r="Y13" s="252"/>
      <c r="Z13" s="252"/>
      <c r="AA13" s="252"/>
      <c r="AB13" s="259" t="s">
        <v>351</v>
      </c>
      <c r="AC13" s="282" t="s">
        <v>364</v>
      </c>
      <c r="AD13" s="282" t="s">
        <v>364</v>
      </c>
      <c r="AE13" s="283"/>
      <c r="AF13" s="284" t="s">
        <v>355</v>
      </c>
    </row>
    <row r="14" spans="1:32" s="216" customFormat="1" ht="10.5" customHeight="1">
      <c r="A14" s="232"/>
      <c r="B14"/>
      <c r="D14" s="248"/>
      <c r="E14" s="285"/>
      <c r="F14" s="286"/>
      <c r="G14" s="286"/>
      <c r="H14" s="285"/>
      <c r="I14" s="287"/>
      <c r="J14" s="287"/>
      <c r="K14" s="288"/>
      <c r="L14" s="251"/>
      <c r="M14" s="266"/>
      <c r="N14" s="272"/>
      <c r="O14" s="251"/>
      <c r="P14" s="252"/>
      <c r="Q14" s="252"/>
      <c r="R14" s="259"/>
      <c r="S14" s="252"/>
      <c r="T14" s="259"/>
      <c r="U14" s="252"/>
      <c r="V14" s="286"/>
      <c r="W14" s="252"/>
      <c r="X14" s="289"/>
      <c r="Y14" s="252"/>
      <c r="Z14" s="289"/>
      <c r="AA14" s="252"/>
      <c r="AB14" s="260"/>
      <c r="AC14" s="282"/>
      <c r="AD14" s="282"/>
      <c r="AE14" s="283"/>
      <c r="AF14" s="270"/>
    </row>
    <row r="15" spans="1:32" s="216" customFormat="1" ht="10.5" customHeight="1">
      <c r="A15" s="232"/>
      <c r="B15" s="290" t="s">
        <v>365</v>
      </c>
      <c r="C15" s="291"/>
      <c r="D15" s="235"/>
      <c r="E15" s="292" t="s">
        <v>680</v>
      </c>
      <c r="F15" s="293"/>
      <c r="G15" s="293"/>
      <c r="H15" s="293"/>
      <c r="I15" s="293"/>
      <c r="J15" s="293"/>
      <c r="K15" s="293"/>
      <c r="L15" s="292" t="s">
        <v>680</v>
      </c>
      <c r="M15" s="294"/>
      <c r="N15" s="295"/>
      <c r="O15" s="292" t="s">
        <v>680</v>
      </c>
      <c r="P15" s="293"/>
      <c r="Q15" s="293"/>
      <c r="R15" s="296"/>
      <c r="S15" s="297" t="s">
        <v>366</v>
      </c>
      <c r="T15" s="296"/>
      <c r="U15" s="297" t="s">
        <v>367</v>
      </c>
      <c r="V15" s="297"/>
      <c r="W15" s="298" t="s">
        <v>366</v>
      </c>
      <c r="X15" s="1397" t="s">
        <v>22</v>
      </c>
      <c r="Y15" s="1398"/>
      <c r="Z15" s="1399"/>
      <c r="AA15" s="297" t="s">
        <v>368</v>
      </c>
      <c r="AB15" s="296" t="s">
        <v>369</v>
      </c>
      <c r="AC15" s="293" t="s">
        <v>22</v>
      </c>
      <c r="AD15" s="293"/>
      <c r="AE15" s="293"/>
      <c r="AF15" s="247"/>
    </row>
    <row r="16" spans="1:32" s="216" customFormat="1" ht="9.75" customHeight="1">
      <c r="A16" s="300"/>
      <c r="B16" s="301" t="s">
        <v>370</v>
      </c>
      <c r="C16" s="302"/>
      <c r="D16" s="303"/>
      <c r="E16" s="304">
        <v>1</v>
      </c>
      <c r="F16" s="299">
        <v>2</v>
      </c>
      <c r="G16" s="305">
        <v>3</v>
      </c>
      <c r="H16" s="306">
        <v>4</v>
      </c>
      <c r="I16" s="307">
        <v>5</v>
      </c>
      <c r="J16" s="307">
        <v>7</v>
      </c>
      <c r="K16" s="308">
        <v>8</v>
      </c>
      <c r="L16" s="304">
        <v>9</v>
      </c>
      <c r="M16" s="307">
        <v>10</v>
      </c>
      <c r="N16" s="305">
        <v>11</v>
      </c>
      <c r="O16" s="304">
        <v>12</v>
      </c>
      <c r="P16" s="307">
        <v>13</v>
      </c>
      <c r="Q16" s="299">
        <v>14</v>
      </c>
      <c r="R16" s="308">
        <v>15</v>
      </c>
      <c r="S16" s="307">
        <v>16</v>
      </c>
      <c r="T16" s="305">
        <v>17</v>
      </c>
      <c r="U16" s="307">
        <v>18</v>
      </c>
      <c r="V16" s="307">
        <v>19</v>
      </c>
      <c r="W16" s="299">
        <v>20</v>
      </c>
      <c r="X16" s="299">
        <v>21</v>
      </c>
      <c r="Y16" s="299">
        <v>22</v>
      </c>
      <c r="Z16" s="299">
        <v>23</v>
      </c>
      <c r="AA16" s="299">
        <v>24</v>
      </c>
      <c r="AB16" s="305">
        <v>25</v>
      </c>
      <c r="AC16" s="306">
        <v>26</v>
      </c>
      <c r="AD16" s="307">
        <v>27</v>
      </c>
      <c r="AE16" s="308">
        <v>28</v>
      </c>
      <c r="AF16" s="309"/>
    </row>
    <row r="17" spans="1:32" s="216" customFormat="1" ht="9" customHeight="1">
      <c r="A17" s="310"/>
      <c r="B17" s="311"/>
      <c r="C17" s="275" t="s">
        <v>371</v>
      </c>
      <c r="D17" s="312">
        <v>1</v>
      </c>
      <c r="E17" s="313"/>
      <c r="F17" s="313"/>
      <c r="G17" s="314"/>
      <c r="H17" s="315" t="s">
        <v>150</v>
      </c>
      <c r="I17" s="313"/>
      <c r="J17" s="313"/>
      <c r="K17" s="316"/>
      <c r="L17" s="317"/>
      <c r="M17" s="318"/>
      <c r="N17" s="316"/>
      <c r="O17" s="317"/>
      <c r="P17" s="318"/>
      <c r="Q17" s="318"/>
      <c r="R17" s="316"/>
      <c r="S17" s="318"/>
      <c r="T17" s="319">
        <v>32.359742</v>
      </c>
      <c r="U17" s="315">
        <v>263.207</v>
      </c>
      <c r="V17" s="315">
        <v>353.425</v>
      </c>
      <c r="W17" s="315">
        <v>20.19468325323843</v>
      </c>
      <c r="X17" s="321">
        <v>6980.403</v>
      </c>
      <c r="Y17" s="315">
        <v>7511.282</v>
      </c>
      <c r="Z17" s="315">
        <v>120.681</v>
      </c>
      <c r="AA17" s="318"/>
      <c r="AB17" s="316"/>
      <c r="AC17" s="315">
        <v>18221.58336840811</v>
      </c>
      <c r="AD17" s="315" t="s">
        <v>150</v>
      </c>
      <c r="AE17" s="315">
        <v>18221.58336840811</v>
      </c>
      <c r="AF17" s="322">
        <v>1</v>
      </c>
    </row>
    <row r="18" spans="1:32" s="216" customFormat="1" ht="9" customHeight="1">
      <c r="A18" s="232"/>
      <c r="B18" s="323"/>
      <c r="C18" s="324" t="s">
        <v>372</v>
      </c>
      <c r="D18" s="325">
        <v>2</v>
      </c>
      <c r="E18" s="315">
        <v>0.872</v>
      </c>
      <c r="F18" s="315">
        <v>0.669</v>
      </c>
      <c r="G18" s="319">
        <v>32.039</v>
      </c>
      <c r="H18" s="315">
        <v>0.737</v>
      </c>
      <c r="I18" s="315">
        <v>79.45</v>
      </c>
      <c r="J18" s="315">
        <v>113.559</v>
      </c>
      <c r="K18" s="319">
        <v>1.964003486623435</v>
      </c>
      <c r="L18" s="326">
        <v>677</v>
      </c>
      <c r="M18" s="315">
        <v>770</v>
      </c>
      <c r="N18" s="319">
        <v>26</v>
      </c>
      <c r="O18" s="326">
        <v>570.2694399999999</v>
      </c>
      <c r="P18" s="315">
        <v>17.425</v>
      </c>
      <c r="Q18" s="315">
        <v>123</v>
      </c>
      <c r="R18" s="319">
        <v>66</v>
      </c>
      <c r="S18" s="315" t="s">
        <v>150</v>
      </c>
      <c r="T18" s="319">
        <v>2919.253</v>
      </c>
      <c r="U18" s="318"/>
      <c r="V18" s="318"/>
      <c r="W18" s="318"/>
      <c r="X18" s="321" t="s">
        <v>150</v>
      </c>
      <c r="Y18" s="327"/>
      <c r="Z18" s="318"/>
      <c r="AA18" s="315">
        <v>9714.884</v>
      </c>
      <c r="AB18" s="319">
        <v>53.9424</v>
      </c>
      <c r="AC18" s="315">
        <v>92719.261219</v>
      </c>
      <c r="AD18" s="315">
        <v>136858.95507844002</v>
      </c>
      <c r="AE18" s="315">
        <v>229578.21629744003</v>
      </c>
      <c r="AF18" s="328">
        <v>2</v>
      </c>
    </row>
    <row r="19" spans="1:32" s="216" customFormat="1" ht="9" customHeight="1">
      <c r="A19" s="329" t="s">
        <v>373</v>
      </c>
      <c r="B19" s="240"/>
      <c r="C19" s="324" t="s">
        <v>374</v>
      </c>
      <c r="D19" s="325">
        <v>3</v>
      </c>
      <c r="E19" s="315" t="s">
        <v>150</v>
      </c>
      <c r="F19" s="315" t="s">
        <v>150</v>
      </c>
      <c r="G19" s="319">
        <v>1.7770000000000001</v>
      </c>
      <c r="H19" s="315" t="s">
        <v>150</v>
      </c>
      <c r="I19" s="315" t="s">
        <v>150</v>
      </c>
      <c r="J19" s="315" t="s">
        <v>150</v>
      </c>
      <c r="K19" s="319" t="s">
        <v>150</v>
      </c>
      <c r="L19" s="318"/>
      <c r="M19" s="318"/>
      <c r="N19" s="316"/>
      <c r="O19" s="317"/>
      <c r="P19" s="318"/>
      <c r="Q19" s="318"/>
      <c r="R19" s="316"/>
      <c r="S19" s="315" t="s">
        <v>150</v>
      </c>
      <c r="T19" s="319" t="s">
        <v>150</v>
      </c>
      <c r="U19" s="318"/>
      <c r="V19" s="318"/>
      <c r="W19" s="318"/>
      <c r="X19" s="330"/>
      <c r="Y19" s="331"/>
      <c r="Z19" s="318"/>
      <c r="AA19" s="318"/>
      <c r="AB19" s="316"/>
      <c r="AC19" s="315" t="s">
        <v>150</v>
      </c>
      <c r="AD19" s="315">
        <v>50.91105</v>
      </c>
      <c r="AE19" s="315">
        <v>51.229235</v>
      </c>
      <c r="AF19" s="328">
        <v>3</v>
      </c>
    </row>
    <row r="20" spans="1:32" s="216" customFormat="1" ht="9" customHeight="1">
      <c r="A20" s="329" t="s">
        <v>375</v>
      </c>
      <c r="B20" s="332"/>
      <c r="C20" s="333" t="s">
        <v>376</v>
      </c>
      <c r="D20" s="334">
        <v>4</v>
      </c>
      <c r="E20" s="335">
        <v>0.872</v>
      </c>
      <c r="F20" s="335">
        <v>0.669</v>
      </c>
      <c r="G20" s="336">
        <v>33.816</v>
      </c>
      <c r="H20" s="335">
        <v>0.772</v>
      </c>
      <c r="I20" s="335">
        <v>79.45</v>
      </c>
      <c r="J20" s="335">
        <v>113.559</v>
      </c>
      <c r="K20" s="336">
        <v>1.964003486623435</v>
      </c>
      <c r="L20" s="337">
        <v>677</v>
      </c>
      <c r="M20" s="335">
        <v>770</v>
      </c>
      <c r="N20" s="336">
        <v>26</v>
      </c>
      <c r="O20" s="337">
        <v>570.2694399999999</v>
      </c>
      <c r="P20" s="335">
        <v>17.425</v>
      </c>
      <c r="Q20" s="335">
        <v>123</v>
      </c>
      <c r="R20" s="336">
        <v>66</v>
      </c>
      <c r="S20" s="335" t="s">
        <v>150</v>
      </c>
      <c r="T20" s="336">
        <v>2951.6127420000003</v>
      </c>
      <c r="U20" s="335">
        <v>263.207</v>
      </c>
      <c r="V20" s="335">
        <v>353.425</v>
      </c>
      <c r="W20" s="335">
        <v>20.19468325323843</v>
      </c>
      <c r="X20" s="338">
        <v>6980.403</v>
      </c>
      <c r="Y20" s="335">
        <v>7511.282</v>
      </c>
      <c r="Z20" s="335">
        <v>120.681</v>
      </c>
      <c r="AA20" s="335">
        <v>9714.884</v>
      </c>
      <c r="AB20" s="336">
        <v>53.9424</v>
      </c>
      <c r="AC20" s="335">
        <v>110941.16277240813</v>
      </c>
      <c r="AD20" s="335">
        <v>136909.86612844002</v>
      </c>
      <c r="AE20" s="335">
        <v>247851.02890084815</v>
      </c>
      <c r="AF20" s="339">
        <v>4</v>
      </c>
    </row>
    <row r="21" spans="1:32" s="216" customFormat="1" ht="9" customHeight="1">
      <c r="A21" s="329" t="s">
        <v>377</v>
      </c>
      <c r="B21" s="240"/>
      <c r="C21" s="324" t="s">
        <v>378</v>
      </c>
      <c r="D21" s="325">
        <v>5</v>
      </c>
      <c r="E21" s="315" t="s">
        <v>150</v>
      </c>
      <c r="F21" s="315" t="s">
        <v>150</v>
      </c>
      <c r="G21" s="319" t="s">
        <v>150</v>
      </c>
      <c r="H21" s="315" t="s">
        <v>150</v>
      </c>
      <c r="I21" s="315" t="s">
        <v>150</v>
      </c>
      <c r="J21" s="315" t="s">
        <v>150</v>
      </c>
      <c r="K21" s="316"/>
      <c r="L21" s="326" t="s">
        <v>150</v>
      </c>
      <c r="M21" s="315" t="s">
        <v>150</v>
      </c>
      <c r="N21" s="319" t="s">
        <v>150</v>
      </c>
      <c r="O21" s="326" t="s">
        <v>150</v>
      </c>
      <c r="P21" s="315" t="s">
        <v>150</v>
      </c>
      <c r="Q21" s="315" t="s">
        <v>150</v>
      </c>
      <c r="R21" s="319" t="s">
        <v>150</v>
      </c>
      <c r="S21" s="315" t="s">
        <v>150</v>
      </c>
      <c r="T21" s="319">
        <v>192.622</v>
      </c>
      <c r="U21" s="318"/>
      <c r="V21" s="318"/>
      <c r="W21" s="318"/>
      <c r="X21" s="321" t="s">
        <v>150</v>
      </c>
      <c r="Y21" s="318"/>
      <c r="Z21" s="318"/>
      <c r="AA21" s="315" t="s">
        <v>150</v>
      </c>
      <c r="AB21" s="319" t="s">
        <v>150</v>
      </c>
      <c r="AC21" s="315">
        <v>6113.051792</v>
      </c>
      <c r="AD21" s="315" t="s">
        <v>150</v>
      </c>
      <c r="AE21" s="315">
        <v>6113.051792</v>
      </c>
      <c r="AF21" s="328">
        <v>5</v>
      </c>
    </row>
    <row r="22" spans="1:32" s="216" customFormat="1" ht="9" customHeight="1" thickBot="1">
      <c r="A22" s="232"/>
      <c r="B22" s="323"/>
      <c r="C22" s="324" t="s">
        <v>379</v>
      </c>
      <c r="D22" s="325">
        <v>7</v>
      </c>
      <c r="E22" s="315" t="s">
        <v>150</v>
      </c>
      <c r="F22" s="315" t="s">
        <v>150</v>
      </c>
      <c r="G22" s="319" t="s">
        <v>150</v>
      </c>
      <c r="H22" s="315" t="s">
        <v>150</v>
      </c>
      <c r="I22" s="315">
        <v>2.197</v>
      </c>
      <c r="J22" s="315" t="s">
        <v>150</v>
      </c>
      <c r="K22" s="319" t="s">
        <v>150</v>
      </c>
      <c r="L22" s="318"/>
      <c r="M22" s="318"/>
      <c r="N22" s="316"/>
      <c r="O22" s="317"/>
      <c r="P22" s="318"/>
      <c r="Q22" s="318"/>
      <c r="R22" s="316"/>
      <c r="S22" s="315" t="s">
        <v>150</v>
      </c>
      <c r="T22" s="319">
        <v>28.716</v>
      </c>
      <c r="U22" s="318"/>
      <c r="V22" s="327"/>
      <c r="W22" s="318"/>
      <c r="X22" s="340"/>
      <c r="Y22" s="327"/>
      <c r="Z22" s="318"/>
      <c r="AA22" s="318"/>
      <c r="AB22" s="316"/>
      <c r="AC22" s="315">
        <v>911.3309760000001</v>
      </c>
      <c r="AD22" s="315">
        <v>43.078776000000005</v>
      </c>
      <c r="AE22" s="315">
        <v>954.409752</v>
      </c>
      <c r="AF22" s="328">
        <v>7</v>
      </c>
    </row>
    <row r="23" spans="1:32" s="350" customFormat="1" ht="9.75" customHeight="1" thickBot="1">
      <c r="A23" s="341"/>
      <c r="B23" s="342"/>
      <c r="C23" s="343" t="s">
        <v>380</v>
      </c>
      <c r="D23" s="344">
        <v>8</v>
      </c>
      <c r="E23" s="345">
        <v>0.872</v>
      </c>
      <c r="F23" s="345">
        <v>0.669</v>
      </c>
      <c r="G23" s="346">
        <v>33.816</v>
      </c>
      <c r="H23" s="345">
        <v>0.772</v>
      </c>
      <c r="I23" s="345">
        <v>77.253</v>
      </c>
      <c r="J23" s="345">
        <v>113.559</v>
      </c>
      <c r="K23" s="346">
        <v>1.964003486623435</v>
      </c>
      <c r="L23" s="347">
        <v>677</v>
      </c>
      <c r="M23" s="345">
        <v>770</v>
      </c>
      <c r="N23" s="346">
        <v>26</v>
      </c>
      <c r="O23" s="347">
        <v>570.2694399999999</v>
      </c>
      <c r="P23" s="345">
        <v>17.425</v>
      </c>
      <c r="Q23" s="345">
        <v>123</v>
      </c>
      <c r="R23" s="346">
        <v>66</v>
      </c>
      <c r="S23" s="345" t="s">
        <v>150</v>
      </c>
      <c r="T23" s="346">
        <v>2730.274742</v>
      </c>
      <c r="U23" s="345">
        <v>263.207</v>
      </c>
      <c r="V23" s="345">
        <v>353.425</v>
      </c>
      <c r="W23" s="345">
        <v>20.19468325323843</v>
      </c>
      <c r="X23" s="348">
        <v>6980.403</v>
      </c>
      <c r="Y23" s="345">
        <v>7511.282</v>
      </c>
      <c r="Z23" s="345">
        <v>120.681</v>
      </c>
      <c r="AA23" s="345">
        <v>9714.884</v>
      </c>
      <c r="AB23" s="346">
        <v>53.9424</v>
      </c>
      <c r="AC23" s="345">
        <v>103916.78000440814</v>
      </c>
      <c r="AD23" s="345">
        <v>136866.78735244</v>
      </c>
      <c r="AE23" s="345">
        <v>240783.56735684816</v>
      </c>
      <c r="AF23" s="349">
        <v>8</v>
      </c>
    </row>
    <row r="24" spans="1:32" s="216" customFormat="1" ht="9" customHeight="1">
      <c r="A24" s="351"/>
      <c r="B24" s="352"/>
      <c r="C24" s="353" t="s">
        <v>381</v>
      </c>
      <c r="D24" s="325">
        <v>10</v>
      </c>
      <c r="E24" s="315" t="s">
        <v>150</v>
      </c>
      <c r="F24" s="318"/>
      <c r="G24" s="319" t="s">
        <v>150</v>
      </c>
      <c r="H24" s="315" t="s">
        <v>150</v>
      </c>
      <c r="I24" s="315" t="s">
        <v>150</v>
      </c>
      <c r="J24" s="318"/>
      <c r="K24" s="316"/>
      <c r="L24" s="317"/>
      <c r="M24" s="318"/>
      <c r="N24" s="316"/>
      <c r="O24" s="317"/>
      <c r="P24" s="318"/>
      <c r="Q24" s="318"/>
      <c r="R24" s="316"/>
      <c r="S24" s="318"/>
      <c r="T24" s="316"/>
      <c r="U24" s="318"/>
      <c r="V24" s="318"/>
      <c r="W24" s="318"/>
      <c r="X24" s="330"/>
      <c r="Y24" s="327"/>
      <c r="Z24" s="318"/>
      <c r="AA24" s="318"/>
      <c r="AB24" s="319" t="s">
        <v>150</v>
      </c>
      <c r="AC24" s="315" t="s">
        <v>150</v>
      </c>
      <c r="AD24" s="315" t="s">
        <v>150</v>
      </c>
      <c r="AE24" s="315" t="s">
        <v>150</v>
      </c>
      <c r="AF24" s="328">
        <v>10</v>
      </c>
    </row>
    <row r="25" spans="1:32" s="216" customFormat="1" ht="9" customHeight="1">
      <c r="A25" s="351"/>
      <c r="B25" s="354" t="s">
        <v>382</v>
      </c>
      <c r="C25" s="353" t="s">
        <v>383</v>
      </c>
      <c r="D25" s="325">
        <v>11</v>
      </c>
      <c r="E25" s="315" t="s">
        <v>150</v>
      </c>
      <c r="F25" s="318"/>
      <c r="G25" s="319" t="s">
        <v>150</v>
      </c>
      <c r="H25" s="315" t="s">
        <v>150</v>
      </c>
      <c r="I25" s="315" t="s">
        <v>150</v>
      </c>
      <c r="J25" s="315" t="s">
        <v>150</v>
      </c>
      <c r="K25" s="319" t="s">
        <v>150</v>
      </c>
      <c r="L25" s="317"/>
      <c r="M25" s="315" t="s">
        <v>150</v>
      </c>
      <c r="N25" s="316"/>
      <c r="O25" s="355">
        <v>0.771</v>
      </c>
      <c r="P25" s="315" t="s">
        <v>150</v>
      </c>
      <c r="Q25" s="318"/>
      <c r="R25" s="319" t="s">
        <v>150</v>
      </c>
      <c r="S25" s="315" t="s">
        <v>150</v>
      </c>
      <c r="T25" s="319">
        <v>422.34308041341063</v>
      </c>
      <c r="U25" s="318"/>
      <c r="V25" s="318"/>
      <c r="W25" s="318"/>
      <c r="X25" s="321">
        <v>194.421</v>
      </c>
      <c r="Y25" s="315" t="s">
        <v>150</v>
      </c>
      <c r="Z25" s="315" t="s">
        <v>150</v>
      </c>
      <c r="AA25" s="318"/>
      <c r="AB25" s="316"/>
      <c r="AC25" s="315">
        <v>13597.901</v>
      </c>
      <c r="AD25" s="315">
        <v>32.999571</v>
      </c>
      <c r="AE25" s="315">
        <v>13630.900571</v>
      </c>
      <c r="AF25" s="328">
        <v>11</v>
      </c>
    </row>
    <row r="26" spans="1:32" s="216" customFormat="1" ht="9" customHeight="1">
      <c r="A26" s="351" t="s">
        <v>384</v>
      </c>
      <c r="B26" s="354" t="s">
        <v>385</v>
      </c>
      <c r="C26" s="356" t="s">
        <v>386</v>
      </c>
      <c r="D26" s="325">
        <v>12</v>
      </c>
      <c r="E26" s="315" t="s">
        <v>150</v>
      </c>
      <c r="F26" s="318"/>
      <c r="G26" s="319" t="s">
        <v>150</v>
      </c>
      <c r="H26" s="315" t="s">
        <v>150</v>
      </c>
      <c r="I26" s="315" t="s">
        <v>150</v>
      </c>
      <c r="J26" s="315" t="s">
        <v>150</v>
      </c>
      <c r="K26" s="319" t="s">
        <v>150</v>
      </c>
      <c r="L26" s="317"/>
      <c r="M26" s="315" t="s">
        <v>150</v>
      </c>
      <c r="N26" s="316"/>
      <c r="O26" s="326" t="s">
        <v>150</v>
      </c>
      <c r="P26" s="315" t="s">
        <v>150</v>
      </c>
      <c r="Q26" s="318"/>
      <c r="R26" s="319" t="s">
        <v>150</v>
      </c>
      <c r="S26" s="315" t="s">
        <v>150</v>
      </c>
      <c r="T26" s="319">
        <v>26.124180741114195</v>
      </c>
      <c r="U26" s="318"/>
      <c r="V26" s="318"/>
      <c r="W26" s="318"/>
      <c r="X26" s="321" t="s">
        <v>150</v>
      </c>
      <c r="Y26" s="315">
        <v>2257.426</v>
      </c>
      <c r="Z26" s="318"/>
      <c r="AA26" s="318"/>
      <c r="AB26" s="316"/>
      <c r="AC26" s="315">
        <v>3086.503</v>
      </c>
      <c r="AD26" s="315">
        <v>21.13810848</v>
      </c>
      <c r="AE26" s="315">
        <v>3107.64110848</v>
      </c>
      <c r="AF26" s="328">
        <v>12</v>
      </c>
    </row>
    <row r="27" spans="1:32" s="216" customFormat="1" ht="9" customHeight="1">
      <c r="A27" s="351" t="s">
        <v>387</v>
      </c>
      <c r="B27" s="354" t="s">
        <v>43</v>
      </c>
      <c r="C27" s="353" t="s">
        <v>388</v>
      </c>
      <c r="D27" s="325">
        <v>14</v>
      </c>
      <c r="E27" s="318"/>
      <c r="F27" s="318"/>
      <c r="G27" s="316"/>
      <c r="H27" s="318"/>
      <c r="I27" s="318"/>
      <c r="J27" s="318"/>
      <c r="K27" s="316"/>
      <c r="L27" s="317"/>
      <c r="M27" s="318"/>
      <c r="N27" s="316"/>
      <c r="O27" s="317"/>
      <c r="P27" s="318"/>
      <c r="Q27" s="318"/>
      <c r="R27" s="316"/>
      <c r="S27" s="318"/>
      <c r="T27" s="316"/>
      <c r="U27" s="315">
        <v>263.207</v>
      </c>
      <c r="V27" s="318"/>
      <c r="W27" s="318"/>
      <c r="X27" s="330"/>
      <c r="Y27" s="327"/>
      <c r="Z27" s="318"/>
      <c r="AA27" s="357">
        <v>423.587</v>
      </c>
      <c r="AB27" s="316"/>
      <c r="AC27" s="315">
        <v>947.5452</v>
      </c>
      <c r="AD27" s="315">
        <v>1524.9132</v>
      </c>
      <c r="AE27" s="315">
        <v>2472.4584</v>
      </c>
      <c r="AF27" s="328">
        <v>14</v>
      </c>
    </row>
    <row r="28" spans="1:32" s="216" customFormat="1" ht="9" customHeight="1">
      <c r="A28" s="351" t="s">
        <v>389</v>
      </c>
      <c r="B28" s="354" t="s">
        <v>390</v>
      </c>
      <c r="C28" s="358" t="s">
        <v>391</v>
      </c>
      <c r="D28" s="325">
        <v>15</v>
      </c>
      <c r="E28" s="318"/>
      <c r="F28" s="318"/>
      <c r="G28" s="316"/>
      <c r="H28" s="318"/>
      <c r="I28" s="318"/>
      <c r="J28" s="318"/>
      <c r="K28" s="316"/>
      <c r="L28" s="317"/>
      <c r="M28" s="318"/>
      <c r="N28" s="316"/>
      <c r="O28" s="317"/>
      <c r="P28" s="318"/>
      <c r="Q28" s="318"/>
      <c r="R28" s="316"/>
      <c r="S28" s="318"/>
      <c r="T28" s="316"/>
      <c r="U28" s="318"/>
      <c r="V28" s="315">
        <v>353.425</v>
      </c>
      <c r="W28" s="318"/>
      <c r="X28" s="321">
        <v>2509.963</v>
      </c>
      <c r="Y28" s="327"/>
      <c r="Z28" s="315">
        <v>120.681</v>
      </c>
      <c r="AA28" s="318"/>
      <c r="AB28" s="316"/>
      <c r="AC28" s="315">
        <v>3902.974</v>
      </c>
      <c r="AD28" s="315" t="s">
        <v>150</v>
      </c>
      <c r="AE28" s="315">
        <v>3902.974</v>
      </c>
      <c r="AF28" s="328">
        <v>15</v>
      </c>
    </row>
    <row r="29" spans="1:32" s="216" customFormat="1" ht="9" customHeight="1">
      <c r="A29" s="351" t="s">
        <v>392</v>
      </c>
      <c r="B29" s="354" t="s">
        <v>393</v>
      </c>
      <c r="C29" s="353" t="s">
        <v>394</v>
      </c>
      <c r="D29" s="325">
        <v>16</v>
      </c>
      <c r="E29" s="315" t="s">
        <v>150</v>
      </c>
      <c r="F29" s="318"/>
      <c r="G29" s="319" t="s">
        <v>150</v>
      </c>
      <c r="H29" s="315" t="s">
        <v>150</v>
      </c>
      <c r="I29" s="315" t="s">
        <v>150</v>
      </c>
      <c r="J29" s="315" t="s">
        <v>150</v>
      </c>
      <c r="K29" s="319">
        <v>1.964003486623435</v>
      </c>
      <c r="L29" s="317"/>
      <c r="M29" s="318"/>
      <c r="N29" s="316"/>
      <c r="O29" s="326">
        <v>7.628</v>
      </c>
      <c r="P29" s="357" t="s">
        <v>150</v>
      </c>
      <c r="Q29" s="318"/>
      <c r="R29" s="319" t="s">
        <v>150</v>
      </c>
      <c r="S29" s="315" t="s">
        <v>150</v>
      </c>
      <c r="T29" s="319">
        <v>527.7946811192337</v>
      </c>
      <c r="U29" s="318"/>
      <c r="V29" s="318"/>
      <c r="W29" s="318"/>
      <c r="X29" s="321">
        <v>1224.019</v>
      </c>
      <c r="Y29" s="315" t="s">
        <v>150</v>
      </c>
      <c r="Z29" s="318"/>
      <c r="AA29" s="318"/>
      <c r="AB29" s="316"/>
      <c r="AC29" s="315">
        <v>18015.119000000002</v>
      </c>
      <c r="AD29" s="315">
        <v>326.48602800000003</v>
      </c>
      <c r="AE29" s="315">
        <v>18341.605028</v>
      </c>
      <c r="AF29" s="328">
        <v>16</v>
      </c>
    </row>
    <row r="30" spans="1:32" s="216" customFormat="1" ht="9" customHeight="1">
      <c r="A30" s="351" t="s">
        <v>395</v>
      </c>
      <c r="B30" s="354"/>
      <c r="C30" s="353" t="s">
        <v>396</v>
      </c>
      <c r="D30" s="325">
        <v>19</v>
      </c>
      <c r="E30" s="318"/>
      <c r="F30" s="318"/>
      <c r="G30" s="316"/>
      <c r="H30" s="318"/>
      <c r="I30" s="318"/>
      <c r="J30" s="318"/>
      <c r="K30" s="316"/>
      <c r="L30" s="317"/>
      <c r="M30" s="318"/>
      <c r="N30" s="316"/>
      <c r="O30" s="317"/>
      <c r="P30" s="318"/>
      <c r="Q30" s="315">
        <v>2</v>
      </c>
      <c r="R30" s="316"/>
      <c r="S30" s="318"/>
      <c r="T30" s="319">
        <v>0.5791215023947567</v>
      </c>
      <c r="U30" s="318"/>
      <c r="V30" s="318"/>
      <c r="W30" s="315">
        <v>19.70200487002362</v>
      </c>
      <c r="X30" s="321" t="s">
        <v>150</v>
      </c>
      <c r="Y30" s="315" t="s">
        <v>150</v>
      </c>
      <c r="Z30" s="315" t="s">
        <v>150</v>
      </c>
      <c r="AA30" s="318"/>
      <c r="AB30" s="316"/>
      <c r="AC30" s="315">
        <v>371.9117753877039</v>
      </c>
      <c r="AD30" s="315">
        <v>80.324</v>
      </c>
      <c r="AE30" s="315">
        <v>452.23577538770394</v>
      </c>
      <c r="AF30" s="328">
        <v>19</v>
      </c>
    </row>
    <row r="31" spans="1:32" s="216" customFormat="1" ht="9.75" customHeight="1">
      <c r="A31" s="351" t="s">
        <v>397</v>
      </c>
      <c r="B31" s="359"/>
      <c r="C31" s="360" t="s">
        <v>398</v>
      </c>
      <c r="D31" s="334">
        <v>20</v>
      </c>
      <c r="E31" s="335" t="s">
        <v>150</v>
      </c>
      <c r="F31" s="361"/>
      <c r="G31" s="336" t="s">
        <v>150</v>
      </c>
      <c r="H31" s="335" t="s">
        <v>150</v>
      </c>
      <c r="I31" s="335" t="s">
        <v>150</v>
      </c>
      <c r="J31" s="335" t="s">
        <v>150</v>
      </c>
      <c r="K31" s="336">
        <v>1.964003486623435</v>
      </c>
      <c r="L31" s="361"/>
      <c r="M31" s="335" t="s">
        <v>150</v>
      </c>
      <c r="N31" s="362"/>
      <c r="O31" s="337">
        <v>8.75456</v>
      </c>
      <c r="P31" s="335" t="s">
        <v>150</v>
      </c>
      <c r="Q31" s="335">
        <v>2</v>
      </c>
      <c r="R31" s="336" t="s">
        <v>150</v>
      </c>
      <c r="S31" s="335" t="s">
        <v>150</v>
      </c>
      <c r="T31" s="336">
        <v>976.8410637761532</v>
      </c>
      <c r="U31" s="335">
        <v>263.207</v>
      </c>
      <c r="V31" s="335">
        <v>353.425</v>
      </c>
      <c r="W31" s="335">
        <v>19.70200487002362</v>
      </c>
      <c r="X31" s="338">
        <v>3928.4030000000002</v>
      </c>
      <c r="Y31" s="335">
        <v>2257.426</v>
      </c>
      <c r="Z31" s="335">
        <v>120.681</v>
      </c>
      <c r="AA31" s="335">
        <v>423.587</v>
      </c>
      <c r="AB31" s="336" t="s">
        <v>150</v>
      </c>
      <c r="AC31" s="335">
        <v>39921.9539753877</v>
      </c>
      <c r="AD31" s="335">
        <v>1985.8609074800002</v>
      </c>
      <c r="AE31" s="335">
        <v>41907.8148828677</v>
      </c>
      <c r="AF31" s="339">
        <v>20</v>
      </c>
    </row>
    <row r="32" spans="1:32" s="216" customFormat="1" ht="9" customHeight="1">
      <c r="A32" s="351" t="s">
        <v>399</v>
      </c>
      <c r="B32" s="352"/>
      <c r="C32" s="324" t="s">
        <v>400</v>
      </c>
      <c r="D32" s="325">
        <v>22</v>
      </c>
      <c r="E32" s="318"/>
      <c r="F32" s="315" t="s">
        <v>150</v>
      </c>
      <c r="G32" s="316"/>
      <c r="H32" s="318"/>
      <c r="I32" s="315" t="s">
        <v>150</v>
      </c>
      <c r="J32" s="315" t="s">
        <v>150</v>
      </c>
      <c r="K32" s="316"/>
      <c r="L32" s="317"/>
      <c r="M32" s="318"/>
      <c r="N32" s="316"/>
      <c r="O32" s="317"/>
      <c r="P32" s="318"/>
      <c r="Q32" s="318"/>
      <c r="R32" s="316"/>
      <c r="S32" s="318"/>
      <c r="T32" s="316"/>
      <c r="U32" s="318"/>
      <c r="V32" s="318"/>
      <c r="W32" s="318"/>
      <c r="X32" s="330"/>
      <c r="Y32" s="327"/>
      <c r="Z32" s="318"/>
      <c r="AA32" s="318"/>
      <c r="AB32" s="316"/>
      <c r="AC32" s="318"/>
      <c r="AD32" s="315" t="s">
        <v>150</v>
      </c>
      <c r="AE32" s="315" t="s">
        <v>150</v>
      </c>
      <c r="AF32" s="328">
        <v>22</v>
      </c>
    </row>
    <row r="33" spans="1:32" s="216" customFormat="1" ht="9" customHeight="1">
      <c r="A33" s="351" t="s">
        <v>401</v>
      </c>
      <c r="B33" s="354" t="s">
        <v>382</v>
      </c>
      <c r="C33" s="353" t="s">
        <v>383</v>
      </c>
      <c r="D33" s="325">
        <v>23</v>
      </c>
      <c r="E33" s="318"/>
      <c r="F33" s="318"/>
      <c r="G33" s="316"/>
      <c r="H33" s="318"/>
      <c r="I33" s="318"/>
      <c r="J33" s="318"/>
      <c r="K33" s="316"/>
      <c r="L33" s="317"/>
      <c r="M33" s="318"/>
      <c r="N33" s="316"/>
      <c r="O33" s="317"/>
      <c r="P33" s="318"/>
      <c r="Q33" s="318"/>
      <c r="R33" s="316"/>
      <c r="S33" s="318"/>
      <c r="T33" s="316"/>
      <c r="U33" s="318"/>
      <c r="V33" s="318"/>
      <c r="W33" s="318"/>
      <c r="X33" s="330"/>
      <c r="Y33" s="327"/>
      <c r="Z33" s="318"/>
      <c r="AA33" s="315">
        <v>2417.059</v>
      </c>
      <c r="AB33" s="316"/>
      <c r="AC33" s="318"/>
      <c r="AD33" s="315">
        <v>8701.412400000001</v>
      </c>
      <c r="AE33" s="315">
        <v>8701.412400000001</v>
      </c>
      <c r="AF33" s="328">
        <v>23</v>
      </c>
    </row>
    <row r="34" spans="1:32" s="216" customFormat="1" ht="9" customHeight="1">
      <c r="A34" s="351" t="s">
        <v>387</v>
      </c>
      <c r="B34" s="354" t="s">
        <v>385</v>
      </c>
      <c r="C34" s="356" t="s">
        <v>386</v>
      </c>
      <c r="D34" s="325">
        <v>24</v>
      </c>
      <c r="E34" s="318"/>
      <c r="F34" s="318"/>
      <c r="G34" s="316"/>
      <c r="H34" s="318"/>
      <c r="I34" s="318"/>
      <c r="J34" s="318"/>
      <c r="K34" s="316"/>
      <c r="L34" s="317"/>
      <c r="M34" s="318"/>
      <c r="N34" s="316"/>
      <c r="O34" s="317"/>
      <c r="P34" s="318"/>
      <c r="Q34" s="318"/>
      <c r="R34" s="316"/>
      <c r="S34" s="318"/>
      <c r="T34" s="316"/>
      <c r="U34" s="318"/>
      <c r="V34" s="318"/>
      <c r="W34" s="318"/>
      <c r="X34" s="330"/>
      <c r="Y34" s="327"/>
      <c r="Z34" s="318"/>
      <c r="AA34" s="315">
        <v>551.0260000000001</v>
      </c>
      <c r="AB34" s="316"/>
      <c r="AC34" s="318"/>
      <c r="AD34" s="315">
        <v>1983.6936000000003</v>
      </c>
      <c r="AE34" s="315">
        <v>1983.6936000000003</v>
      </c>
      <c r="AF34" s="328">
        <v>24</v>
      </c>
    </row>
    <row r="35" spans="1:32" s="216" customFormat="1" ht="9" customHeight="1">
      <c r="A35" s="351" t="s">
        <v>402</v>
      </c>
      <c r="B35" s="354" t="s">
        <v>43</v>
      </c>
      <c r="C35" s="353" t="s">
        <v>388</v>
      </c>
      <c r="D35" s="325">
        <v>26</v>
      </c>
      <c r="E35" s="318"/>
      <c r="F35" s="318"/>
      <c r="G35" s="316"/>
      <c r="H35" s="318"/>
      <c r="I35" s="318"/>
      <c r="J35" s="318"/>
      <c r="K35" s="316"/>
      <c r="L35" s="317"/>
      <c r="M35" s="318"/>
      <c r="N35" s="316"/>
      <c r="O35" s="317"/>
      <c r="P35" s="318"/>
      <c r="Q35" s="318"/>
      <c r="R35" s="316"/>
      <c r="S35" s="318"/>
      <c r="T35" s="316"/>
      <c r="U35" s="318"/>
      <c r="V35" s="318"/>
      <c r="W35" s="318"/>
      <c r="X35" s="330"/>
      <c r="Y35" s="327"/>
      <c r="Z35" s="318"/>
      <c r="AA35" s="315">
        <v>564.4010000000001</v>
      </c>
      <c r="AB35" s="316"/>
      <c r="AC35" s="318"/>
      <c r="AD35" s="315">
        <v>2031.8436000000004</v>
      </c>
      <c r="AE35" s="315">
        <v>2031.8436000000004</v>
      </c>
      <c r="AF35" s="328">
        <v>26</v>
      </c>
    </row>
    <row r="36" spans="1:32" s="216" customFormat="1" ht="9" customHeight="1">
      <c r="A36" s="351" t="s">
        <v>392</v>
      </c>
      <c r="B36" s="354" t="s">
        <v>403</v>
      </c>
      <c r="C36" s="358" t="s">
        <v>391</v>
      </c>
      <c r="D36" s="325">
        <v>27</v>
      </c>
      <c r="E36" s="318"/>
      <c r="F36" s="318"/>
      <c r="G36" s="316"/>
      <c r="H36" s="318"/>
      <c r="I36" s="318"/>
      <c r="J36" s="318"/>
      <c r="K36" s="316"/>
      <c r="L36" s="317"/>
      <c r="M36" s="318"/>
      <c r="N36" s="316"/>
      <c r="O36" s="317"/>
      <c r="P36" s="318"/>
      <c r="Q36" s="318"/>
      <c r="R36" s="316"/>
      <c r="S36" s="318"/>
      <c r="T36" s="316"/>
      <c r="U36" s="318"/>
      <c r="V36" s="318"/>
      <c r="W36" s="318"/>
      <c r="X36" s="330"/>
      <c r="Y36" s="327"/>
      <c r="Z36" s="318"/>
      <c r="AA36" s="315">
        <v>495.62100000000004</v>
      </c>
      <c r="AB36" s="316"/>
      <c r="AC36" s="318"/>
      <c r="AD36" s="315">
        <v>1784.2356000000002</v>
      </c>
      <c r="AE36" s="315">
        <v>1784.2356000000002</v>
      </c>
      <c r="AF36" s="328">
        <v>27</v>
      </c>
    </row>
    <row r="37" spans="1:32" s="216" customFormat="1" ht="9" customHeight="1">
      <c r="A37" s="351" t="s">
        <v>404</v>
      </c>
      <c r="B37" s="354" t="s">
        <v>405</v>
      </c>
      <c r="C37" s="324" t="s">
        <v>394</v>
      </c>
      <c r="D37" s="325">
        <v>28</v>
      </c>
      <c r="E37" s="318"/>
      <c r="F37" s="318"/>
      <c r="G37" s="316"/>
      <c r="H37" s="318"/>
      <c r="I37" s="318"/>
      <c r="J37" s="318"/>
      <c r="K37" s="316"/>
      <c r="L37" s="317"/>
      <c r="M37" s="318"/>
      <c r="N37" s="316"/>
      <c r="O37" s="317"/>
      <c r="P37" s="363"/>
      <c r="Q37" s="363"/>
      <c r="R37" s="316"/>
      <c r="S37" s="318"/>
      <c r="T37" s="316"/>
      <c r="U37" s="318"/>
      <c r="V37" s="318"/>
      <c r="W37" s="318"/>
      <c r="X37" s="330"/>
      <c r="Y37" s="327"/>
      <c r="Z37" s="318"/>
      <c r="AA37" s="318"/>
      <c r="AB37" s="319">
        <v>15275.7684</v>
      </c>
      <c r="AC37" s="318"/>
      <c r="AD37" s="315">
        <v>15275.7684</v>
      </c>
      <c r="AE37" s="315">
        <v>15275.7684</v>
      </c>
      <c r="AF37" s="328">
        <v>28</v>
      </c>
    </row>
    <row r="38" spans="1:32" s="216" customFormat="1" ht="9" customHeight="1">
      <c r="A38" s="351" t="s">
        <v>387</v>
      </c>
      <c r="B38" s="354"/>
      <c r="C38" s="324" t="s">
        <v>396</v>
      </c>
      <c r="D38" s="325">
        <v>31</v>
      </c>
      <c r="E38" s="318"/>
      <c r="F38" s="318"/>
      <c r="G38" s="316"/>
      <c r="H38" s="318"/>
      <c r="I38" s="318"/>
      <c r="J38" s="318"/>
      <c r="K38" s="316"/>
      <c r="L38" s="317"/>
      <c r="M38" s="318"/>
      <c r="N38" s="316"/>
      <c r="O38" s="317"/>
      <c r="P38" s="318"/>
      <c r="Q38" s="315">
        <v>2</v>
      </c>
      <c r="R38" s="316"/>
      <c r="S38" s="318"/>
      <c r="T38" s="316"/>
      <c r="U38" s="318"/>
      <c r="V38" s="318"/>
      <c r="W38" s="318"/>
      <c r="X38" s="330"/>
      <c r="Y38" s="327"/>
      <c r="Z38" s="318"/>
      <c r="AA38" s="315">
        <v>10.922</v>
      </c>
      <c r="AB38" s="319" t="s">
        <v>150</v>
      </c>
      <c r="AC38" s="318"/>
      <c r="AD38" s="315">
        <v>119.64320000000001</v>
      </c>
      <c r="AE38" s="315">
        <v>119.64320000000001</v>
      </c>
      <c r="AF38" s="328">
        <v>31</v>
      </c>
    </row>
    <row r="39" spans="1:32" s="216" customFormat="1" ht="9.75" customHeight="1">
      <c r="A39" s="351" t="s">
        <v>389</v>
      </c>
      <c r="B39" s="359"/>
      <c r="C39" s="333" t="s">
        <v>406</v>
      </c>
      <c r="D39" s="334">
        <v>32</v>
      </c>
      <c r="E39" s="361"/>
      <c r="F39" s="335" t="s">
        <v>150</v>
      </c>
      <c r="G39" s="362"/>
      <c r="H39" s="361"/>
      <c r="I39" s="335" t="s">
        <v>150</v>
      </c>
      <c r="J39" s="335" t="s">
        <v>150</v>
      </c>
      <c r="K39" s="362"/>
      <c r="L39" s="364"/>
      <c r="M39" s="361"/>
      <c r="N39" s="362"/>
      <c r="O39" s="364"/>
      <c r="P39" s="361"/>
      <c r="Q39" s="335">
        <v>2</v>
      </c>
      <c r="R39" s="362"/>
      <c r="S39" s="361"/>
      <c r="T39" s="362"/>
      <c r="U39" s="361"/>
      <c r="V39" s="361"/>
      <c r="W39" s="361"/>
      <c r="X39" s="365"/>
      <c r="Y39" s="366"/>
      <c r="Z39" s="361"/>
      <c r="AA39" s="335">
        <v>4039.029</v>
      </c>
      <c r="AB39" s="336">
        <v>15275.7684</v>
      </c>
      <c r="AC39" s="361"/>
      <c r="AD39" s="335">
        <v>29896.596800000003</v>
      </c>
      <c r="AE39" s="335">
        <v>29896.596800000003</v>
      </c>
      <c r="AF39" s="339">
        <v>32</v>
      </c>
    </row>
    <row r="40" spans="1:32" s="216" customFormat="1" ht="9" customHeight="1">
      <c r="A40" s="351" t="s">
        <v>407</v>
      </c>
      <c r="B40" s="354" t="s">
        <v>49</v>
      </c>
      <c r="C40" s="324" t="s">
        <v>408</v>
      </c>
      <c r="D40" s="325">
        <v>34</v>
      </c>
      <c r="E40" s="318"/>
      <c r="F40" s="318"/>
      <c r="G40" s="316"/>
      <c r="H40" s="315" t="s">
        <v>150</v>
      </c>
      <c r="I40" s="315" t="s">
        <v>150</v>
      </c>
      <c r="J40" s="315" t="s">
        <v>150</v>
      </c>
      <c r="K40" s="316"/>
      <c r="L40" s="317"/>
      <c r="M40" s="318"/>
      <c r="N40" s="316"/>
      <c r="O40" s="317"/>
      <c r="P40" s="318"/>
      <c r="Q40" s="318"/>
      <c r="R40" s="316"/>
      <c r="S40" s="318"/>
      <c r="T40" s="316"/>
      <c r="U40" s="318"/>
      <c r="V40" s="318"/>
      <c r="W40" s="318"/>
      <c r="X40" s="330"/>
      <c r="Y40" s="327"/>
      <c r="Z40" s="318"/>
      <c r="AA40" s="315" t="s">
        <v>150</v>
      </c>
      <c r="AB40" s="319" t="s">
        <v>150</v>
      </c>
      <c r="AC40" s="315" t="s">
        <v>150</v>
      </c>
      <c r="AD40" s="315" t="s">
        <v>150</v>
      </c>
      <c r="AE40" s="315" t="s">
        <v>150</v>
      </c>
      <c r="AF40" s="328">
        <v>34</v>
      </c>
    </row>
    <row r="41" spans="1:32" s="216" customFormat="1" ht="9" customHeight="1">
      <c r="A41" s="351" t="s">
        <v>409</v>
      </c>
      <c r="B41" s="354" t="s">
        <v>410</v>
      </c>
      <c r="C41" s="324" t="s">
        <v>411</v>
      </c>
      <c r="D41" s="325">
        <v>35</v>
      </c>
      <c r="E41" s="318"/>
      <c r="F41" s="318"/>
      <c r="G41" s="316"/>
      <c r="H41" s="318"/>
      <c r="I41" s="318"/>
      <c r="J41" s="318"/>
      <c r="K41" s="316"/>
      <c r="L41" s="317"/>
      <c r="M41" s="318"/>
      <c r="N41" s="316"/>
      <c r="O41" s="317"/>
      <c r="P41" s="318"/>
      <c r="Q41" s="318"/>
      <c r="R41" s="316"/>
      <c r="S41" s="318"/>
      <c r="T41" s="316"/>
      <c r="U41" s="315" t="s">
        <v>150</v>
      </c>
      <c r="V41" s="318"/>
      <c r="W41" s="318"/>
      <c r="X41" s="330"/>
      <c r="Y41" s="327"/>
      <c r="Z41" s="318"/>
      <c r="AA41" s="315">
        <v>187.303</v>
      </c>
      <c r="AB41" s="319">
        <v>576.0864</v>
      </c>
      <c r="AC41" s="315" t="s">
        <v>150</v>
      </c>
      <c r="AD41" s="315">
        <v>1250.3772</v>
      </c>
      <c r="AE41" s="315">
        <v>1250.3772</v>
      </c>
      <c r="AF41" s="328">
        <v>35</v>
      </c>
    </row>
    <row r="42" spans="1:32" s="216" customFormat="1" ht="9" customHeight="1">
      <c r="A42" s="351" t="s">
        <v>402</v>
      </c>
      <c r="B42" s="354" t="s">
        <v>412</v>
      </c>
      <c r="C42" s="324" t="s">
        <v>413</v>
      </c>
      <c r="D42" s="325">
        <v>36</v>
      </c>
      <c r="E42" s="318"/>
      <c r="F42" s="318"/>
      <c r="G42" s="316"/>
      <c r="H42" s="318"/>
      <c r="I42" s="318"/>
      <c r="J42" s="318"/>
      <c r="K42" s="316"/>
      <c r="L42" s="317"/>
      <c r="M42" s="318"/>
      <c r="N42" s="316"/>
      <c r="O42" s="317"/>
      <c r="P42" s="318"/>
      <c r="Q42" s="318"/>
      <c r="R42" s="316"/>
      <c r="S42" s="318"/>
      <c r="T42" s="319" t="s">
        <v>150</v>
      </c>
      <c r="U42" s="318"/>
      <c r="V42" s="318"/>
      <c r="W42" s="318"/>
      <c r="X42" s="330"/>
      <c r="Y42" s="327"/>
      <c r="Z42" s="318"/>
      <c r="AA42" s="315" t="s">
        <v>150</v>
      </c>
      <c r="AB42" s="316"/>
      <c r="AC42" s="315">
        <v>3.5226960000000003</v>
      </c>
      <c r="AD42" s="315" t="s">
        <v>150</v>
      </c>
      <c r="AE42" s="315">
        <v>3.918696</v>
      </c>
      <c r="AF42" s="328">
        <v>36</v>
      </c>
    </row>
    <row r="43" spans="1:32" s="216" customFormat="1" ht="9" customHeight="1">
      <c r="A43" s="351"/>
      <c r="B43" s="354" t="s">
        <v>414</v>
      </c>
      <c r="C43" s="324" t="s">
        <v>396</v>
      </c>
      <c r="D43" s="325">
        <v>38</v>
      </c>
      <c r="E43" s="318"/>
      <c r="F43" s="318"/>
      <c r="G43" s="316"/>
      <c r="H43" s="318"/>
      <c r="I43" s="318"/>
      <c r="J43" s="318"/>
      <c r="K43" s="316"/>
      <c r="L43" s="317"/>
      <c r="M43" s="318"/>
      <c r="N43" s="316"/>
      <c r="O43" s="326" t="s">
        <v>150</v>
      </c>
      <c r="P43" s="315" t="s">
        <v>150</v>
      </c>
      <c r="Q43" s="318"/>
      <c r="R43" s="316"/>
      <c r="S43" s="318"/>
      <c r="T43" s="319" t="s">
        <v>150</v>
      </c>
      <c r="U43" s="318"/>
      <c r="V43" s="318"/>
      <c r="W43" s="315" t="s">
        <v>150</v>
      </c>
      <c r="X43" s="330"/>
      <c r="Y43" s="327"/>
      <c r="Z43" s="318"/>
      <c r="AA43" s="315">
        <v>14.068</v>
      </c>
      <c r="AB43" s="316"/>
      <c r="AC43" s="315">
        <v>6.749931021329987</v>
      </c>
      <c r="AD43" s="315">
        <v>50.6448</v>
      </c>
      <c r="AE43" s="315">
        <v>57.39473102132998</v>
      </c>
      <c r="AF43" s="328">
        <v>38</v>
      </c>
    </row>
    <row r="44" spans="1:32" s="216" customFormat="1" ht="9.75" customHeight="1">
      <c r="A44" s="351"/>
      <c r="B44" s="354" t="s">
        <v>415</v>
      </c>
      <c r="C44" s="333" t="s">
        <v>416</v>
      </c>
      <c r="D44" s="334">
        <v>39</v>
      </c>
      <c r="E44" s="361"/>
      <c r="F44" s="361"/>
      <c r="G44" s="362"/>
      <c r="H44" s="335" t="s">
        <v>150</v>
      </c>
      <c r="I44" s="335" t="s">
        <v>150</v>
      </c>
      <c r="J44" s="335" t="s">
        <v>150</v>
      </c>
      <c r="K44" s="362"/>
      <c r="L44" s="364"/>
      <c r="M44" s="361"/>
      <c r="N44" s="362"/>
      <c r="O44" s="337" t="s">
        <v>150</v>
      </c>
      <c r="P44" s="335" t="s">
        <v>150</v>
      </c>
      <c r="Q44" s="361"/>
      <c r="R44" s="362"/>
      <c r="S44" s="361"/>
      <c r="T44" s="336" t="s">
        <v>150</v>
      </c>
      <c r="U44" s="335" t="s">
        <v>150</v>
      </c>
      <c r="V44" s="361"/>
      <c r="W44" s="335" t="s">
        <v>150</v>
      </c>
      <c r="X44" s="365"/>
      <c r="Y44" s="366"/>
      <c r="Z44" s="361"/>
      <c r="AA44" s="335">
        <v>201.48100000000002</v>
      </c>
      <c r="AB44" s="336">
        <v>576.0864</v>
      </c>
      <c r="AC44" s="335">
        <v>10.272627021329987</v>
      </c>
      <c r="AD44" s="335">
        <v>1301.4180000000001</v>
      </c>
      <c r="AE44" s="335">
        <v>1311.69062702133</v>
      </c>
      <c r="AF44" s="339">
        <v>39</v>
      </c>
    </row>
    <row r="45" spans="1:32" s="216" customFormat="1" ht="9" customHeight="1">
      <c r="A45" s="367"/>
      <c r="B45" s="311"/>
      <c r="C45" s="324" t="s">
        <v>417</v>
      </c>
      <c r="D45" s="325">
        <v>40</v>
      </c>
      <c r="E45" s="361"/>
      <c r="F45" s="361"/>
      <c r="G45" s="362"/>
      <c r="H45" s="361"/>
      <c r="I45" s="361"/>
      <c r="J45" s="361"/>
      <c r="K45" s="362"/>
      <c r="L45" s="364"/>
      <c r="M45" s="361"/>
      <c r="N45" s="362"/>
      <c r="O45" s="364"/>
      <c r="P45" s="361"/>
      <c r="Q45" s="361"/>
      <c r="R45" s="362"/>
      <c r="S45" s="335" t="s">
        <v>150</v>
      </c>
      <c r="T45" s="336">
        <v>1.9279600000000001</v>
      </c>
      <c r="U45" s="361"/>
      <c r="V45" s="361"/>
      <c r="W45" s="361"/>
      <c r="X45" s="365"/>
      <c r="Y45" s="361"/>
      <c r="Z45" s="361"/>
      <c r="AA45" s="335">
        <v>294.821</v>
      </c>
      <c r="AB45" s="336">
        <v>2285.8488</v>
      </c>
      <c r="AC45" s="335">
        <v>63.27642844707654</v>
      </c>
      <c r="AD45" s="335">
        <v>3347.2044000000005</v>
      </c>
      <c r="AE45" s="335">
        <v>3410.480828447077</v>
      </c>
      <c r="AF45" s="328">
        <v>40</v>
      </c>
    </row>
    <row r="46" spans="1:32" s="216" customFormat="1" ht="9.75" customHeight="1">
      <c r="A46" s="368"/>
      <c r="B46" s="323"/>
      <c r="C46" s="369" t="s">
        <v>418</v>
      </c>
      <c r="D46" s="370">
        <v>41</v>
      </c>
      <c r="E46" s="335">
        <v>0.872</v>
      </c>
      <c r="F46" s="335">
        <v>0.669</v>
      </c>
      <c r="G46" s="336">
        <v>33.816</v>
      </c>
      <c r="H46" s="335">
        <v>0.772</v>
      </c>
      <c r="I46" s="335">
        <v>77.253</v>
      </c>
      <c r="J46" s="335">
        <v>113.559</v>
      </c>
      <c r="K46" s="336" t="s">
        <v>150</v>
      </c>
      <c r="L46" s="335">
        <v>677</v>
      </c>
      <c r="M46" s="335">
        <v>769.985</v>
      </c>
      <c r="N46" s="336">
        <v>26</v>
      </c>
      <c r="O46" s="337">
        <v>561.51488</v>
      </c>
      <c r="P46" s="335">
        <v>17.29456</v>
      </c>
      <c r="Q46" s="335">
        <v>123</v>
      </c>
      <c r="R46" s="336">
        <v>66</v>
      </c>
      <c r="S46" s="335" t="s">
        <v>150</v>
      </c>
      <c r="T46" s="336">
        <v>1751.394718223847</v>
      </c>
      <c r="U46" s="371"/>
      <c r="V46" s="371"/>
      <c r="W46" s="335" t="s">
        <v>150</v>
      </c>
      <c r="X46" s="338">
        <v>3052</v>
      </c>
      <c r="Y46" s="335">
        <v>5253.856</v>
      </c>
      <c r="Z46" s="335" t="s">
        <v>150</v>
      </c>
      <c r="AA46" s="335">
        <v>12834.024000000001</v>
      </c>
      <c r="AB46" s="336">
        <v>12467.7756</v>
      </c>
      <c r="AC46" s="335">
        <v>63921.27697355201</v>
      </c>
      <c r="AD46" s="335">
        <v>160128.90084496</v>
      </c>
      <c r="AE46" s="335">
        <v>224050.17781851202</v>
      </c>
      <c r="AF46" s="372">
        <v>41</v>
      </c>
    </row>
    <row r="47" spans="1:32" s="216" customFormat="1" ht="9" customHeight="1">
      <c r="A47" s="368"/>
      <c r="B47" s="323"/>
      <c r="C47" s="373" t="s">
        <v>419</v>
      </c>
      <c r="D47" s="325">
        <v>42</v>
      </c>
      <c r="E47" s="374"/>
      <c r="F47" s="374"/>
      <c r="G47" s="375" t="s">
        <v>150</v>
      </c>
      <c r="H47" s="376" t="s">
        <v>150</v>
      </c>
      <c r="I47" s="374"/>
      <c r="J47" s="376">
        <v>2.833</v>
      </c>
      <c r="K47" s="377"/>
      <c r="L47" s="378"/>
      <c r="M47" s="374"/>
      <c r="N47" s="377"/>
      <c r="O47" s="379" t="s">
        <v>150</v>
      </c>
      <c r="P47" s="376" t="s">
        <v>150</v>
      </c>
      <c r="Q47" s="376">
        <v>123</v>
      </c>
      <c r="R47" s="375" t="s">
        <v>150</v>
      </c>
      <c r="S47" s="374"/>
      <c r="T47" s="375" t="s">
        <v>150</v>
      </c>
      <c r="U47" s="374"/>
      <c r="V47" s="374"/>
      <c r="W47" s="374"/>
      <c r="X47" s="380"/>
      <c r="Y47" s="381"/>
      <c r="Z47" s="374"/>
      <c r="AA47" s="374"/>
      <c r="AB47" s="377"/>
      <c r="AC47" s="376" t="s">
        <v>150</v>
      </c>
      <c r="AD47" s="376">
        <v>5002.9234209999995</v>
      </c>
      <c r="AE47" s="376">
        <v>5002.962150552</v>
      </c>
      <c r="AF47" s="328">
        <v>42</v>
      </c>
    </row>
    <row r="48" spans="1:32" s="216" customFormat="1" ht="9" customHeight="1" thickBot="1">
      <c r="A48" s="382"/>
      <c r="B48" s="383"/>
      <c r="C48" s="384" t="s">
        <v>420</v>
      </c>
      <c r="D48" s="385">
        <v>43</v>
      </c>
      <c r="E48" s="315" t="s">
        <v>150</v>
      </c>
      <c r="F48" s="315" t="s">
        <v>150</v>
      </c>
      <c r="G48" s="319" t="s">
        <v>150</v>
      </c>
      <c r="H48" s="315" t="s">
        <v>150</v>
      </c>
      <c r="I48" s="357" t="s">
        <v>150</v>
      </c>
      <c r="J48" s="315" t="s">
        <v>150</v>
      </c>
      <c r="K48" s="316"/>
      <c r="L48" s="318"/>
      <c r="M48" s="318"/>
      <c r="N48" s="316"/>
      <c r="O48" s="317"/>
      <c r="P48" s="318"/>
      <c r="Q48" s="318"/>
      <c r="R48" s="316"/>
      <c r="S48" s="315" t="s">
        <v>150</v>
      </c>
      <c r="T48" s="319" t="s">
        <v>150</v>
      </c>
      <c r="U48" s="318"/>
      <c r="V48" s="327"/>
      <c r="W48" s="318"/>
      <c r="X48" s="340"/>
      <c r="Y48" s="327"/>
      <c r="Z48" s="318"/>
      <c r="AA48" s="315" t="s">
        <v>150</v>
      </c>
      <c r="AB48" s="319" t="s">
        <v>150</v>
      </c>
      <c r="AC48" s="376" t="s">
        <v>150</v>
      </c>
      <c r="AD48" s="376" t="s">
        <v>150</v>
      </c>
      <c r="AE48" s="376" t="s">
        <v>150</v>
      </c>
      <c r="AF48" s="386">
        <v>43</v>
      </c>
    </row>
    <row r="49" spans="1:33" s="350" customFormat="1" ht="9.75" customHeight="1" thickBot="1">
      <c r="A49" s="387"/>
      <c r="B49" s="388"/>
      <c r="C49" s="389" t="s">
        <v>421</v>
      </c>
      <c r="D49" s="344">
        <v>44</v>
      </c>
      <c r="E49" s="345">
        <v>0.872</v>
      </c>
      <c r="F49" s="345">
        <v>0.669</v>
      </c>
      <c r="G49" s="346">
        <v>33.816</v>
      </c>
      <c r="H49" s="345">
        <v>0.772</v>
      </c>
      <c r="I49" s="345">
        <v>77.253</v>
      </c>
      <c r="J49" s="345">
        <v>110.726</v>
      </c>
      <c r="K49" s="346" t="s">
        <v>150</v>
      </c>
      <c r="L49" s="345">
        <v>677</v>
      </c>
      <c r="M49" s="345">
        <v>769.985</v>
      </c>
      <c r="N49" s="346">
        <v>26</v>
      </c>
      <c r="O49" s="347">
        <v>561.51488</v>
      </c>
      <c r="P49" s="345">
        <v>17.29456</v>
      </c>
      <c r="Q49" s="390"/>
      <c r="R49" s="346">
        <v>66</v>
      </c>
      <c r="S49" s="345" t="s">
        <v>150</v>
      </c>
      <c r="T49" s="346">
        <v>1751.3934978573232</v>
      </c>
      <c r="U49" s="390"/>
      <c r="V49" s="390"/>
      <c r="W49" s="391"/>
      <c r="X49" s="348">
        <v>3052</v>
      </c>
      <c r="Y49" s="348">
        <v>5253.856</v>
      </c>
      <c r="Z49" s="345" t="s">
        <v>150</v>
      </c>
      <c r="AA49" s="345">
        <v>12834.024000000001</v>
      </c>
      <c r="AB49" s="346">
        <v>12467.7756</v>
      </c>
      <c r="AC49" s="345">
        <v>63921.238244000015</v>
      </c>
      <c r="AD49" s="345">
        <v>155125.97742396</v>
      </c>
      <c r="AE49" s="345">
        <v>219047.21566796</v>
      </c>
      <c r="AF49" s="349">
        <v>44</v>
      </c>
      <c r="AG49" s="392"/>
    </row>
    <row r="50" spans="1:32" s="216" customFormat="1" ht="9" customHeight="1">
      <c r="A50" s="232"/>
      <c r="C50" s="393" t="s">
        <v>422</v>
      </c>
      <c r="D50" s="325">
        <v>45</v>
      </c>
      <c r="E50" s="315" t="s">
        <v>150</v>
      </c>
      <c r="F50" s="318"/>
      <c r="G50" s="319" t="s">
        <v>150</v>
      </c>
      <c r="H50" s="315" t="s">
        <v>150</v>
      </c>
      <c r="I50" s="315" t="s">
        <v>150</v>
      </c>
      <c r="J50" s="315">
        <v>15.396</v>
      </c>
      <c r="K50" s="319" t="s">
        <v>150</v>
      </c>
      <c r="L50" s="317"/>
      <c r="M50" s="318"/>
      <c r="N50" s="316"/>
      <c r="O50" s="326">
        <v>2.44474</v>
      </c>
      <c r="P50" s="315" t="s">
        <v>150</v>
      </c>
      <c r="Q50" s="318"/>
      <c r="R50" s="319" t="s">
        <v>245</v>
      </c>
      <c r="S50" s="315" t="s">
        <v>150</v>
      </c>
      <c r="T50" s="319" t="s">
        <v>150</v>
      </c>
      <c r="U50" s="318"/>
      <c r="V50" s="318"/>
      <c r="W50" s="318"/>
      <c r="X50" s="394" t="s">
        <v>245</v>
      </c>
      <c r="Y50" s="394" t="s">
        <v>150</v>
      </c>
      <c r="Z50" s="318"/>
      <c r="AA50" s="315">
        <v>51.662</v>
      </c>
      <c r="AB50" s="319" t="s">
        <v>245</v>
      </c>
      <c r="AC50" s="395" t="s">
        <v>150</v>
      </c>
      <c r="AD50" s="395">
        <v>632.98136874</v>
      </c>
      <c r="AE50" s="395">
        <v>633.29872874</v>
      </c>
      <c r="AF50" s="328">
        <v>45</v>
      </c>
    </row>
    <row r="51" spans="1:32" s="216" customFormat="1" ht="9" customHeight="1">
      <c r="A51" s="232"/>
      <c r="C51" s="353" t="s">
        <v>423</v>
      </c>
      <c r="D51" s="396" t="s">
        <v>424</v>
      </c>
      <c r="E51" s="315" t="s">
        <v>150</v>
      </c>
      <c r="F51" s="318"/>
      <c r="G51" s="319" t="s">
        <v>150</v>
      </c>
      <c r="H51" s="315" t="s">
        <v>150</v>
      </c>
      <c r="I51" s="315" t="s">
        <v>150</v>
      </c>
      <c r="J51" s="315" t="s">
        <v>150</v>
      </c>
      <c r="K51" s="319" t="s">
        <v>150</v>
      </c>
      <c r="L51" s="318"/>
      <c r="M51" s="318"/>
      <c r="N51" s="316"/>
      <c r="O51" s="326">
        <v>6.356</v>
      </c>
      <c r="P51" s="315" t="s">
        <v>150</v>
      </c>
      <c r="Q51" s="318"/>
      <c r="R51" s="319" t="s">
        <v>245</v>
      </c>
      <c r="S51" s="315" t="s">
        <v>150</v>
      </c>
      <c r="T51" s="319">
        <v>46.32</v>
      </c>
      <c r="U51" s="318"/>
      <c r="V51" s="318"/>
      <c r="W51" s="318"/>
      <c r="X51" s="394" t="s">
        <v>245</v>
      </c>
      <c r="Y51" s="394" t="s">
        <v>150</v>
      </c>
      <c r="Z51" s="318"/>
      <c r="AA51" s="315">
        <v>295.147</v>
      </c>
      <c r="AB51" s="319" t="s">
        <v>245</v>
      </c>
      <c r="AC51" s="395">
        <v>1473.938832</v>
      </c>
      <c r="AD51" s="395">
        <v>1353.789714</v>
      </c>
      <c r="AE51" s="395">
        <v>2827.7285460000003</v>
      </c>
      <c r="AF51" s="328" t="s">
        <v>424</v>
      </c>
    </row>
    <row r="52" spans="1:32" s="216" customFormat="1" ht="9" customHeight="1">
      <c r="A52" s="232"/>
      <c r="C52" s="353" t="s">
        <v>425</v>
      </c>
      <c r="D52" s="325" t="s">
        <v>426</v>
      </c>
      <c r="E52" s="315" t="s">
        <v>150</v>
      </c>
      <c r="F52" s="318"/>
      <c r="G52" s="319" t="s">
        <v>150</v>
      </c>
      <c r="H52" s="315" t="s">
        <v>150</v>
      </c>
      <c r="I52" s="315" t="s">
        <v>150</v>
      </c>
      <c r="J52" s="315" t="s">
        <v>150</v>
      </c>
      <c r="K52" s="319" t="s">
        <v>150</v>
      </c>
      <c r="L52" s="318"/>
      <c r="M52" s="318"/>
      <c r="N52" s="316"/>
      <c r="O52" s="326">
        <v>0.596</v>
      </c>
      <c r="P52" s="315" t="s">
        <v>150</v>
      </c>
      <c r="Q52" s="318"/>
      <c r="R52" s="319" t="s">
        <v>245</v>
      </c>
      <c r="S52" s="315" t="s">
        <v>150</v>
      </c>
      <c r="T52" s="319">
        <v>6.099</v>
      </c>
      <c r="U52" s="318"/>
      <c r="V52" s="318"/>
      <c r="W52" s="318"/>
      <c r="X52" s="394" t="s">
        <v>245</v>
      </c>
      <c r="Y52" s="394" t="s">
        <v>150</v>
      </c>
      <c r="Z52" s="318"/>
      <c r="AA52" s="315">
        <v>105.295</v>
      </c>
      <c r="AB52" s="319" t="s">
        <v>245</v>
      </c>
      <c r="AC52" s="395">
        <v>197.58833600000003</v>
      </c>
      <c r="AD52" s="395">
        <v>414.58857</v>
      </c>
      <c r="AE52" s="395">
        <v>612.176906</v>
      </c>
      <c r="AF52" s="328" t="s">
        <v>426</v>
      </c>
    </row>
    <row r="53" spans="1:32" s="216" customFormat="1" ht="9" customHeight="1">
      <c r="A53" s="232"/>
      <c r="C53" s="353" t="s">
        <v>427</v>
      </c>
      <c r="D53" s="325" t="s">
        <v>428</v>
      </c>
      <c r="E53" s="315" t="s">
        <v>150</v>
      </c>
      <c r="F53" s="318"/>
      <c r="G53" s="319" t="s">
        <v>150</v>
      </c>
      <c r="H53" s="315" t="s">
        <v>150</v>
      </c>
      <c r="I53" s="315" t="s">
        <v>150</v>
      </c>
      <c r="J53" s="315" t="s">
        <v>150</v>
      </c>
      <c r="K53" s="319" t="s">
        <v>150</v>
      </c>
      <c r="L53" s="318"/>
      <c r="M53" s="318"/>
      <c r="N53" s="316"/>
      <c r="O53" s="326">
        <v>3.57126</v>
      </c>
      <c r="P53" s="315">
        <v>1.153</v>
      </c>
      <c r="Q53" s="318"/>
      <c r="R53" s="319" t="s">
        <v>245</v>
      </c>
      <c r="S53" s="315" t="s">
        <v>150</v>
      </c>
      <c r="T53" s="319">
        <v>49.846000000000004</v>
      </c>
      <c r="U53" s="318"/>
      <c r="V53" s="318"/>
      <c r="W53" s="318"/>
      <c r="X53" s="394" t="s">
        <v>245</v>
      </c>
      <c r="Y53" s="394">
        <v>5253.856000000001</v>
      </c>
      <c r="Z53" s="318"/>
      <c r="AA53" s="315">
        <v>494.30299999999994</v>
      </c>
      <c r="AB53" s="319" t="s">
        <v>245</v>
      </c>
      <c r="AC53" s="395">
        <v>6835.768656</v>
      </c>
      <c r="AD53" s="395">
        <v>1992.71419926</v>
      </c>
      <c r="AE53" s="395">
        <v>8828.482855260001</v>
      </c>
      <c r="AF53" s="328" t="s">
        <v>428</v>
      </c>
    </row>
    <row r="54" spans="1:32" s="216" customFormat="1" ht="9" customHeight="1">
      <c r="A54" s="232"/>
      <c r="C54" s="353" t="s">
        <v>429</v>
      </c>
      <c r="D54" s="396" t="s">
        <v>430</v>
      </c>
      <c r="E54" s="315" t="s">
        <v>150</v>
      </c>
      <c r="F54" s="318"/>
      <c r="G54" s="319" t="s">
        <v>150</v>
      </c>
      <c r="H54" s="315" t="s">
        <v>150</v>
      </c>
      <c r="I54" s="315" t="s">
        <v>150</v>
      </c>
      <c r="J54" s="315" t="s">
        <v>150</v>
      </c>
      <c r="K54" s="315" t="s">
        <v>150</v>
      </c>
      <c r="L54" s="317"/>
      <c r="M54" s="318"/>
      <c r="N54" s="316"/>
      <c r="O54" s="326">
        <v>2.6534400000000002</v>
      </c>
      <c r="P54" s="315">
        <v>5.936560000000001</v>
      </c>
      <c r="Q54" s="318"/>
      <c r="R54" s="319" t="s">
        <v>245</v>
      </c>
      <c r="S54" s="315" t="s">
        <v>150</v>
      </c>
      <c r="T54" s="319">
        <v>80.192</v>
      </c>
      <c r="U54" s="318"/>
      <c r="V54" s="318"/>
      <c r="W54" s="318"/>
      <c r="X54" s="394" t="s">
        <v>245</v>
      </c>
      <c r="Y54" s="394" t="s">
        <v>150</v>
      </c>
      <c r="Z54" s="318"/>
      <c r="AA54" s="315">
        <v>366.171</v>
      </c>
      <c r="AB54" s="319" t="s">
        <v>245</v>
      </c>
      <c r="AC54" s="395">
        <v>2544.973312</v>
      </c>
      <c r="AD54" s="395">
        <v>1687.37174352</v>
      </c>
      <c r="AE54" s="395">
        <v>4232.34505552</v>
      </c>
      <c r="AF54" s="328" t="s">
        <v>430</v>
      </c>
    </row>
    <row r="55" spans="1:32" s="216" customFormat="1" ht="9" customHeight="1">
      <c r="A55" s="232"/>
      <c r="C55" s="353" t="s">
        <v>431</v>
      </c>
      <c r="D55" s="325">
        <v>56</v>
      </c>
      <c r="E55" s="315" t="s">
        <v>150</v>
      </c>
      <c r="F55" s="318"/>
      <c r="G55" s="319" t="s">
        <v>150</v>
      </c>
      <c r="H55" s="315" t="s">
        <v>150</v>
      </c>
      <c r="I55" s="315" t="s">
        <v>150</v>
      </c>
      <c r="J55" s="315" t="s">
        <v>150</v>
      </c>
      <c r="K55" s="315" t="s">
        <v>150</v>
      </c>
      <c r="L55" s="317"/>
      <c r="M55" s="318"/>
      <c r="N55" s="316"/>
      <c r="O55" s="326">
        <v>2.43</v>
      </c>
      <c r="P55" s="315" t="s">
        <v>150</v>
      </c>
      <c r="Q55" s="318"/>
      <c r="R55" s="319" t="s">
        <v>245</v>
      </c>
      <c r="S55" s="315" t="s">
        <v>150</v>
      </c>
      <c r="T55" s="319">
        <v>9.706</v>
      </c>
      <c r="U55" s="318"/>
      <c r="V55" s="318"/>
      <c r="W55" s="318"/>
      <c r="X55" s="394" t="s">
        <v>245</v>
      </c>
      <c r="Y55" s="394" t="s">
        <v>150</v>
      </c>
      <c r="Z55" s="318"/>
      <c r="AA55" s="315">
        <v>385.748</v>
      </c>
      <c r="AB55" s="319" t="s">
        <v>245</v>
      </c>
      <c r="AC55" s="395">
        <v>308.029616</v>
      </c>
      <c r="AD55" s="395">
        <v>1492.861002</v>
      </c>
      <c r="AE55" s="395">
        <v>1800.8906180000001</v>
      </c>
      <c r="AF55" s="328">
        <v>56</v>
      </c>
    </row>
    <row r="56" spans="1:32" s="216" customFormat="1" ht="9" customHeight="1">
      <c r="A56" s="232"/>
      <c r="C56" s="353" t="s">
        <v>432</v>
      </c>
      <c r="D56" s="397"/>
      <c r="E56" s="318"/>
      <c r="F56" s="318"/>
      <c r="G56" s="316"/>
      <c r="H56" s="318"/>
      <c r="I56" s="318"/>
      <c r="J56" s="318"/>
      <c r="K56" s="316"/>
      <c r="L56" s="317"/>
      <c r="M56" s="318"/>
      <c r="N56" s="316"/>
      <c r="O56" s="317"/>
      <c r="P56" s="318"/>
      <c r="Q56" s="318"/>
      <c r="R56" s="316"/>
      <c r="S56" s="318"/>
      <c r="T56" s="316"/>
      <c r="U56" s="318"/>
      <c r="V56" s="318"/>
      <c r="W56" s="318"/>
      <c r="X56" s="330"/>
      <c r="Y56" s="327"/>
      <c r="Z56" s="318"/>
      <c r="AA56" s="318"/>
      <c r="AB56" s="316"/>
      <c r="AC56" s="398"/>
      <c r="AD56" s="398"/>
      <c r="AE56" s="398"/>
      <c r="AF56" s="399"/>
    </row>
    <row r="57" spans="1:32" s="216" customFormat="1" ht="9" customHeight="1">
      <c r="A57" s="232"/>
      <c r="C57" s="353" t="s">
        <v>433</v>
      </c>
      <c r="D57" s="325" t="s">
        <v>434</v>
      </c>
      <c r="E57" s="315" t="s">
        <v>150</v>
      </c>
      <c r="F57" s="318"/>
      <c r="G57" s="319">
        <v>28.307000000000002</v>
      </c>
      <c r="H57" s="315" t="s">
        <v>150</v>
      </c>
      <c r="I57" s="315">
        <v>16.515</v>
      </c>
      <c r="J57" s="315">
        <v>95.29</v>
      </c>
      <c r="K57" s="315" t="s">
        <v>150</v>
      </c>
      <c r="L57" s="317"/>
      <c r="M57" s="318"/>
      <c r="N57" s="316"/>
      <c r="O57" s="326">
        <v>4.745</v>
      </c>
      <c r="P57" s="315">
        <v>9.581000000000001</v>
      </c>
      <c r="Q57" s="318"/>
      <c r="R57" s="319" t="s">
        <v>245</v>
      </c>
      <c r="S57" s="315" t="s">
        <v>150</v>
      </c>
      <c r="T57" s="319">
        <v>146.505</v>
      </c>
      <c r="U57" s="318"/>
      <c r="V57" s="318"/>
      <c r="W57" s="318"/>
      <c r="X57" s="394" t="s">
        <v>245</v>
      </c>
      <c r="Y57" s="394" t="s">
        <v>150</v>
      </c>
      <c r="Z57" s="318"/>
      <c r="AA57" s="315">
        <v>605.3140000000001</v>
      </c>
      <c r="AB57" s="319" t="s">
        <v>245</v>
      </c>
      <c r="AC57" s="395">
        <v>4649.482680000001</v>
      </c>
      <c r="AD57" s="395">
        <v>6023.490927999999</v>
      </c>
      <c r="AE57" s="395">
        <v>10672.973608</v>
      </c>
      <c r="AF57" s="328" t="s">
        <v>434</v>
      </c>
    </row>
    <row r="58" spans="1:32" s="216" customFormat="1" ht="9" customHeight="1">
      <c r="A58" s="232"/>
      <c r="C58" s="353" t="s">
        <v>435</v>
      </c>
      <c r="D58" s="325" t="s">
        <v>436</v>
      </c>
      <c r="E58" s="315" t="s">
        <v>150</v>
      </c>
      <c r="F58" s="318"/>
      <c r="G58" s="319">
        <v>5.455</v>
      </c>
      <c r="H58" s="315" t="s">
        <v>150</v>
      </c>
      <c r="I58" s="315" t="s">
        <v>150</v>
      </c>
      <c r="J58" s="315" t="s">
        <v>150</v>
      </c>
      <c r="K58" s="315" t="s">
        <v>150</v>
      </c>
      <c r="L58" s="317"/>
      <c r="M58" s="318"/>
      <c r="N58" s="316"/>
      <c r="O58" s="326" t="s">
        <v>150</v>
      </c>
      <c r="P58" s="315" t="s">
        <v>150</v>
      </c>
      <c r="Q58" s="318"/>
      <c r="R58" s="319" t="s">
        <v>245</v>
      </c>
      <c r="S58" s="315" t="s">
        <v>150</v>
      </c>
      <c r="T58" s="319">
        <v>55.324</v>
      </c>
      <c r="U58" s="318"/>
      <c r="V58" s="318"/>
      <c r="W58" s="318"/>
      <c r="X58" s="394" t="s">
        <v>245</v>
      </c>
      <c r="Y58" s="394" t="s">
        <v>150</v>
      </c>
      <c r="Z58" s="318"/>
      <c r="AA58" s="315">
        <v>661.88</v>
      </c>
      <c r="AB58" s="319" t="s">
        <v>245</v>
      </c>
      <c r="AC58" s="395">
        <v>1755.7624640000001</v>
      </c>
      <c r="AD58" s="395">
        <v>2564.691549</v>
      </c>
      <c r="AE58" s="395">
        <v>4320.4540130000005</v>
      </c>
      <c r="AF58" s="328" t="s">
        <v>436</v>
      </c>
    </row>
    <row r="59" spans="1:32" s="216" customFormat="1" ht="9" customHeight="1">
      <c r="A59" s="232"/>
      <c r="C59" s="353" t="s">
        <v>437</v>
      </c>
      <c r="D59" s="325">
        <v>62</v>
      </c>
      <c r="E59" s="315" t="s">
        <v>150</v>
      </c>
      <c r="F59" s="318"/>
      <c r="G59" s="319" t="s">
        <v>150</v>
      </c>
      <c r="H59" s="315" t="s">
        <v>150</v>
      </c>
      <c r="I59" s="315" t="s">
        <v>150</v>
      </c>
      <c r="J59" s="315" t="s">
        <v>150</v>
      </c>
      <c r="K59" s="315" t="s">
        <v>150</v>
      </c>
      <c r="L59" s="317"/>
      <c r="M59" s="318"/>
      <c r="N59" s="316"/>
      <c r="O59" s="326">
        <v>3.287</v>
      </c>
      <c r="P59" s="315" t="s">
        <v>150</v>
      </c>
      <c r="Q59" s="318"/>
      <c r="R59" s="319" t="s">
        <v>245</v>
      </c>
      <c r="S59" s="315" t="s">
        <v>150</v>
      </c>
      <c r="T59" s="319">
        <v>17.809</v>
      </c>
      <c r="U59" s="318"/>
      <c r="V59" s="318"/>
      <c r="W59" s="318"/>
      <c r="X59" s="394" t="s">
        <v>245</v>
      </c>
      <c r="Y59" s="394" t="s">
        <v>150</v>
      </c>
      <c r="Z59" s="318"/>
      <c r="AA59" s="315">
        <v>297.151</v>
      </c>
      <c r="AB59" s="319" t="s">
        <v>245</v>
      </c>
      <c r="AC59" s="395">
        <v>565.815941</v>
      </c>
      <c r="AD59" s="395">
        <v>1218.0337710000001</v>
      </c>
      <c r="AE59" s="395">
        <v>1783.8497120000002</v>
      </c>
      <c r="AF59" s="328">
        <v>62</v>
      </c>
    </row>
    <row r="60" spans="1:32" s="216" customFormat="1" ht="9" customHeight="1">
      <c r="A60" s="232"/>
      <c r="C60" s="353" t="s">
        <v>438</v>
      </c>
      <c r="D60" s="325">
        <v>63</v>
      </c>
      <c r="E60" s="315" t="s">
        <v>150</v>
      </c>
      <c r="F60" s="318"/>
      <c r="G60" s="319" t="s">
        <v>150</v>
      </c>
      <c r="H60" s="315" t="s">
        <v>150</v>
      </c>
      <c r="I60" s="315" t="s">
        <v>150</v>
      </c>
      <c r="J60" s="315" t="s">
        <v>150</v>
      </c>
      <c r="K60" s="315" t="s">
        <v>150</v>
      </c>
      <c r="L60" s="400"/>
      <c r="M60" s="401"/>
      <c r="N60" s="402"/>
      <c r="O60" s="326">
        <v>3.767</v>
      </c>
      <c r="P60" s="315" t="s">
        <v>150</v>
      </c>
      <c r="Q60" s="318"/>
      <c r="R60" s="319" t="s">
        <v>245</v>
      </c>
      <c r="S60" s="315" t="s">
        <v>150</v>
      </c>
      <c r="T60" s="319">
        <v>9.143</v>
      </c>
      <c r="U60" s="318"/>
      <c r="V60" s="318"/>
      <c r="W60" s="318"/>
      <c r="X60" s="394" t="s">
        <v>245</v>
      </c>
      <c r="Y60" s="394" t="s">
        <v>150</v>
      </c>
      <c r="Z60" s="318"/>
      <c r="AA60" s="315">
        <v>140.242</v>
      </c>
      <c r="AB60" s="319" t="s">
        <v>245</v>
      </c>
      <c r="AC60" s="395">
        <v>290.16224800000003</v>
      </c>
      <c r="AD60" s="395">
        <v>669.601476</v>
      </c>
      <c r="AE60" s="395">
        <v>959.7637240000001</v>
      </c>
      <c r="AF60" s="328">
        <v>63</v>
      </c>
    </row>
    <row r="61" spans="1:32" s="216" customFormat="1" ht="9" customHeight="1">
      <c r="A61" s="232"/>
      <c r="C61" s="353" t="s">
        <v>439</v>
      </c>
      <c r="D61" s="397"/>
      <c r="E61" s="318"/>
      <c r="F61" s="318"/>
      <c r="G61" s="316"/>
      <c r="H61" s="318"/>
      <c r="I61" s="318"/>
      <c r="J61" s="318"/>
      <c r="K61" s="316"/>
      <c r="L61" s="400"/>
      <c r="M61" s="401"/>
      <c r="N61" s="402"/>
      <c r="O61" s="317"/>
      <c r="P61" s="318"/>
      <c r="Q61" s="318"/>
      <c r="R61" s="316"/>
      <c r="S61" s="318"/>
      <c r="T61" s="316"/>
      <c r="U61" s="318"/>
      <c r="V61" s="318"/>
      <c r="W61" s="318"/>
      <c r="X61" s="330"/>
      <c r="Y61" s="327"/>
      <c r="Z61" s="318"/>
      <c r="AA61" s="318"/>
      <c r="AB61" s="316"/>
      <c r="AC61" s="398"/>
      <c r="AD61" s="398"/>
      <c r="AE61" s="398"/>
      <c r="AF61" s="399"/>
    </row>
    <row r="62" spans="1:32" s="216" customFormat="1" ht="9" customHeight="1">
      <c r="A62" s="232"/>
      <c r="C62" s="353" t="s">
        <v>440</v>
      </c>
      <c r="D62" s="325" t="s">
        <v>441</v>
      </c>
      <c r="E62" s="315" t="s">
        <v>150</v>
      </c>
      <c r="F62" s="318"/>
      <c r="G62" s="319" t="s">
        <v>150</v>
      </c>
      <c r="H62" s="315" t="s">
        <v>150</v>
      </c>
      <c r="I62" s="315" t="s">
        <v>150</v>
      </c>
      <c r="J62" s="315" t="s">
        <v>150</v>
      </c>
      <c r="K62" s="315" t="s">
        <v>150</v>
      </c>
      <c r="L62" s="317"/>
      <c r="M62" s="318"/>
      <c r="N62" s="316"/>
      <c r="O62" s="326">
        <v>0.608</v>
      </c>
      <c r="P62" s="315" t="s">
        <v>150</v>
      </c>
      <c r="Q62" s="318"/>
      <c r="R62" s="319" t="s">
        <v>245</v>
      </c>
      <c r="S62" s="315" t="s">
        <v>150</v>
      </c>
      <c r="T62" s="319">
        <v>8.264000000000001</v>
      </c>
      <c r="U62" s="318"/>
      <c r="V62" s="318"/>
      <c r="W62" s="318"/>
      <c r="X62" s="394" t="s">
        <v>245</v>
      </c>
      <c r="Y62" s="394" t="s">
        <v>150</v>
      </c>
      <c r="Z62" s="318"/>
      <c r="AA62" s="315">
        <v>263.26099999999997</v>
      </c>
      <c r="AB62" s="319" t="s">
        <v>245</v>
      </c>
      <c r="AC62" s="395">
        <v>263.85310400000003</v>
      </c>
      <c r="AD62" s="395">
        <v>979.533573</v>
      </c>
      <c r="AE62" s="395">
        <v>1243.3866770000002</v>
      </c>
      <c r="AF62" s="328" t="s">
        <v>441</v>
      </c>
    </row>
    <row r="63" spans="1:32" ht="9" customHeight="1">
      <c r="A63" s="232"/>
      <c r="B63" s="216"/>
      <c r="C63" s="353" t="s">
        <v>442</v>
      </c>
      <c r="D63" s="325">
        <v>67</v>
      </c>
      <c r="E63" s="315" t="s">
        <v>150</v>
      </c>
      <c r="F63" s="318"/>
      <c r="G63" s="319" t="s">
        <v>150</v>
      </c>
      <c r="H63" s="315" t="s">
        <v>150</v>
      </c>
      <c r="I63" s="315" t="s">
        <v>150</v>
      </c>
      <c r="J63" s="315" t="s">
        <v>150</v>
      </c>
      <c r="K63" s="315" t="s">
        <v>150</v>
      </c>
      <c r="L63" s="317"/>
      <c r="M63" s="318"/>
      <c r="N63" s="316"/>
      <c r="O63" s="326" t="s">
        <v>150</v>
      </c>
      <c r="P63" s="315" t="s">
        <v>150</v>
      </c>
      <c r="Q63" s="318"/>
      <c r="R63" s="319" t="s">
        <v>245</v>
      </c>
      <c r="S63" s="315" t="s">
        <v>150</v>
      </c>
      <c r="T63" s="319">
        <v>2.217</v>
      </c>
      <c r="U63" s="318"/>
      <c r="V63" s="318"/>
      <c r="W63" s="318"/>
      <c r="X63" s="394" t="s">
        <v>245</v>
      </c>
      <c r="Y63" s="394" t="s">
        <v>150</v>
      </c>
      <c r="Z63" s="318"/>
      <c r="AA63" s="315">
        <v>66.058</v>
      </c>
      <c r="AB63" s="319" t="s">
        <v>245</v>
      </c>
      <c r="AC63" s="395">
        <v>70.358712</v>
      </c>
      <c r="AD63" s="395">
        <v>248.16664200000002</v>
      </c>
      <c r="AE63" s="395">
        <v>318.525354</v>
      </c>
      <c r="AF63" s="328">
        <v>67</v>
      </c>
    </row>
    <row r="64" spans="1:32" ht="9" customHeight="1">
      <c r="A64" s="329" t="s">
        <v>443</v>
      </c>
      <c r="B64" s="403"/>
      <c r="C64" s="353" t="s">
        <v>444</v>
      </c>
      <c r="D64" s="397"/>
      <c r="E64" s="318"/>
      <c r="F64" s="318"/>
      <c r="G64" s="316"/>
      <c r="H64" s="318"/>
      <c r="I64" s="318"/>
      <c r="J64" s="318"/>
      <c r="K64" s="316"/>
      <c r="L64" s="317"/>
      <c r="M64" s="318"/>
      <c r="N64" s="316"/>
      <c r="O64" s="317"/>
      <c r="P64" s="318"/>
      <c r="Q64" s="318"/>
      <c r="R64" s="316"/>
      <c r="S64" s="318"/>
      <c r="T64" s="316"/>
      <c r="U64" s="318"/>
      <c r="V64" s="318"/>
      <c r="W64" s="318"/>
      <c r="X64" s="330"/>
      <c r="Y64" s="327"/>
      <c r="Z64" s="318"/>
      <c r="AA64" s="318"/>
      <c r="AB64" s="316"/>
      <c r="AC64" s="398"/>
      <c r="AD64" s="398"/>
      <c r="AE64" s="398"/>
      <c r="AF64" s="399"/>
    </row>
    <row r="65" spans="1:32" ht="9" customHeight="1">
      <c r="A65" s="329" t="s">
        <v>375</v>
      </c>
      <c r="B65" s="403"/>
      <c r="C65" s="353" t="s">
        <v>445</v>
      </c>
      <c r="D65" s="325" t="s">
        <v>446</v>
      </c>
      <c r="E65" s="315" t="s">
        <v>150</v>
      </c>
      <c r="F65" s="318"/>
      <c r="G65" s="319" t="s">
        <v>150</v>
      </c>
      <c r="H65" s="315" t="s">
        <v>150</v>
      </c>
      <c r="I65" s="315" t="s">
        <v>150</v>
      </c>
      <c r="J65" s="315" t="s">
        <v>150</v>
      </c>
      <c r="K65" s="315" t="s">
        <v>150</v>
      </c>
      <c r="L65" s="317"/>
      <c r="M65" s="318"/>
      <c r="N65" s="316"/>
      <c r="O65" s="326">
        <v>0.977</v>
      </c>
      <c r="P65" s="315" t="s">
        <v>150</v>
      </c>
      <c r="Q65" s="318"/>
      <c r="R65" s="319" t="s">
        <v>245</v>
      </c>
      <c r="S65" s="315" t="s">
        <v>150</v>
      </c>
      <c r="T65" s="319">
        <v>11.083</v>
      </c>
      <c r="U65" s="318"/>
      <c r="V65" s="318"/>
      <c r="W65" s="318"/>
      <c r="X65" s="394" t="s">
        <v>245</v>
      </c>
      <c r="Y65" s="394" t="s">
        <v>150</v>
      </c>
      <c r="Z65" s="318"/>
      <c r="AA65" s="315">
        <v>259.047</v>
      </c>
      <c r="AB65" s="319" t="s">
        <v>245</v>
      </c>
      <c r="AC65" s="395">
        <v>356.10672999999997</v>
      </c>
      <c r="AD65" s="395">
        <v>985.0432260000001</v>
      </c>
      <c r="AE65" s="395">
        <v>1341.1499560000002</v>
      </c>
      <c r="AF65" s="328" t="s">
        <v>446</v>
      </c>
    </row>
    <row r="66" spans="1:32" ht="9" customHeight="1">
      <c r="A66" s="329" t="s">
        <v>447</v>
      </c>
      <c r="B66" s="403"/>
      <c r="C66" s="353" t="s">
        <v>448</v>
      </c>
      <c r="D66" s="397"/>
      <c r="E66" s="318"/>
      <c r="F66" s="318"/>
      <c r="G66" s="316"/>
      <c r="H66" s="318"/>
      <c r="I66" s="318"/>
      <c r="J66" s="318"/>
      <c r="K66" s="316"/>
      <c r="L66" s="317"/>
      <c r="M66" s="318"/>
      <c r="N66" s="316"/>
      <c r="O66" s="317"/>
      <c r="P66" s="318"/>
      <c r="Q66" s="318"/>
      <c r="R66" s="316"/>
      <c r="S66" s="318"/>
      <c r="T66" s="316"/>
      <c r="U66" s="318"/>
      <c r="V66" s="318"/>
      <c r="W66" s="318"/>
      <c r="X66" s="330"/>
      <c r="Y66" s="327"/>
      <c r="Z66" s="318"/>
      <c r="AA66" s="318"/>
      <c r="AB66" s="316"/>
      <c r="AC66" s="398"/>
      <c r="AD66" s="398"/>
      <c r="AE66" s="398"/>
      <c r="AF66" s="399"/>
    </row>
    <row r="67" spans="1:32" ht="9" customHeight="1">
      <c r="A67" s="329" t="s">
        <v>449</v>
      </c>
      <c r="B67" s="403"/>
      <c r="C67" s="353" t="s">
        <v>450</v>
      </c>
      <c r="D67" s="325">
        <v>70</v>
      </c>
      <c r="E67" s="315" t="s">
        <v>150</v>
      </c>
      <c r="F67" s="318"/>
      <c r="G67" s="319" t="s">
        <v>150</v>
      </c>
      <c r="H67" s="315" t="s">
        <v>150</v>
      </c>
      <c r="I67" s="315" t="s">
        <v>150</v>
      </c>
      <c r="J67" s="315" t="s">
        <v>150</v>
      </c>
      <c r="K67" s="315" t="s">
        <v>150</v>
      </c>
      <c r="L67" s="317"/>
      <c r="M67" s="318"/>
      <c r="N67" s="316"/>
      <c r="O67" s="326">
        <v>0.5660000000000001</v>
      </c>
      <c r="P67" s="315" t="s">
        <v>150</v>
      </c>
      <c r="Q67" s="318"/>
      <c r="R67" s="319" t="s">
        <v>245</v>
      </c>
      <c r="S67" s="315" t="s">
        <v>150</v>
      </c>
      <c r="T67" s="319">
        <v>3.203</v>
      </c>
      <c r="U67" s="318"/>
      <c r="V67" s="318"/>
      <c r="W67" s="318"/>
      <c r="X67" s="394" t="s">
        <v>245</v>
      </c>
      <c r="Y67" s="394" t="s">
        <v>150</v>
      </c>
      <c r="Z67" s="318"/>
      <c r="AA67" s="315">
        <v>69.693</v>
      </c>
      <c r="AB67" s="319" t="s">
        <v>245</v>
      </c>
      <c r="AC67" s="395">
        <v>101.650408</v>
      </c>
      <c r="AD67" s="395">
        <v>275.120166</v>
      </c>
      <c r="AE67" s="395">
        <v>376.770574</v>
      </c>
      <c r="AF67" s="328">
        <v>70</v>
      </c>
    </row>
    <row r="68" spans="1:32" ht="9" customHeight="1">
      <c r="A68" s="232"/>
      <c r="B68" s="404"/>
      <c r="C68" s="353" t="s">
        <v>451</v>
      </c>
      <c r="D68" s="325">
        <v>71</v>
      </c>
      <c r="E68" s="315" t="s">
        <v>150</v>
      </c>
      <c r="F68" s="318"/>
      <c r="G68" s="319" t="s">
        <v>150</v>
      </c>
      <c r="H68" s="315" t="s">
        <v>150</v>
      </c>
      <c r="I68" s="315" t="s">
        <v>150</v>
      </c>
      <c r="J68" s="315" t="s">
        <v>150</v>
      </c>
      <c r="K68" s="315" t="s">
        <v>150</v>
      </c>
      <c r="L68" s="317"/>
      <c r="M68" s="318"/>
      <c r="N68" s="316"/>
      <c r="O68" s="326" t="s">
        <v>150</v>
      </c>
      <c r="P68" s="315" t="s">
        <v>150</v>
      </c>
      <c r="Q68" s="318"/>
      <c r="R68" s="319" t="s">
        <v>245</v>
      </c>
      <c r="S68" s="315" t="s">
        <v>150</v>
      </c>
      <c r="T68" s="319">
        <v>0.599</v>
      </c>
      <c r="U68" s="318"/>
      <c r="V68" s="318"/>
      <c r="W68" s="318"/>
      <c r="X68" s="394" t="s">
        <v>245</v>
      </c>
      <c r="Y68" s="394" t="s">
        <v>150</v>
      </c>
      <c r="Z68" s="318"/>
      <c r="AA68" s="315">
        <v>23.422</v>
      </c>
      <c r="AB68" s="319" t="s">
        <v>245</v>
      </c>
      <c r="AC68" s="395">
        <v>19.009864</v>
      </c>
      <c r="AD68" s="395">
        <v>84.96121500000001</v>
      </c>
      <c r="AE68" s="395">
        <v>103.971079</v>
      </c>
      <c r="AF68" s="328">
        <v>71</v>
      </c>
    </row>
    <row r="69" spans="1:32" ht="9.75" customHeight="1">
      <c r="A69" s="232"/>
      <c r="B69" s="216"/>
      <c r="C69" s="405" t="s">
        <v>452</v>
      </c>
      <c r="D69" s="406" t="s">
        <v>155</v>
      </c>
      <c r="E69" s="407"/>
      <c r="F69" s="407"/>
      <c r="G69" s="408"/>
      <c r="H69" s="407"/>
      <c r="I69" s="407"/>
      <c r="J69" s="407"/>
      <c r="K69" s="408"/>
      <c r="L69" s="409"/>
      <c r="M69" s="407"/>
      <c r="N69" s="408"/>
      <c r="O69" s="409"/>
      <c r="P69" s="407"/>
      <c r="Q69" s="407"/>
      <c r="R69" s="408"/>
      <c r="S69" s="407"/>
      <c r="T69" s="408"/>
      <c r="U69" s="407"/>
      <c r="V69" s="407"/>
      <c r="W69" s="407"/>
      <c r="X69" s="410"/>
      <c r="Y69" s="411"/>
      <c r="Z69" s="407"/>
      <c r="AA69" s="407"/>
      <c r="AB69" s="408"/>
      <c r="AC69" s="407"/>
      <c r="AD69" s="407"/>
      <c r="AE69" s="407"/>
      <c r="AF69" s="412" t="s">
        <v>155</v>
      </c>
    </row>
    <row r="70" spans="1:32" ht="9.75" customHeight="1">
      <c r="A70" s="232"/>
      <c r="B70" s="216"/>
      <c r="C70" s="353" t="s">
        <v>453</v>
      </c>
      <c r="D70" s="325">
        <v>72</v>
      </c>
      <c r="E70" s="315" t="s">
        <v>150</v>
      </c>
      <c r="F70" s="318"/>
      <c r="G70" s="319">
        <v>33.777</v>
      </c>
      <c r="H70" s="315" t="s">
        <v>150</v>
      </c>
      <c r="I70" s="315">
        <v>16.551000000000002</v>
      </c>
      <c r="J70" s="315">
        <v>110.686</v>
      </c>
      <c r="K70" s="319" t="s">
        <v>150</v>
      </c>
      <c r="L70" s="317"/>
      <c r="M70" s="318"/>
      <c r="N70" s="316"/>
      <c r="O70" s="326">
        <v>34.26944</v>
      </c>
      <c r="P70" s="315">
        <v>17.29456</v>
      </c>
      <c r="Q70" s="318"/>
      <c r="R70" s="319">
        <v>23</v>
      </c>
      <c r="S70" s="315" t="s">
        <v>150</v>
      </c>
      <c r="T70" s="319">
        <v>446.497</v>
      </c>
      <c r="U70" s="318"/>
      <c r="V70" s="318"/>
      <c r="W70" s="318"/>
      <c r="X70" s="321" t="s">
        <v>150</v>
      </c>
      <c r="Y70" s="321">
        <v>5253.856000000001</v>
      </c>
      <c r="Z70" s="318"/>
      <c r="AA70" s="315">
        <v>4084.3940000000002</v>
      </c>
      <c r="AB70" s="319">
        <v>2375.244</v>
      </c>
      <c r="AC70" s="315">
        <v>19432.818263</v>
      </c>
      <c r="AD70" s="315">
        <v>24072.48023152</v>
      </c>
      <c r="AE70" s="315">
        <v>43505.29849452</v>
      </c>
      <c r="AF70" s="328">
        <v>72</v>
      </c>
    </row>
    <row r="71" spans="1:32" ht="9.75" customHeight="1">
      <c r="A71" s="232"/>
      <c r="B71" s="216"/>
      <c r="C71" s="413" t="s">
        <v>454</v>
      </c>
      <c r="D71" s="414"/>
      <c r="E71" s="415"/>
      <c r="F71" s="415"/>
      <c r="G71" s="416"/>
      <c r="H71" s="415"/>
      <c r="I71" s="415"/>
      <c r="J71" s="415"/>
      <c r="K71" s="416"/>
      <c r="L71" s="417"/>
      <c r="M71" s="415"/>
      <c r="N71" s="416"/>
      <c r="O71" s="417"/>
      <c r="P71" s="415"/>
      <c r="Q71" s="415"/>
      <c r="R71" s="416"/>
      <c r="S71" s="415"/>
      <c r="T71" s="416"/>
      <c r="U71" s="415"/>
      <c r="V71" s="415"/>
      <c r="W71" s="415"/>
      <c r="X71" s="418"/>
      <c r="Y71" s="419"/>
      <c r="Z71" s="415"/>
      <c r="AA71" s="415"/>
      <c r="AB71" s="416"/>
      <c r="AC71" s="415"/>
      <c r="AD71" s="415"/>
      <c r="AE71" s="415"/>
      <c r="AF71" s="420"/>
    </row>
    <row r="72" spans="1:32" ht="9" customHeight="1">
      <c r="A72" s="232"/>
      <c r="B72" s="216"/>
      <c r="C72" s="393" t="s">
        <v>455</v>
      </c>
      <c r="D72" s="325">
        <v>73</v>
      </c>
      <c r="E72" s="315" t="s">
        <v>150</v>
      </c>
      <c r="F72" s="318"/>
      <c r="G72" s="319">
        <v>33.762</v>
      </c>
      <c r="H72" s="315" t="s">
        <v>150</v>
      </c>
      <c r="I72" s="315">
        <v>16.515</v>
      </c>
      <c r="J72" s="315">
        <v>110.686</v>
      </c>
      <c r="K72" s="319" t="s">
        <v>150</v>
      </c>
      <c r="L72" s="409"/>
      <c r="M72" s="318"/>
      <c r="N72" s="316"/>
      <c r="O72" s="326">
        <v>21.95744</v>
      </c>
      <c r="P72" s="315">
        <v>16.862560000000002</v>
      </c>
      <c r="Q72" s="318"/>
      <c r="R72" s="319" t="s">
        <v>245</v>
      </c>
      <c r="S72" s="315" t="s">
        <v>150</v>
      </c>
      <c r="T72" s="319">
        <v>352.581</v>
      </c>
      <c r="U72" s="318"/>
      <c r="V72" s="318"/>
      <c r="W72" s="318"/>
      <c r="X72" s="421" t="s">
        <v>245</v>
      </c>
      <c r="Y72" s="421">
        <v>5253.856</v>
      </c>
      <c r="Z72" s="318"/>
      <c r="AA72" s="315">
        <v>3226.724</v>
      </c>
      <c r="AB72" s="319" t="s">
        <v>245</v>
      </c>
      <c r="AC72" s="422">
        <v>16447.923445</v>
      </c>
      <c r="AD72" s="422">
        <v>16990.41130552</v>
      </c>
      <c r="AE72" s="422">
        <v>33438.33475052</v>
      </c>
      <c r="AF72" s="328">
        <v>73</v>
      </c>
    </row>
    <row r="73" spans="1:32" ht="9" customHeight="1">
      <c r="A73" s="232"/>
      <c r="B73" s="216"/>
      <c r="C73" s="393" t="s">
        <v>456</v>
      </c>
      <c r="D73" s="325">
        <v>74</v>
      </c>
      <c r="E73" s="315" t="s">
        <v>150</v>
      </c>
      <c r="F73" s="318"/>
      <c r="G73" s="319" t="s">
        <v>150</v>
      </c>
      <c r="H73" s="315" t="s">
        <v>150</v>
      </c>
      <c r="I73" s="315" t="s">
        <v>150</v>
      </c>
      <c r="J73" s="315" t="s">
        <v>150</v>
      </c>
      <c r="K73" s="315" t="s">
        <v>150</v>
      </c>
      <c r="L73" s="317"/>
      <c r="M73" s="318"/>
      <c r="N73" s="316"/>
      <c r="O73" s="326">
        <v>5.692</v>
      </c>
      <c r="P73" s="315" t="s">
        <v>150</v>
      </c>
      <c r="Q73" s="318"/>
      <c r="R73" s="319" t="s">
        <v>245</v>
      </c>
      <c r="S73" s="315" t="s">
        <v>150</v>
      </c>
      <c r="T73" s="319">
        <v>20.765</v>
      </c>
      <c r="U73" s="318"/>
      <c r="V73" s="318"/>
      <c r="W73" s="318"/>
      <c r="X73" s="421" t="s">
        <v>245</v>
      </c>
      <c r="Y73" s="421" t="s">
        <v>150</v>
      </c>
      <c r="Z73" s="318"/>
      <c r="AA73" s="315">
        <v>362.052</v>
      </c>
      <c r="AB73" s="319" t="s">
        <v>245</v>
      </c>
      <c r="AC73" s="422">
        <v>663.374682</v>
      </c>
      <c r="AD73" s="422">
        <v>1551.6418050000002</v>
      </c>
      <c r="AE73" s="422">
        <v>2215.0164870000003</v>
      </c>
      <c r="AF73" s="328">
        <v>74</v>
      </c>
    </row>
    <row r="74" spans="1:32" ht="9" customHeight="1">
      <c r="A74" s="232"/>
      <c r="B74" s="216"/>
      <c r="C74" s="393" t="s">
        <v>457</v>
      </c>
      <c r="D74" s="325">
        <v>75</v>
      </c>
      <c r="E74" s="315" t="s">
        <v>150</v>
      </c>
      <c r="F74" s="318"/>
      <c r="G74" s="319" t="s">
        <v>150</v>
      </c>
      <c r="H74" s="315" t="s">
        <v>150</v>
      </c>
      <c r="I74" s="315" t="s">
        <v>150</v>
      </c>
      <c r="J74" s="315" t="s">
        <v>150</v>
      </c>
      <c r="K74" s="315" t="s">
        <v>150</v>
      </c>
      <c r="L74" s="317"/>
      <c r="M74" s="318"/>
      <c r="N74" s="316"/>
      <c r="O74" s="326">
        <v>0.767</v>
      </c>
      <c r="P74" s="315" t="s">
        <v>150</v>
      </c>
      <c r="Q74" s="318"/>
      <c r="R74" s="319" t="s">
        <v>245</v>
      </c>
      <c r="S74" s="315" t="s">
        <v>150</v>
      </c>
      <c r="T74" s="319">
        <v>3.135</v>
      </c>
      <c r="U74" s="318"/>
      <c r="V74" s="318"/>
      <c r="W74" s="318"/>
      <c r="X74" s="421" t="s">
        <v>245</v>
      </c>
      <c r="Y74" s="421" t="s">
        <v>150</v>
      </c>
      <c r="Z74" s="318"/>
      <c r="AA74" s="315">
        <v>95.19800000000001</v>
      </c>
      <c r="AB74" s="319" t="s">
        <v>245</v>
      </c>
      <c r="AC74" s="422">
        <v>99.49236</v>
      </c>
      <c r="AD74" s="422">
        <v>375.619599</v>
      </c>
      <c r="AE74" s="422">
        <v>475.111959</v>
      </c>
      <c r="AF74" s="328">
        <v>75</v>
      </c>
    </row>
    <row r="75" spans="1:32" ht="9" customHeight="1">
      <c r="A75" s="232"/>
      <c r="B75" s="216"/>
      <c r="C75" s="423" t="s">
        <v>458</v>
      </c>
      <c r="D75" s="424">
        <v>76</v>
      </c>
      <c r="E75" s="425" t="s">
        <v>150</v>
      </c>
      <c r="F75" s="415"/>
      <c r="G75" s="426" t="s">
        <v>150</v>
      </c>
      <c r="H75" s="425" t="s">
        <v>150</v>
      </c>
      <c r="I75" s="425" t="s">
        <v>150</v>
      </c>
      <c r="J75" s="425" t="s">
        <v>150</v>
      </c>
      <c r="K75" s="425" t="s">
        <v>150</v>
      </c>
      <c r="L75" s="417"/>
      <c r="M75" s="415"/>
      <c r="N75" s="416"/>
      <c r="O75" s="427">
        <v>5.853</v>
      </c>
      <c r="P75" s="425" t="s">
        <v>150</v>
      </c>
      <c r="Q75" s="415"/>
      <c r="R75" s="426" t="s">
        <v>245</v>
      </c>
      <c r="S75" s="425" t="s">
        <v>150</v>
      </c>
      <c r="T75" s="426">
        <v>70.016</v>
      </c>
      <c r="U75" s="415"/>
      <c r="V75" s="415"/>
      <c r="W75" s="415"/>
      <c r="X75" s="428" t="s">
        <v>245</v>
      </c>
      <c r="Y75" s="428" t="s">
        <v>150</v>
      </c>
      <c r="Z75" s="415"/>
      <c r="AA75" s="425">
        <v>400.42</v>
      </c>
      <c r="AB75" s="426" t="s">
        <v>245</v>
      </c>
      <c r="AC75" s="429">
        <v>2222.0277760000004</v>
      </c>
      <c r="AD75" s="429">
        <v>1705.923522</v>
      </c>
      <c r="AE75" s="429">
        <v>3927.9512980000004</v>
      </c>
      <c r="AF75" s="430">
        <v>76</v>
      </c>
    </row>
    <row r="76" spans="1:32" ht="9" customHeight="1">
      <c r="A76" s="232"/>
      <c r="B76" s="216"/>
      <c r="C76" s="353" t="s">
        <v>459</v>
      </c>
      <c r="D76" s="325">
        <v>77</v>
      </c>
      <c r="E76" s="318"/>
      <c r="F76" s="318"/>
      <c r="G76" s="316"/>
      <c r="H76" s="318"/>
      <c r="I76" s="318"/>
      <c r="J76" s="318"/>
      <c r="K76" s="316"/>
      <c r="L76" s="409"/>
      <c r="M76" s="315">
        <v>33</v>
      </c>
      <c r="N76" s="316"/>
      <c r="O76" s="409"/>
      <c r="P76" s="407"/>
      <c r="Q76" s="318"/>
      <c r="R76" s="316"/>
      <c r="S76" s="318"/>
      <c r="T76" s="316"/>
      <c r="U76" s="318"/>
      <c r="V76" s="318"/>
      <c r="W76" s="318"/>
      <c r="X76" s="330"/>
      <c r="Y76" s="327"/>
      <c r="Z76" s="318"/>
      <c r="AA76" s="315">
        <v>247.919</v>
      </c>
      <c r="AB76" s="316"/>
      <c r="AC76" s="315" t="s">
        <v>150</v>
      </c>
      <c r="AD76" s="315">
        <v>2310.1884</v>
      </c>
      <c r="AE76" s="315">
        <v>2310.1884</v>
      </c>
      <c r="AF76" s="328">
        <v>77</v>
      </c>
    </row>
    <row r="77" spans="1:32" ht="9" customHeight="1">
      <c r="A77" s="232"/>
      <c r="B77" s="216"/>
      <c r="C77" s="353" t="s">
        <v>460</v>
      </c>
      <c r="D77" s="325">
        <v>78</v>
      </c>
      <c r="E77" s="318"/>
      <c r="F77" s="318"/>
      <c r="G77" s="316"/>
      <c r="H77" s="318"/>
      <c r="I77" s="318"/>
      <c r="J77" s="318"/>
      <c r="K77" s="316"/>
      <c r="L77" s="315">
        <v>670</v>
      </c>
      <c r="M77" s="315">
        <v>660</v>
      </c>
      <c r="N77" s="316"/>
      <c r="O77" s="317"/>
      <c r="P77" s="318"/>
      <c r="Q77" s="318"/>
      <c r="R77" s="316"/>
      <c r="S77" s="318"/>
      <c r="T77" s="431">
        <v>1.5754978573229141</v>
      </c>
      <c r="U77" s="318"/>
      <c r="V77" s="318"/>
      <c r="W77" s="318"/>
      <c r="X77" s="321">
        <v>752</v>
      </c>
      <c r="Y77" s="327"/>
      <c r="Z77" s="318"/>
      <c r="AA77" s="318"/>
      <c r="AB77" s="316"/>
      <c r="AC77" s="315">
        <v>802</v>
      </c>
      <c r="AD77" s="315">
        <v>57527.41</v>
      </c>
      <c r="AE77" s="315">
        <v>58329.41</v>
      </c>
      <c r="AF77" s="328">
        <v>78</v>
      </c>
    </row>
    <row r="78" spans="1:32" ht="9" customHeight="1">
      <c r="A78" s="232"/>
      <c r="B78" s="216"/>
      <c r="C78" s="353" t="s">
        <v>461</v>
      </c>
      <c r="D78" s="325">
        <v>79</v>
      </c>
      <c r="E78" s="318"/>
      <c r="F78" s="318"/>
      <c r="G78" s="316"/>
      <c r="H78" s="318"/>
      <c r="I78" s="318"/>
      <c r="J78" s="318"/>
      <c r="K78" s="316"/>
      <c r="L78" s="318"/>
      <c r="M78" s="318"/>
      <c r="N78" s="319">
        <v>26</v>
      </c>
      <c r="O78" s="317"/>
      <c r="P78" s="318"/>
      <c r="Q78" s="318"/>
      <c r="R78" s="316"/>
      <c r="S78" s="318"/>
      <c r="T78" s="432"/>
      <c r="U78" s="318"/>
      <c r="V78" s="318"/>
      <c r="W78" s="318"/>
      <c r="X78" s="330"/>
      <c r="Y78" s="327"/>
      <c r="Z78" s="318"/>
      <c r="AA78" s="318"/>
      <c r="AB78" s="316"/>
      <c r="AC78" s="318"/>
      <c r="AD78" s="315">
        <v>1118</v>
      </c>
      <c r="AE78" s="315">
        <v>1118</v>
      </c>
      <c r="AF78" s="328">
        <v>79</v>
      </c>
    </row>
    <row r="79" spans="1:32" ht="9" customHeight="1">
      <c r="A79" s="232"/>
      <c r="B79" s="216"/>
      <c r="C79" s="353" t="s">
        <v>462</v>
      </c>
      <c r="D79" s="325">
        <v>80</v>
      </c>
      <c r="E79" s="318"/>
      <c r="F79" s="318"/>
      <c r="G79" s="316"/>
      <c r="H79" s="318"/>
      <c r="I79" s="318"/>
      <c r="J79" s="318"/>
      <c r="K79" s="316"/>
      <c r="L79" s="417"/>
      <c r="M79" s="315" t="s">
        <v>150</v>
      </c>
      <c r="N79" s="416"/>
      <c r="O79" s="317"/>
      <c r="P79" s="318"/>
      <c r="Q79" s="318"/>
      <c r="R79" s="316"/>
      <c r="S79" s="318"/>
      <c r="T79" s="416"/>
      <c r="U79" s="318"/>
      <c r="V79" s="318"/>
      <c r="W79" s="318"/>
      <c r="X79" s="330"/>
      <c r="Y79" s="327"/>
      <c r="Z79" s="318"/>
      <c r="AA79" s="318"/>
      <c r="AB79" s="316"/>
      <c r="AC79" s="318"/>
      <c r="AD79" s="315" t="s">
        <v>150</v>
      </c>
      <c r="AE79" s="315" t="s">
        <v>150</v>
      </c>
      <c r="AF79" s="328">
        <v>80</v>
      </c>
    </row>
    <row r="80" spans="1:32" ht="9.75" customHeight="1">
      <c r="A80" s="232"/>
      <c r="B80" s="216"/>
      <c r="C80" s="360" t="s">
        <v>463</v>
      </c>
      <c r="D80" s="334">
        <v>81</v>
      </c>
      <c r="E80" s="361"/>
      <c r="F80" s="361"/>
      <c r="G80" s="362"/>
      <c r="H80" s="361"/>
      <c r="I80" s="361"/>
      <c r="J80" s="361"/>
      <c r="K80" s="362"/>
      <c r="L80" s="335">
        <v>670</v>
      </c>
      <c r="M80" s="335">
        <v>693</v>
      </c>
      <c r="N80" s="336">
        <v>26</v>
      </c>
      <c r="O80" s="364"/>
      <c r="P80" s="361"/>
      <c r="Q80" s="361"/>
      <c r="R80" s="362"/>
      <c r="S80" s="361"/>
      <c r="T80" s="433">
        <v>1.5754978573229141</v>
      </c>
      <c r="U80" s="361"/>
      <c r="V80" s="361"/>
      <c r="W80" s="361"/>
      <c r="X80" s="338">
        <v>752</v>
      </c>
      <c r="Y80" s="366"/>
      <c r="Z80" s="361"/>
      <c r="AA80" s="335">
        <v>247.919</v>
      </c>
      <c r="AB80" s="362"/>
      <c r="AC80" s="335">
        <v>802</v>
      </c>
      <c r="AD80" s="335">
        <v>60955.598399999995</v>
      </c>
      <c r="AE80" s="335">
        <v>61757.598399999995</v>
      </c>
      <c r="AF80" s="339">
        <v>81</v>
      </c>
    </row>
    <row r="81" spans="1:32" ht="9" customHeight="1">
      <c r="A81" s="232"/>
      <c r="B81" s="216"/>
      <c r="C81" s="405" t="s">
        <v>464</v>
      </c>
      <c r="D81" s="312">
        <v>82</v>
      </c>
      <c r="E81" s="376" t="s">
        <v>245</v>
      </c>
      <c r="F81" s="376" t="s">
        <v>245</v>
      </c>
      <c r="G81" s="375" t="s">
        <v>245</v>
      </c>
      <c r="H81" s="376" t="s">
        <v>245</v>
      </c>
      <c r="I81" s="376" t="s">
        <v>245</v>
      </c>
      <c r="J81" s="376" t="s">
        <v>150</v>
      </c>
      <c r="K81" s="377"/>
      <c r="L81" s="434" t="s">
        <v>245</v>
      </c>
      <c r="M81" s="434" t="s">
        <v>245</v>
      </c>
      <c r="N81" s="377"/>
      <c r="O81" s="379" t="s">
        <v>245</v>
      </c>
      <c r="P81" s="376" t="s">
        <v>150</v>
      </c>
      <c r="Q81" s="435"/>
      <c r="R81" s="375">
        <v>31.691</v>
      </c>
      <c r="S81" s="376" t="s">
        <v>150</v>
      </c>
      <c r="T81" s="375">
        <v>937.496</v>
      </c>
      <c r="U81" s="435"/>
      <c r="V81" s="435"/>
      <c r="W81" s="435"/>
      <c r="X81" s="436" t="s">
        <v>245</v>
      </c>
      <c r="Y81" s="437"/>
      <c r="Z81" s="376" t="s">
        <v>245</v>
      </c>
      <c r="AA81" s="376">
        <v>2773.782</v>
      </c>
      <c r="AB81" s="375">
        <v>6374.376</v>
      </c>
      <c r="AC81" s="438">
        <v>29752.373056</v>
      </c>
      <c r="AD81" s="438">
        <v>17840.21656</v>
      </c>
      <c r="AE81" s="438">
        <v>47592.589616</v>
      </c>
      <c r="AF81" s="322">
        <v>82</v>
      </c>
    </row>
    <row r="82" spans="1:32" ht="9" customHeight="1">
      <c r="A82" s="439"/>
      <c r="C82" s="440" t="s">
        <v>465</v>
      </c>
      <c r="D82" s="441">
        <v>83</v>
      </c>
      <c r="E82" s="315" t="s">
        <v>245</v>
      </c>
      <c r="F82" s="315" t="s">
        <v>245</v>
      </c>
      <c r="G82" s="319" t="s">
        <v>245</v>
      </c>
      <c r="H82" s="315" t="s">
        <v>245</v>
      </c>
      <c r="I82" s="315" t="s">
        <v>245</v>
      </c>
      <c r="J82" s="315" t="s">
        <v>150</v>
      </c>
      <c r="K82" s="319" t="s">
        <v>150</v>
      </c>
      <c r="L82" s="425" t="s">
        <v>245</v>
      </c>
      <c r="M82" s="425" t="s">
        <v>245</v>
      </c>
      <c r="N82" s="442"/>
      <c r="O82" s="326" t="s">
        <v>245</v>
      </c>
      <c r="P82" s="315" t="s">
        <v>150</v>
      </c>
      <c r="Q82" s="443"/>
      <c r="R82" s="319">
        <v>11.309000000000001</v>
      </c>
      <c r="S82" s="315" t="s">
        <v>150</v>
      </c>
      <c r="T82" s="319">
        <v>365.825</v>
      </c>
      <c r="U82" s="443"/>
      <c r="V82" s="443"/>
      <c r="W82" s="444"/>
      <c r="X82" s="421" t="s">
        <v>245</v>
      </c>
      <c r="Y82" s="444"/>
      <c r="Z82" s="315" t="s">
        <v>245</v>
      </c>
      <c r="AA82" s="315">
        <v>5727.929</v>
      </c>
      <c r="AB82" s="319">
        <v>3718.1556</v>
      </c>
      <c r="AC82" s="422">
        <v>11609.8222</v>
      </c>
      <c r="AD82" s="422">
        <v>24866.604120000004</v>
      </c>
      <c r="AE82" s="422">
        <v>36476.426320000006</v>
      </c>
      <c r="AF82" s="445">
        <v>83</v>
      </c>
    </row>
    <row r="83" spans="1:32" ht="9.75" customHeight="1" thickBot="1">
      <c r="A83" s="232"/>
      <c r="B83" s="446"/>
      <c r="C83" s="413" t="s">
        <v>466</v>
      </c>
      <c r="D83" s="424">
        <v>84</v>
      </c>
      <c r="E83" s="335">
        <v>0.705</v>
      </c>
      <c r="F83" s="335">
        <v>0.669</v>
      </c>
      <c r="G83" s="336" t="s">
        <v>150</v>
      </c>
      <c r="H83" s="335" t="s">
        <v>150</v>
      </c>
      <c r="I83" s="335">
        <v>60.702</v>
      </c>
      <c r="J83" s="335" t="s">
        <v>150</v>
      </c>
      <c r="K83" s="336" t="s">
        <v>150</v>
      </c>
      <c r="L83" s="335">
        <v>7</v>
      </c>
      <c r="M83" s="335">
        <v>76.985</v>
      </c>
      <c r="N83" s="362"/>
      <c r="O83" s="337">
        <v>527.2454399999999</v>
      </c>
      <c r="P83" s="335" t="s">
        <v>150</v>
      </c>
      <c r="Q83" s="361"/>
      <c r="R83" s="336">
        <v>43</v>
      </c>
      <c r="S83" s="335" t="s">
        <v>150</v>
      </c>
      <c r="T83" s="336">
        <v>1303.321</v>
      </c>
      <c r="U83" s="361"/>
      <c r="V83" s="361"/>
      <c r="W83" s="366"/>
      <c r="X83" s="447">
        <v>2300</v>
      </c>
      <c r="Y83" s="366"/>
      <c r="Z83" s="335" t="s">
        <v>150</v>
      </c>
      <c r="AA83" s="335">
        <v>8501.711</v>
      </c>
      <c r="AB83" s="336">
        <v>10092.5316</v>
      </c>
      <c r="AC83" s="448">
        <v>43686.419981</v>
      </c>
      <c r="AD83" s="448">
        <v>70097.89879244</v>
      </c>
      <c r="AE83" s="448">
        <v>113784.31877344</v>
      </c>
      <c r="AF83" s="449">
        <v>84</v>
      </c>
    </row>
    <row r="84" spans="1:32" ht="12.75">
      <c r="A84" s="450"/>
      <c r="B84" s="230"/>
      <c r="C84" s="451" t="s">
        <v>467</v>
      </c>
      <c r="D84" s="230"/>
      <c r="E84" s="452"/>
      <c r="F84" s="453" t="s">
        <v>468</v>
      </c>
      <c r="G84" s="230"/>
      <c r="H84" s="454" t="s">
        <v>469</v>
      </c>
      <c r="I84" s="455" t="s">
        <v>470</v>
      </c>
      <c r="J84" s="456"/>
      <c r="K84" s="220"/>
      <c r="L84" s="457"/>
      <c r="M84" s="458"/>
      <c r="N84" s="459"/>
      <c r="O84" s="225" t="s">
        <v>471</v>
      </c>
      <c r="P84" s="458"/>
      <c r="Q84" s="458"/>
      <c r="R84" s="458"/>
      <c r="S84" s="458"/>
      <c r="T84" s="458"/>
      <c r="U84" s="230"/>
      <c r="V84" s="458"/>
      <c r="W84" s="458"/>
      <c r="X84" s="458"/>
      <c r="Y84" s="458"/>
      <c r="Z84" s="460"/>
      <c r="AA84" s="458"/>
      <c r="AB84" s="230"/>
      <c r="AC84" s="461" t="s">
        <v>472</v>
      </c>
      <c r="AD84" s="462">
        <v>38307</v>
      </c>
      <c r="AE84" s="463"/>
      <c r="AF84" s="464"/>
    </row>
    <row r="85" spans="1:32" ht="13.5" thickBot="1">
      <c r="A85" s="465"/>
      <c r="B85" s="466"/>
      <c r="C85" s="467"/>
      <c r="D85" s="466"/>
      <c r="E85" s="468"/>
      <c r="F85" s="469"/>
      <c r="G85" s="468"/>
      <c r="H85" s="470" t="s">
        <v>245</v>
      </c>
      <c r="I85" s="471" t="s">
        <v>473</v>
      </c>
      <c r="J85" s="466"/>
      <c r="K85" s="472"/>
      <c r="L85" s="468"/>
      <c r="M85" s="473"/>
      <c r="N85" s="474"/>
      <c r="O85" s="475" t="s">
        <v>474</v>
      </c>
      <c r="P85" s="473"/>
      <c r="Q85" s="473"/>
      <c r="R85" s="473"/>
      <c r="S85" s="473"/>
      <c r="T85" s="473"/>
      <c r="U85" s="466"/>
      <c r="V85" s="476"/>
      <c r="W85" s="473"/>
      <c r="X85" s="477"/>
      <c r="Y85" s="473"/>
      <c r="Z85" s="466"/>
      <c r="AA85" s="473"/>
      <c r="AB85" s="472"/>
      <c r="AC85" s="472"/>
      <c r="AD85" s="472"/>
      <c r="AE85" s="478"/>
      <c r="AF85" s="479"/>
    </row>
    <row r="87" spans="12:25" ht="12.75">
      <c r="L87" s="480"/>
      <c r="M87" s="480"/>
      <c r="N87" s="480"/>
      <c r="O87" s="480"/>
      <c r="Y87" s="480"/>
    </row>
    <row r="88" spans="12:25" ht="12.75">
      <c r="L88" s="480"/>
      <c r="M88" s="480"/>
      <c r="N88" s="480"/>
      <c r="O88" s="480"/>
      <c r="Y88" s="480"/>
    </row>
    <row r="89" spans="12:25" ht="12.75">
      <c r="L89" s="480"/>
      <c r="M89" s="480"/>
      <c r="N89" s="480"/>
      <c r="O89" s="480"/>
      <c r="Y89" s="480"/>
    </row>
    <row r="90" spans="12:25" ht="12.75">
      <c r="L90" s="480"/>
      <c r="M90" s="480"/>
      <c r="N90" s="480"/>
      <c r="O90" s="480"/>
      <c r="Y90" s="480"/>
    </row>
    <row r="91" spans="12:25" ht="12.75">
      <c r="L91" s="480"/>
      <c r="M91" s="480"/>
      <c r="N91" s="480"/>
      <c r="O91" s="480"/>
      <c r="Y91" s="480"/>
    </row>
    <row r="92" spans="12:25" ht="12.75">
      <c r="L92" s="480"/>
      <c r="M92" s="480"/>
      <c r="N92" s="480"/>
      <c r="O92" s="480"/>
      <c r="Y92" s="480"/>
    </row>
    <row r="93" spans="12:25" ht="12.75">
      <c r="L93" s="480"/>
      <c r="M93" s="480"/>
      <c r="N93" s="480"/>
      <c r="O93" s="480"/>
      <c r="Y93" s="480"/>
    </row>
    <row r="94" spans="12:25" ht="12.75">
      <c r="L94" s="480"/>
      <c r="M94" s="480"/>
      <c r="N94" s="480"/>
      <c r="O94" s="480"/>
      <c r="Y94" s="480"/>
    </row>
    <row r="95" spans="12:25" ht="12.75">
      <c r="L95" s="480"/>
      <c r="M95" s="480"/>
      <c r="N95" s="480"/>
      <c r="O95" s="480"/>
      <c r="Y95" s="480"/>
    </row>
    <row r="96" spans="12:25" ht="12.75">
      <c r="L96" s="480"/>
      <c r="M96" s="480"/>
      <c r="N96" s="480"/>
      <c r="O96" s="480"/>
      <c r="Y96" s="480"/>
    </row>
    <row r="97" spans="12:25" ht="12.75">
      <c r="L97" s="480"/>
      <c r="M97" s="480"/>
      <c r="N97" s="480"/>
      <c r="O97" s="480"/>
      <c r="Y97" s="480"/>
    </row>
    <row r="98" spans="12:25" ht="12.75">
      <c r="L98" s="480"/>
      <c r="M98" s="480"/>
      <c r="N98" s="480"/>
      <c r="O98" s="480"/>
      <c r="Y98" s="480"/>
    </row>
    <row r="99" spans="12:25" ht="12.75">
      <c r="L99" s="480"/>
      <c r="M99" s="480"/>
      <c r="N99" s="480"/>
      <c r="O99" s="480"/>
      <c r="Y99" s="480"/>
    </row>
  </sheetData>
  <mergeCells count="1">
    <mergeCell ref="X15:Z15"/>
  </mergeCells>
  <printOptions/>
  <pageMargins left="0.75" right="0.75" top="1" bottom="1" header="0.4921259845" footer="0.492125984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AG85"/>
  <sheetViews>
    <sheetView workbookViewId="0" topLeftCell="A1">
      <selection activeCell="A1" sqref="A1"/>
    </sheetView>
  </sheetViews>
  <sheetFormatPr defaultColWidth="11.421875" defaultRowHeight="12.75"/>
  <cols>
    <col min="1" max="1" width="4.421875" style="485" customWidth="1"/>
    <col min="2" max="2" width="4.7109375" style="485" customWidth="1"/>
    <col min="3" max="3" width="4.28125" style="485" customWidth="1"/>
    <col min="4" max="4" width="4.421875" style="485" customWidth="1"/>
    <col min="5" max="5" width="5.57421875" style="485" customWidth="1"/>
    <col min="6" max="6" width="5.140625" style="485" customWidth="1"/>
    <col min="7" max="7" width="5.57421875" style="485" customWidth="1"/>
    <col min="8" max="8" width="4.28125" style="485" customWidth="1"/>
    <col min="9" max="11" width="5.57421875" style="485" customWidth="1"/>
    <col min="12" max="12" width="5.8515625" style="485" customWidth="1"/>
    <col min="13" max="13" width="6.00390625" style="485" customWidth="1"/>
    <col min="14" max="14" width="5.57421875" style="485" customWidth="1"/>
    <col min="15" max="15" width="6.00390625" style="485" customWidth="1"/>
    <col min="16" max="19" width="5.57421875" style="485" customWidth="1"/>
    <col min="20" max="20" width="5.8515625" style="485" customWidth="1"/>
    <col min="21" max="21" width="4.57421875" style="485" customWidth="1"/>
    <col min="22" max="22" width="4.7109375" style="485" customWidth="1"/>
    <col min="23" max="23" width="4.28125" style="485" customWidth="1"/>
    <col min="24" max="25" width="5.57421875" style="485" customWidth="1"/>
    <col min="26" max="26" width="3.8515625" style="485" customWidth="1"/>
    <col min="27" max="27" width="6.140625" style="485" customWidth="1"/>
    <col min="28" max="28" width="6.00390625" style="485" customWidth="1"/>
    <col min="29" max="29" width="6.28125" style="485" customWidth="1"/>
    <col min="30" max="31" width="6.7109375" style="485" customWidth="1"/>
    <col min="32" max="32" width="4.140625" style="485" customWidth="1"/>
    <col min="33" max="16384" width="5.57421875" style="485" customWidth="1"/>
  </cols>
  <sheetData>
    <row r="1" spans="1:32" s="483" customFormat="1" ht="12">
      <c r="A1" s="481" t="s">
        <v>475</v>
      </c>
      <c r="B1" s="482"/>
      <c r="C1" s="482"/>
      <c r="D1" s="482"/>
      <c r="E1" s="482"/>
      <c r="F1" s="482"/>
      <c r="G1" s="482"/>
      <c r="H1" s="482"/>
      <c r="I1" s="482"/>
      <c r="J1" s="482"/>
      <c r="K1" s="482"/>
      <c r="L1" s="481"/>
      <c r="M1" s="481"/>
      <c r="N1" s="481"/>
      <c r="O1" s="481" t="s">
        <v>476</v>
      </c>
      <c r="P1" s="481"/>
      <c r="Q1" s="481"/>
      <c r="R1" s="482"/>
      <c r="S1" s="482"/>
      <c r="T1" s="482"/>
      <c r="U1" s="482"/>
      <c r="V1" s="482"/>
      <c r="W1" s="482"/>
      <c r="X1" s="482"/>
      <c r="Y1" s="482"/>
      <c r="Z1" s="482"/>
      <c r="AA1" s="482"/>
      <c r="AB1" s="482"/>
      <c r="AC1" s="482"/>
      <c r="AD1" s="482"/>
      <c r="AE1" s="482"/>
      <c r="AF1" s="482"/>
    </row>
    <row r="2" spans="1:32" s="483" customFormat="1" ht="3.75" customHeight="1">
      <c r="A2" s="481"/>
      <c r="B2" s="482"/>
      <c r="C2" s="482"/>
      <c r="D2" s="482"/>
      <c r="E2" s="482"/>
      <c r="F2" s="482"/>
      <c r="G2" s="482"/>
      <c r="H2" s="482"/>
      <c r="I2" s="482"/>
      <c r="J2" s="482"/>
      <c r="K2" s="482"/>
      <c r="L2" s="481"/>
      <c r="M2" s="481"/>
      <c r="N2" s="481"/>
      <c r="O2" s="481"/>
      <c r="P2" s="481"/>
      <c r="Q2" s="481"/>
      <c r="R2" s="482"/>
      <c r="S2" s="484"/>
      <c r="T2" s="482"/>
      <c r="U2" s="482"/>
      <c r="V2" s="482"/>
      <c r="W2" s="482"/>
      <c r="X2" s="482"/>
      <c r="Y2" s="482"/>
      <c r="Z2" s="482"/>
      <c r="AA2" s="482"/>
      <c r="AB2" s="482"/>
      <c r="AC2" s="482"/>
      <c r="AD2" s="482"/>
      <c r="AE2" s="482"/>
      <c r="AF2" s="482"/>
    </row>
    <row r="3" spans="1:32" s="483" customFormat="1" ht="3.75" customHeight="1">
      <c r="A3" s="481"/>
      <c r="B3" s="482"/>
      <c r="C3" s="482"/>
      <c r="D3" s="482"/>
      <c r="E3" s="482"/>
      <c r="F3" s="482"/>
      <c r="G3" s="482"/>
      <c r="H3" s="482"/>
      <c r="I3" s="482"/>
      <c r="J3" s="482"/>
      <c r="K3" s="482"/>
      <c r="L3" s="481"/>
      <c r="M3" s="481"/>
      <c r="N3" s="481"/>
      <c r="O3" s="481"/>
      <c r="P3" s="481"/>
      <c r="Q3" s="481"/>
      <c r="R3" s="482"/>
      <c r="S3" s="482"/>
      <c r="T3" s="482"/>
      <c r="U3" s="482"/>
      <c r="V3" s="482"/>
      <c r="W3" s="482"/>
      <c r="X3" s="482"/>
      <c r="Y3" s="482"/>
      <c r="Z3" s="482"/>
      <c r="AA3" s="482"/>
      <c r="AB3" s="482"/>
      <c r="AC3" s="482"/>
      <c r="AD3" s="482"/>
      <c r="AE3" s="482"/>
      <c r="AF3" s="482"/>
    </row>
    <row r="4" spans="1:32" s="483" customFormat="1" ht="3.75" customHeight="1">
      <c r="A4" s="485"/>
      <c r="B4" s="485"/>
      <c r="C4" s="485"/>
      <c r="D4" s="485"/>
      <c r="E4" s="485"/>
      <c r="F4" s="485"/>
      <c r="G4" s="485"/>
      <c r="H4" s="485"/>
      <c r="I4" s="485"/>
      <c r="J4" s="485"/>
      <c r="K4" s="485"/>
      <c r="L4" s="485"/>
      <c r="V4" s="485"/>
      <c r="X4" s="485"/>
      <c r="Y4" s="485"/>
      <c r="AF4" s="485"/>
    </row>
    <row r="5" spans="1:32" s="483" customFormat="1" ht="3.75" customHeight="1">
      <c r="A5" s="485"/>
      <c r="B5" s="485"/>
      <c r="C5" s="485"/>
      <c r="D5" s="485"/>
      <c r="E5" s="485"/>
      <c r="F5" s="485"/>
      <c r="G5" s="485"/>
      <c r="H5" s="485"/>
      <c r="I5" s="485"/>
      <c r="J5" s="485"/>
      <c r="K5" s="485"/>
      <c r="L5" s="485"/>
      <c r="V5" s="485"/>
      <c r="X5" s="485"/>
      <c r="Y5" s="485"/>
      <c r="AF5" s="485"/>
    </row>
    <row r="6" spans="1:32" s="483" customFormat="1" ht="3.75" customHeight="1" thickBot="1">
      <c r="A6" s="485"/>
      <c r="B6" s="485"/>
      <c r="C6" s="485"/>
      <c r="D6" s="485"/>
      <c r="E6" s="485"/>
      <c r="F6" s="485"/>
      <c r="G6" s="485"/>
      <c r="H6" s="485"/>
      <c r="I6" s="485"/>
      <c r="J6" s="485"/>
      <c r="K6" s="485"/>
      <c r="L6" s="485"/>
      <c r="V6" s="485"/>
      <c r="X6" s="485"/>
      <c r="Y6" s="485"/>
      <c r="AF6" s="485"/>
    </row>
    <row r="7" spans="1:32" s="483" customFormat="1" ht="10.5" customHeight="1">
      <c r="A7" s="486"/>
      <c r="B7" s="487"/>
      <c r="C7" s="487"/>
      <c r="D7" s="488"/>
      <c r="E7" s="489"/>
      <c r="F7" s="487"/>
      <c r="G7" s="487"/>
      <c r="H7" s="489"/>
      <c r="I7" s="487"/>
      <c r="J7" s="487"/>
      <c r="K7" s="490"/>
      <c r="L7" s="489"/>
      <c r="M7" s="487"/>
      <c r="N7" s="490"/>
      <c r="O7" s="489"/>
      <c r="P7" s="487"/>
      <c r="Q7" s="487"/>
      <c r="R7" s="490"/>
      <c r="S7" s="487"/>
      <c r="T7" s="490"/>
      <c r="U7" s="487"/>
      <c r="V7" s="491"/>
      <c r="W7" s="487"/>
      <c r="X7" s="492"/>
      <c r="Y7" s="491"/>
      <c r="Z7" s="487"/>
      <c r="AA7" s="493"/>
      <c r="AB7" s="490"/>
      <c r="AC7" s="494"/>
      <c r="AD7" s="494"/>
      <c r="AE7" s="494"/>
      <c r="AF7" s="495"/>
    </row>
    <row r="8" spans="1:33" s="483" customFormat="1" ht="10.5" customHeight="1">
      <c r="A8" s="496"/>
      <c r="B8" s="497" t="s">
        <v>304</v>
      </c>
      <c r="C8" s="498"/>
      <c r="D8" s="499"/>
      <c r="E8" s="500" t="s">
        <v>15</v>
      </c>
      <c r="F8" s="501"/>
      <c r="G8" s="501"/>
      <c r="H8" s="500" t="s">
        <v>16</v>
      </c>
      <c r="I8" s="502"/>
      <c r="J8" s="503"/>
      <c r="K8" s="504"/>
      <c r="L8" s="500" t="s">
        <v>17</v>
      </c>
      <c r="M8" s="505"/>
      <c r="N8" s="506"/>
      <c r="O8" s="500" t="s">
        <v>305</v>
      </c>
      <c r="P8" s="502"/>
      <c r="Q8" s="502"/>
      <c r="R8" s="507"/>
      <c r="S8" s="502" t="s">
        <v>18</v>
      </c>
      <c r="T8" s="507"/>
      <c r="U8" s="508" t="s">
        <v>306</v>
      </c>
      <c r="V8" s="503"/>
      <c r="W8" s="501"/>
      <c r="X8" s="15"/>
      <c r="Y8" s="503"/>
      <c r="Z8" s="502"/>
      <c r="AA8" s="246"/>
      <c r="AB8" s="507"/>
      <c r="AC8" s="502" t="s">
        <v>307</v>
      </c>
      <c r="AD8" s="502"/>
      <c r="AE8" s="502"/>
      <c r="AF8" s="509"/>
      <c r="AG8" s="510"/>
    </row>
    <row r="9" spans="1:32" s="483" customFormat="1" ht="10.5" customHeight="1">
      <c r="A9" s="496"/>
      <c r="B9" s="497"/>
      <c r="C9" s="498"/>
      <c r="D9" s="511"/>
      <c r="E9" s="512"/>
      <c r="F9" s="513"/>
      <c r="G9" s="513"/>
      <c r="H9" s="514"/>
      <c r="I9" s="515"/>
      <c r="J9" s="516"/>
      <c r="K9" s="517"/>
      <c r="L9" s="512"/>
      <c r="M9" s="513"/>
      <c r="N9" s="518"/>
      <c r="O9" s="519" t="s">
        <v>308</v>
      </c>
      <c r="P9" s="520"/>
      <c r="Q9" s="521"/>
      <c r="R9" s="522"/>
      <c r="S9" s="515"/>
      <c r="T9" s="523" t="s">
        <v>309</v>
      </c>
      <c r="U9" s="524" t="s">
        <v>310</v>
      </c>
      <c r="V9" s="525"/>
      <c r="W9" s="526"/>
      <c r="X9" s="264"/>
      <c r="Y9" s="525"/>
      <c r="Z9" s="527"/>
      <c r="AA9" s="528"/>
      <c r="AB9" s="529"/>
      <c r="AC9" s="526" t="s">
        <v>687</v>
      </c>
      <c r="AD9" s="530"/>
      <c r="AE9" s="531"/>
      <c r="AF9" s="532"/>
    </row>
    <row r="10" spans="1:32" s="483" customFormat="1" ht="10.5" customHeight="1">
      <c r="A10" s="496"/>
      <c r="B10" s="497"/>
      <c r="C10" s="498"/>
      <c r="D10" s="511" t="s">
        <v>311</v>
      </c>
      <c r="E10" s="514"/>
      <c r="F10" s="528"/>
      <c r="G10" s="528"/>
      <c r="H10" s="514"/>
      <c r="I10" s="515"/>
      <c r="J10" s="515" t="s">
        <v>312</v>
      </c>
      <c r="K10" s="533"/>
      <c r="L10" s="514"/>
      <c r="M10" s="528"/>
      <c r="N10" s="534" t="s">
        <v>313</v>
      </c>
      <c r="O10" s="535"/>
      <c r="P10" s="527"/>
      <c r="Q10" s="527" t="s">
        <v>312</v>
      </c>
      <c r="R10" s="522"/>
      <c r="S10" s="515" t="s">
        <v>314</v>
      </c>
      <c r="T10" s="529"/>
      <c r="U10" s="515"/>
      <c r="V10" s="266"/>
      <c r="W10" s="265"/>
      <c r="X10" s="252"/>
      <c r="Y10" s="252"/>
      <c r="Z10" s="274"/>
      <c r="AA10" s="528"/>
      <c r="AB10" s="522"/>
      <c r="AC10" s="527"/>
      <c r="AD10" s="527"/>
      <c r="AE10" s="536"/>
      <c r="AF10" s="532" t="s">
        <v>311</v>
      </c>
    </row>
    <row r="11" spans="1:32" s="483" customFormat="1" ht="10.5" customHeight="1">
      <c r="A11" s="496"/>
      <c r="B11" s="497"/>
      <c r="C11" s="498"/>
      <c r="D11" s="511" t="s">
        <v>315</v>
      </c>
      <c r="E11" s="514" t="s">
        <v>316</v>
      </c>
      <c r="F11" s="528" t="s">
        <v>317</v>
      </c>
      <c r="G11" s="528" t="s">
        <v>318</v>
      </c>
      <c r="H11" s="514" t="s">
        <v>316</v>
      </c>
      <c r="I11" s="515" t="s">
        <v>319</v>
      </c>
      <c r="J11" s="515" t="s">
        <v>31</v>
      </c>
      <c r="K11" s="533" t="s">
        <v>320</v>
      </c>
      <c r="L11" s="514" t="s">
        <v>321</v>
      </c>
      <c r="M11" s="528" t="s">
        <v>322</v>
      </c>
      <c r="N11" s="534" t="s">
        <v>323</v>
      </c>
      <c r="O11" s="535"/>
      <c r="P11" s="527"/>
      <c r="Q11" s="527" t="s">
        <v>32</v>
      </c>
      <c r="R11" s="522" t="s">
        <v>324</v>
      </c>
      <c r="S11" s="515" t="s">
        <v>325</v>
      </c>
      <c r="T11" s="529" t="s">
        <v>326</v>
      </c>
      <c r="U11" s="515" t="s">
        <v>327</v>
      </c>
      <c r="V11" s="266" t="s">
        <v>328</v>
      </c>
      <c r="W11" s="265" t="s">
        <v>329</v>
      </c>
      <c r="X11" s="252" t="s">
        <v>330</v>
      </c>
      <c r="Y11" s="252" t="s">
        <v>331</v>
      </c>
      <c r="Z11" s="252" t="s">
        <v>332</v>
      </c>
      <c r="AA11" s="528" t="s">
        <v>477</v>
      </c>
      <c r="AB11" s="522" t="s">
        <v>333</v>
      </c>
      <c r="AC11" s="537" t="s">
        <v>41</v>
      </c>
      <c r="AD11" s="537" t="s">
        <v>42</v>
      </c>
      <c r="AE11" s="538" t="s">
        <v>334</v>
      </c>
      <c r="AF11" s="532" t="s">
        <v>315</v>
      </c>
    </row>
    <row r="12" spans="1:32" s="483" customFormat="1" ht="10.5" customHeight="1">
      <c r="A12" s="496"/>
      <c r="B12" s="539" t="s">
        <v>98</v>
      </c>
      <c r="C12" s="540"/>
      <c r="D12" s="541" t="s">
        <v>335</v>
      </c>
      <c r="E12" s="514" t="s">
        <v>336</v>
      </c>
      <c r="F12" s="528" t="s">
        <v>337</v>
      </c>
      <c r="G12" s="528"/>
      <c r="H12" s="514" t="s">
        <v>336</v>
      </c>
      <c r="I12" s="515"/>
      <c r="J12" s="515" t="s">
        <v>338</v>
      </c>
      <c r="K12" s="533" t="s">
        <v>339</v>
      </c>
      <c r="L12" s="514" t="s">
        <v>340</v>
      </c>
      <c r="M12" s="528" t="s">
        <v>340</v>
      </c>
      <c r="N12" s="534" t="s">
        <v>341</v>
      </c>
      <c r="O12" s="514" t="s">
        <v>342</v>
      </c>
      <c r="P12" s="515" t="s">
        <v>343</v>
      </c>
      <c r="Q12" s="515" t="s">
        <v>344</v>
      </c>
      <c r="R12" s="522" t="s">
        <v>345</v>
      </c>
      <c r="S12" s="515" t="s">
        <v>346</v>
      </c>
      <c r="T12" s="522" t="s">
        <v>347</v>
      </c>
      <c r="U12" s="515" t="s">
        <v>348</v>
      </c>
      <c r="V12" s="266" t="s">
        <v>349</v>
      </c>
      <c r="W12" s="252" t="s">
        <v>350</v>
      </c>
      <c r="X12" s="252" t="s">
        <v>351</v>
      </c>
      <c r="Y12" s="252" t="s">
        <v>352</v>
      </c>
      <c r="Z12" s="252" t="s">
        <v>353</v>
      </c>
      <c r="AA12" s="281"/>
      <c r="AB12" s="259" t="s">
        <v>354</v>
      </c>
      <c r="AC12" s="542" t="s">
        <v>44</v>
      </c>
      <c r="AD12" s="542" t="s">
        <v>44</v>
      </c>
      <c r="AE12" s="543"/>
      <c r="AF12" s="544" t="s">
        <v>335</v>
      </c>
    </row>
    <row r="13" spans="1:32" s="483" customFormat="1" ht="10.5" customHeight="1">
      <c r="A13" s="496"/>
      <c r="B13"/>
      <c r="C13" s="540"/>
      <c r="D13" s="541" t="s">
        <v>355</v>
      </c>
      <c r="E13" s="514"/>
      <c r="F13" s="528"/>
      <c r="G13" s="528"/>
      <c r="H13" s="514"/>
      <c r="I13" s="515"/>
      <c r="J13" s="515" t="s">
        <v>356</v>
      </c>
      <c r="K13" s="533" t="s">
        <v>357</v>
      </c>
      <c r="L13" s="514" t="s">
        <v>358</v>
      </c>
      <c r="M13" s="528" t="s">
        <v>359</v>
      </c>
      <c r="N13" s="534" t="s">
        <v>360</v>
      </c>
      <c r="O13" s="514"/>
      <c r="P13" s="515"/>
      <c r="Q13" s="515" t="s">
        <v>361</v>
      </c>
      <c r="R13" s="522" t="s">
        <v>362</v>
      </c>
      <c r="S13" s="515" t="s">
        <v>363</v>
      </c>
      <c r="T13" s="522"/>
      <c r="U13" s="545"/>
      <c r="V13" s="266"/>
      <c r="W13" s="252" t="s">
        <v>347</v>
      </c>
      <c r="X13" s="252"/>
      <c r="Y13" s="252"/>
      <c r="Z13" s="252"/>
      <c r="AA13" s="515"/>
      <c r="AB13" s="259" t="s">
        <v>351</v>
      </c>
      <c r="AC13" s="542" t="s">
        <v>364</v>
      </c>
      <c r="AD13" s="542" t="s">
        <v>364</v>
      </c>
      <c r="AE13" s="543"/>
      <c r="AF13" s="544" t="s">
        <v>355</v>
      </c>
    </row>
    <row r="14" spans="1:32" s="483" customFormat="1" ht="10.5" customHeight="1">
      <c r="A14" s="496"/>
      <c r="B14"/>
      <c r="D14" s="511"/>
      <c r="E14" s="546"/>
      <c r="F14" s="547"/>
      <c r="G14" s="547"/>
      <c r="H14" s="546"/>
      <c r="I14" s="548"/>
      <c r="J14" s="548"/>
      <c r="K14" s="549"/>
      <c r="L14" s="514"/>
      <c r="M14" s="528"/>
      <c r="N14" s="534"/>
      <c r="O14" s="514"/>
      <c r="P14" s="515"/>
      <c r="Q14" s="515"/>
      <c r="R14" s="522"/>
      <c r="S14" s="515"/>
      <c r="T14" s="522"/>
      <c r="U14" s="515"/>
      <c r="V14" s="286"/>
      <c r="W14" s="252"/>
      <c r="X14" s="289"/>
      <c r="Y14" s="252"/>
      <c r="Z14" s="289"/>
      <c r="AA14" s="515"/>
      <c r="AB14" s="523"/>
      <c r="AC14" s="542"/>
      <c r="AD14" s="542"/>
      <c r="AE14" s="543"/>
      <c r="AF14" s="532"/>
    </row>
    <row r="15" spans="1:32" s="483" customFormat="1" ht="10.5" customHeight="1">
      <c r="A15" s="496"/>
      <c r="B15" s="550" t="s">
        <v>478</v>
      </c>
      <c r="C15" s="551"/>
      <c r="D15" s="499"/>
      <c r="E15" s="552" t="s">
        <v>22</v>
      </c>
      <c r="F15" s="553"/>
      <c r="G15" s="553"/>
      <c r="H15" s="553"/>
      <c r="I15" s="553"/>
      <c r="J15" s="553"/>
      <c r="K15" s="553"/>
      <c r="L15" s="553"/>
      <c r="M15" s="553"/>
      <c r="N15" s="554"/>
      <c r="O15" s="552" t="s">
        <v>22</v>
      </c>
      <c r="P15" s="553"/>
      <c r="Q15" s="553"/>
      <c r="R15" s="553"/>
      <c r="S15" s="553"/>
      <c r="T15" s="555"/>
      <c r="U15" s="556"/>
      <c r="V15" s="553"/>
      <c r="W15" s="553"/>
      <c r="X15" s="553"/>
      <c r="Y15" s="553"/>
      <c r="Z15" s="556"/>
      <c r="AA15" s="553"/>
      <c r="AB15" s="555"/>
      <c r="AC15" s="553"/>
      <c r="AD15" s="553"/>
      <c r="AE15" s="553"/>
      <c r="AF15" s="557"/>
    </row>
    <row r="16" spans="1:32" s="483" customFormat="1" ht="9.75" customHeight="1">
      <c r="A16" s="558"/>
      <c r="B16" s="559" t="s">
        <v>370</v>
      </c>
      <c r="C16" s="560"/>
      <c r="D16" s="561"/>
      <c r="E16" s="562">
        <v>1</v>
      </c>
      <c r="F16" s="563">
        <v>2</v>
      </c>
      <c r="G16" s="564">
        <v>3</v>
      </c>
      <c r="H16" s="565">
        <v>4</v>
      </c>
      <c r="I16" s="566">
        <v>5</v>
      </c>
      <c r="J16" s="566">
        <v>7</v>
      </c>
      <c r="K16" s="567">
        <v>8</v>
      </c>
      <c r="L16" s="562">
        <v>9</v>
      </c>
      <c r="M16" s="566">
        <v>10</v>
      </c>
      <c r="N16" s="564">
        <v>11</v>
      </c>
      <c r="O16" s="562">
        <v>12</v>
      </c>
      <c r="P16" s="566">
        <v>13</v>
      </c>
      <c r="Q16" s="563">
        <v>14</v>
      </c>
      <c r="R16" s="567">
        <v>15</v>
      </c>
      <c r="S16" s="566">
        <v>16</v>
      </c>
      <c r="T16" s="564">
        <v>17</v>
      </c>
      <c r="U16" s="566">
        <v>18</v>
      </c>
      <c r="V16" s="566">
        <v>19</v>
      </c>
      <c r="W16" s="563">
        <v>20</v>
      </c>
      <c r="X16" s="563">
        <v>21</v>
      </c>
      <c r="Y16" s="563">
        <v>22</v>
      </c>
      <c r="Z16" s="563">
        <v>23</v>
      </c>
      <c r="AA16" s="563">
        <v>24</v>
      </c>
      <c r="AB16" s="564">
        <v>25</v>
      </c>
      <c r="AC16" s="565">
        <v>26</v>
      </c>
      <c r="AD16" s="566">
        <v>27</v>
      </c>
      <c r="AE16" s="567">
        <v>28</v>
      </c>
      <c r="AF16" s="568"/>
    </row>
    <row r="17" spans="1:32" s="483" customFormat="1" ht="9" customHeight="1">
      <c r="A17" s="569"/>
      <c r="B17" s="570"/>
      <c r="C17" s="536" t="s">
        <v>371</v>
      </c>
      <c r="D17" s="571">
        <v>1</v>
      </c>
      <c r="E17" s="572"/>
      <c r="F17" s="572"/>
      <c r="G17" s="573"/>
      <c r="H17" s="321" t="s">
        <v>150</v>
      </c>
      <c r="I17" s="572"/>
      <c r="J17" s="572"/>
      <c r="K17" s="574"/>
      <c r="L17" s="575"/>
      <c r="M17" s="330"/>
      <c r="N17" s="574"/>
      <c r="O17" s="575"/>
      <c r="P17" s="330"/>
      <c r="Q17" s="330"/>
      <c r="R17" s="574"/>
      <c r="S17" s="330"/>
      <c r="T17" s="576">
        <v>1026.968772112</v>
      </c>
      <c r="U17" s="321">
        <v>947.5452</v>
      </c>
      <c r="V17" s="321">
        <v>1272.33</v>
      </c>
      <c r="W17" s="321">
        <v>362.37339629611034</v>
      </c>
      <c r="X17" s="321">
        <v>6980.403</v>
      </c>
      <c r="Y17" s="321">
        <v>7511.282</v>
      </c>
      <c r="Z17" s="321">
        <v>120.681</v>
      </c>
      <c r="AA17" s="330"/>
      <c r="AB17" s="574"/>
      <c r="AC17" s="321">
        <v>18221.58336840811</v>
      </c>
      <c r="AD17" s="321" t="s">
        <v>150</v>
      </c>
      <c r="AE17" s="321">
        <v>18221.58336840811</v>
      </c>
      <c r="AF17" s="577">
        <v>1</v>
      </c>
    </row>
    <row r="18" spans="1:32" s="483" customFormat="1" ht="9" customHeight="1">
      <c r="A18" s="496"/>
      <c r="B18" s="578"/>
      <c r="C18" s="579" t="s">
        <v>372</v>
      </c>
      <c r="D18" s="580">
        <v>2</v>
      </c>
      <c r="E18" s="321">
        <v>26.139944</v>
      </c>
      <c r="F18" s="321">
        <v>21.007269</v>
      </c>
      <c r="G18" s="576">
        <v>917.9173499999999</v>
      </c>
      <c r="H18" s="321">
        <v>6.700067</v>
      </c>
      <c r="I18" s="321">
        <v>1557.8556</v>
      </c>
      <c r="J18" s="321">
        <v>2525.211483</v>
      </c>
      <c r="K18" s="576">
        <v>41.008</v>
      </c>
      <c r="L18" s="581">
        <v>29478.611</v>
      </c>
      <c r="M18" s="321">
        <v>33079.2</v>
      </c>
      <c r="N18" s="576">
        <v>1118</v>
      </c>
      <c r="O18" s="581">
        <v>24408.102301439998</v>
      </c>
      <c r="P18" s="321">
        <v>704.719275</v>
      </c>
      <c r="Q18" s="321">
        <v>4939.9259999999995</v>
      </c>
      <c r="R18" s="576">
        <v>3080.88</v>
      </c>
      <c r="S18" s="321" t="s">
        <v>150</v>
      </c>
      <c r="T18" s="576">
        <v>92645.41320800001</v>
      </c>
      <c r="U18" s="330"/>
      <c r="V18" s="330"/>
      <c r="W18" s="330"/>
      <c r="X18" s="321" t="s">
        <v>150</v>
      </c>
      <c r="Y18" s="340"/>
      <c r="Z18" s="330"/>
      <c r="AA18" s="321">
        <v>34973.5824</v>
      </c>
      <c r="AB18" s="576">
        <v>53.9424</v>
      </c>
      <c r="AC18" s="321">
        <v>92719.261219</v>
      </c>
      <c r="AD18" s="321">
        <v>136858.95507844002</v>
      </c>
      <c r="AE18" s="321">
        <v>229578.21629744003</v>
      </c>
      <c r="AF18" s="582">
        <v>2</v>
      </c>
    </row>
    <row r="19" spans="1:32" s="483" customFormat="1" ht="9" customHeight="1">
      <c r="A19" s="583" t="s">
        <v>373</v>
      </c>
      <c r="B19" s="504"/>
      <c r="C19" s="579" t="s">
        <v>374</v>
      </c>
      <c r="D19" s="580">
        <v>3</v>
      </c>
      <c r="E19" s="321" t="s">
        <v>150</v>
      </c>
      <c r="F19" s="321" t="s">
        <v>150</v>
      </c>
      <c r="G19" s="576">
        <v>50.91105</v>
      </c>
      <c r="H19" s="321" t="s">
        <v>150</v>
      </c>
      <c r="I19" s="321" t="s">
        <v>150</v>
      </c>
      <c r="J19" s="321" t="s">
        <v>150</v>
      </c>
      <c r="K19" s="576" t="s">
        <v>150</v>
      </c>
      <c r="L19" s="330"/>
      <c r="M19" s="330"/>
      <c r="N19" s="574"/>
      <c r="O19" s="575"/>
      <c r="P19" s="330"/>
      <c r="Q19" s="330"/>
      <c r="R19" s="574"/>
      <c r="S19" s="321" t="s">
        <v>150</v>
      </c>
      <c r="T19" s="576" t="s">
        <v>150</v>
      </c>
      <c r="U19" s="330"/>
      <c r="V19" s="330"/>
      <c r="W19" s="330"/>
      <c r="X19" s="330"/>
      <c r="Y19" s="584"/>
      <c r="Z19" s="330"/>
      <c r="AA19" s="330"/>
      <c r="AB19" s="574"/>
      <c r="AC19" s="321" t="s">
        <v>150</v>
      </c>
      <c r="AD19" s="321">
        <v>50.91105</v>
      </c>
      <c r="AE19" s="321">
        <v>51.229235</v>
      </c>
      <c r="AF19" s="582">
        <v>3</v>
      </c>
    </row>
    <row r="20" spans="1:32" s="483" customFormat="1" ht="9" customHeight="1">
      <c r="A20" s="583" t="s">
        <v>375</v>
      </c>
      <c r="B20" s="585"/>
      <c r="C20" s="586" t="s">
        <v>376</v>
      </c>
      <c r="D20" s="587">
        <v>4</v>
      </c>
      <c r="E20" s="338">
        <v>26.139944</v>
      </c>
      <c r="F20" s="338">
        <v>21.007269</v>
      </c>
      <c r="G20" s="588">
        <v>968.8284</v>
      </c>
      <c r="H20" s="338">
        <v>7.0182519999999995</v>
      </c>
      <c r="I20" s="338">
        <v>1557.8556</v>
      </c>
      <c r="J20" s="338">
        <v>2525.211483</v>
      </c>
      <c r="K20" s="588">
        <v>41.008</v>
      </c>
      <c r="L20" s="589">
        <v>29478.611</v>
      </c>
      <c r="M20" s="338">
        <v>33079.2</v>
      </c>
      <c r="N20" s="588">
        <v>1118</v>
      </c>
      <c r="O20" s="589">
        <v>24408.102301439998</v>
      </c>
      <c r="P20" s="338">
        <v>704.719275</v>
      </c>
      <c r="Q20" s="338">
        <v>4939.9259999999995</v>
      </c>
      <c r="R20" s="588">
        <v>3080.88</v>
      </c>
      <c r="S20" s="338" t="s">
        <v>150</v>
      </c>
      <c r="T20" s="588">
        <v>93672.38198011201</v>
      </c>
      <c r="U20" s="338">
        <v>947.5452</v>
      </c>
      <c r="V20" s="338">
        <v>1272.33</v>
      </c>
      <c r="W20" s="338">
        <v>362.37339629611034</v>
      </c>
      <c r="X20" s="338">
        <v>6980.403</v>
      </c>
      <c r="Y20" s="338">
        <v>7511.282</v>
      </c>
      <c r="Z20" s="338">
        <v>120.681</v>
      </c>
      <c r="AA20" s="338">
        <v>34973.5824</v>
      </c>
      <c r="AB20" s="588">
        <v>53.9424</v>
      </c>
      <c r="AC20" s="338">
        <v>110941.16277240813</v>
      </c>
      <c r="AD20" s="338">
        <v>136909.86612844002</v>
      </c>
      <c r="AE20" s="338">
        <v>247851.02890084815</v>
      </c>
      <c r="AF20" s="590">
        <v>4</v>
      </c>
    </row>
    <row r="21" spans="1:32" s="483" customFormat="1" ht="9" customHeight="1">
      <c r="A21" s="583" t="s">
        <v>377</v>
      </c>
      <c r="B21" s="504"/>
      <c r="C21" s="579" t="s">
        <v>378</v>
      </c>
      <c r="D21" s="580">
        <v>5</v>
      </c>
      <c r="E21" s="321" t="s">
        <v>150</v>
      </c>
      <c r="F21" s="321" t="s">
        <v>150</v>
      </c>
      <c r="G21" s="576" t="s">
        <v>150</v>
      </c>
      <c r="H21" s="321" t="s">
        <v>150</v>
      </c>
      <c r="I21" s="321" t="s">
        <v>150</v>
      </c>
      <c r="J21" s="321" t="s">
        <v>150</v>
      </c>
      <c r="K21" s="574"/>
      <c r="L21" s="581" t="s">
        <v>150</v>
      </c>
      <c r="M21" s="321" t="s">
        <v>150</v>
      </c>
      <c r="N21" s="576" t="s">
        <v>150</v>
      </c>
      <c r="O21" s="581" t="s">
        <v>150</v>
      </c>
      <c r="P21" s="321" t="s">
        <v>150</v>
      </c>
      <c r="Q21" s="321" t="s">
        <v>150</v>
      </c>
      <c r="R21" s="576" t="s">
        <v>150</v>
      </c>
      <c r="S21" s="321" t="s">
        <v>150</v>
      </c>
      <c r="T21" s="576">
        <v>6113.051792</v>
      </c>
      <c r="U21" s="330"/>
      <c r="V21" s="330"/>
      <c r="W21" s="330"/>
      <c r="X21" s="321" t="s">
        <v>150</v>
      </c>
      <c r="Y21" s="330"/>
      <c r="Z21" s="330"/>
      <c r="AA21" s="321" t="s">
        <v>150</v>
      </c>
      <c r="AB21" s="576" t="s">
        <v>150</v>
      </c>
      <c r="AC21" s="321">
        <v>6113.051792</v>
      </c>
      <c r="AD21" s="321" t="s">
        <v>150</v>
      </c>
      <c r="AE21" s="321">
        <v>6113.051792</v>
      </c>
      <c r="AF21" s="582">
        <v>5</v>
      </c>
    </row>
    <row r="22" spans="1:32" s="483" customFormat="1" ht="9" customHeight="1" thickBot="1">
      <c r="A22" s="496"/>
      <c r="B22" s="578"/>
      <c r="C22" s="579" t="s">
        <v>379</v>
      </c>
      <c r="D22" s="580">
        <v>7</v>
      </c>
      <c r="E22" s="321" t="s">
        <v>150</v>
      </c>
      <c r="F22" s="321" t="s">
        <v>150</v>
      </c>
      <c r="G22" s="576" t="s">
        <v>150</v>
      </c>
      <c r="H22" s="321" t="s">
        <v>150</v>
      </c>
      <c r="I22" s="321">
        <v>43.078776000000005</v>
      </c>
      <c r="J22" s="321" t="s">
        <v>150</v>
      </c>
      <c r="K22" s="576" t="s">
        <v>150</v>
      </c>
      <c r="L22" s="330"/>
      <c r="M22" s="330"/>
      <c r="N22" s="574"/>
      <c r="O22" s="575"/>
      <c r="P22" s="330"/>
      <c r="Q22" s="330"/>
      <c r="R22" s="574"/>
      <c r="S22" s="321" t="s">
        <v>150</v>
      </c>
      <c r="T22" s="576">
        <v>911.3309760000001</v>
      </c>
      <c r="U22" s="330"/>
      <c r="V22" s="340"/>
      <c r="W22" s="330"/>
      <c r="X22" s="340"/>
      <c r="Y22" s="340"/>
      <c r="Z22" s="330"/>
      <c r="AA22" s="330"/>
      <c r="AB22" s="574"/>
      <c r="AC22" s="321">
        <v>911.3309760000001</v>
      </c>
      <c r="AD22" s="321">
        <v>43.078776000000005</v>
      </c>
      <c r="AE22" s="321">
        <v>954.409752</v>
      </c>
      <c r="AF22" s="582">
        <v>7</v>
      </c>
    </row>
    <row r="23" spans="1:32" s="598" customFormat="1" ht="9.75" customHeight="1" thickBot="1">
      <c r="A23" s="591"/>
      <c r="B23" s="592"/>
      <c r="C23" s="593" t="s">
        <v>380</v>
      </c>
      <c r="D23" s="594">
        <v>8</v>
      </c>
      <c r="E23" s="348">
        <v>26.139944</v>
      </c>
      <c r="F23" s="348">
        <v>21.007269</v>
      </c>
      <c r="G23" s="595">
        <v>968.8284</v>
      </c>
      <c r="H23" s="348">
        <v>7.0182519999999995</v>
      </c>
      <c r="I23" s="348">
        <v>1514.776824</v>
      </c>
      <c r="J23" s="348">
        <v>2525.211483</v>
      </c>
      <c r="K23" s="595">
        <v>41.008</v>
      </c>
      <c r="L23" s="596">
        <v>29478.611</v>
      </c>
      <c r="M23" s="348">
        <v>33079.2</v>
      </c>
      <c r="N23" s="595">
        <v>1118</v>
      </c>
      <c r="O23" s="596">
        <v>24408.102301439998</v>
      </c>
      <c r="P23" s="348">
        <v>704.719275</v>
      </c>
      <c r="Q23" s="348">
        <v>4939.9259999999995</v>
      </c>
      <c r="R23" s="595">
        <v>3080.88</v>
      </c>
      <c r="S23" s="348" t="s">
        <v>150</v>
      </c>
      <c r="T23" s="595">
        <v>86647.99921211202</v>
      </c>
      <c r="U23" s="348">
        <v>947.5452</v>
      </c>
      <c r="V23" s="348">
        <v>1272.33</v>
      </c>
      <c r="W23" s="348">
        <v>362.37339629611034</v>
      </c>
      <c r="X23" s="348">
        <v>6980.403</v>
      </c>
      <c r="Y23" s="348">
        <v>7511.282</v>
      </c>
      <c r="Z23" s="348">
        <v>120.681</v>
      </c>
      <c r="AA23" s="348">
        <v>34973.5824</v>
      </c>
      <c r="AB23" s="595">
        <v>53.9424</v>
      </c>
      <c r="AC23" s="348">
        <v>103916.78000440814</v>
      </c>
      <c r="AD23" s="348">
        <v>136866.78735244</v>
      </c>
      <c r="AE23" s="348">
        <v>240783.56735684816</v>
      </c>
      <c r="AF23" s="597">
        <v>8</v>
      </c>
    </row>
    <row r="24" spans="1:32" s="483" customFormat="1" ht="9" customHeight="1">
      <c r="A24" s="599"/>
      <c r="B24" s="600"/>
      <c r="C24" s="356" t="s">
        <v>381</v>
      </c>
      <c r="D24" s="580">
        <v>10</v>
      </c>
      <c r="E24" s="321" t="s">
        <v>150</v>
      </c>
      <c r="F24" s="330"/>
      <c r="G24" s="576" t="s">
        <v>150</v>
      </c>
      <c r="H24" s="321" t="s">
        <v>150</v>
      </c>
      <c r="I24" s="321" t="s">
        <v>150</v>
      </c>
      <c r="J24" s="330"/>
      <c r="K24" s="574"/>
      <c r="L24" s="575"/>
      <c r="M24" s="330"/>
      <c r="N24" s="574"/>
      <c r="O24" s="575"/>
      <c r="P24" s="330"/>
      <c r="Q24" s="330"/>
      <c r="R24" s="574"/>
      <c r="S24" s="330"/>
      <c r="T24" s="574"/>
      <c r="U24" s="330"/>
      <c r="V24" s="330"/>
      <c r="W24" s="330"/>
      <c r="X24" s="330"/>
      <c r="Y24" s="340"/>
      <c r="Z24" s="330"/>
      <c r="AA24" s="330"/>
      <c r="AB24" s="576" t="s">
        <v>150</v>
      </c>
      <c r="AC24" s="321" t="s">
        <v>150</v>
      </c>
      <c r="AD24" s="321" t="s">
        <v>150</v>
      </c>
      <c r="AE24" s="321" t="s">
        <v>150</v>
      </c>
      <c r="AF24" s="582">
        <v>10</v>
      </c>
    </row>
    <row r="25" spans="1:32" s="483" customFormat="1" ht="9" customHeight="1">
      <c r="A25" s="599"/>
      <c r="B25" s="601" t="s">
        <v>382</v>
      </c>
      <c r="C25" s="353" t="s">
        <v>383</v>
      </c>
      <c r="D25" s="580">
        <v>11</v>
      </c>
      <c r="E25" s="321" t="s">
        <v>150</v>
      </c>
      <c r="F25" s="330"/>
      <c r="G25" s="576" t="s">
        <v>150</v>
      </c>
      <c r="H25" s="321" t="s">
        <v>150</v>
      </c>
      <c r="I25" s="321" t="s">
        <v>150</v>
      </c>
      <c r="J25" s="321" t="s">
        <v>150</v>
      </c>
      <c r="K25" s="576" t="s">
        <v>150</v>
      </c>
      <c r="L25" s="575"/>
      <c r="M25" s="321" t="s">
        <v>150</v>
      </c>
      <c r="N25" s="574"/>
      <c r="O25" s="581">
        <v>32.999571</v>
      </c>
      <c r="P25" s="321" t="s">
        <v>150</v>
      </c>
      <c r="Q25" s="330"/>
      <c r="R25" s="576" t="s">
        <v>150</v>
      </c>
      <c r="S25" s="321" t="s">
        <v>150</v>
      </c>
      <c r="T25" s="576">
        <v>13403.48</v>
      </c>
      <c r="U25" s="330"/>
      <c r="V25" s="330"/>
      <c r="W25" s="330"/>
      <c r="X25" s="321">
        <v>194.421</v>
      </c>
      <c r="Y25" s="321" t="s">
        <v>150</v>
      </c>
      <c r="Z25" s="321" t="s">
        <v>150</v>
      </c>
      <c r="AA25" s="330"/>
      <c r="AB25" s="574"/>
      <c r="AC25" s="321">
        <v>13597.901</v>
      </c>
      <c r="AD25" s="321">
        <v>32.999571</v>
      </c>
      <c r="AE25" s="321">
        <v>13630.900571</v>
      </c>
      <c r="AF25" s="582">
        <v>11</v>
      </c>
    </row>
    <row r="26" spans="1:32" s="483" customFormat="1" ht="9" customHeight="1">
      <c r="A26" s="599" t="s">
        <v>384</v>
      </c>
      <c r="B26" s="601" t="s">
        <v>385</v>
      </c>
      <c r="C26" s="356" t="s">
        <v>386</v>
      </c>
      <c r="D26" s="580">
        <v>12</v>
      </c>
      <c r="E26" s="321" t="s">
        <v>150</v>
      </c>
      <c r="F26" s="330"/>
      <c r="G26" s="576" t="s">
        <v>150</v>
      </c>
      <c r="H26" s="321" t="s">
        <v>150</v>
      </c>
      <c r="I26" s="321" t="s">
        <v>150</v>
      </c>
      <c r="J26" s="321" t="s">
        <v>150</v>
      </c>
      <c r="K26" s="576" t="s">
        <v>150</v>
      </c>
      <c r="L26" s="575"/>
      <c r="M26" s="321">
        <v>0.6444</v>
      </c>
      <c r="N26" s="574"/>
      <c r="O26" s="581">
        <v>15.21832356</v>
      </c>
      <c r="P26" s="321">
        <v>5.27538492</v>
      </c>
      <c r="Q26" s="330"/>
      <c r="R26" s="576" t="s">
        <v>150</v>
      </c>
      <c r="S26" s="321" t="s">
        <v>150</v>
      </c>
      <c r="T26" s="576">
        <v>829.0770000000001</v>
      </c>
      <c r="U26" s="330"/>
      <c r="V26" s="330"/>
      <c r="W26" s="330"/>
      <c r="X26" s="321" t="s">
        <v>150</v>
      </c>
      <c r="Y26" s="321">
        <v>2257.426</v>
      </c>
      <c r="Z26" s="330"/>
      <c r="AA26" s="330"/>
      <c r="AB26" s="574"/>
      <c r="AC26" s="321">
        <v>3086.503</v>
      </c>
      <c r="AD26" s="321">
        <v>21.13810848</v>
      </c>
      <c r="AE26" s="321">
        <v>3107.64110848</v>
      </c>
      <c r="AF26" s="582">
        <v>12</v>
      </c>
    </row>
    <row r="27" spans="1:32" s="483" customFormat="1" ht="9" customHeight="1">
      <c r="A27" s="599" t="s">
        <v>387</v>
      </c>
      <c r="B27" s="601" t="s">
        <v>43</v>
      </c>
      <c r="C27" s="356" t="s">
        <v>388</v>
      </c>
      <c r="D27" s="580">
        <v>14</v>
      </c>
      <c r="E27" s="330"/>
      <c r="F27" s="330"/>
      <c r="G27" s="574"/>
      <c r="H27" s="330"/>
      <c r="I27" s="330"/>
      <c r="J27" s="330"/>
      <c r="K27" s="574"/>
      <c r="L27" s="575"/>
      <c r="M27" s="330"/>
      <c r="N27" s="574"/>
      <c r="O27" s="575"/>
      <c r="P27" s="330"/>
      <c r="Q27" s="330"/>
      <c r="R27" s="574"/>
      <c r="S27" s="330"/>
      <c r="T27" s="574"/>
      <c r="U27" s="602">
        <v>947.5452</v>
      </c>
      <c r="V27" s="330"/>
      <c r="W27" s="330"/>
      <c r="X27" s="330"/>
      <c r="Y27" s="340"/>
      <c r="Z27" s="330"/>
      <c r="AA27" s="321">
        <v>1524.9132</v>
      </c>
      <c r="AB27" s="574"/>
      <c r="AC27" s="321">
        <v>947.5452</v>
      </c>
      <c r="AD27" s="321">
        <v>1524.9132</v>
      </c>
      <c r="AE27" s="321">
        <v>2472.4584</v>
      </c>
      <c r="AF27" s="582">
        <v>14</v>
      </c>
    </row>
    <row r="28" spans="1:32" s="483" customFormat="1" ht="9" customHeight="1">
      <c r="A28" s="599" t="s">
        <v>389</v>
      </c>
      <c r="B28" s="601" t="s">
        <v>390</v>
      </c>
      <c r="C28" s="358" t="s">
        <v>391</v>
      </c>
      <c r="D28" s="580">
        <v>15</v>
      </c>
      <c r="E28" s="330"/>
      <c r="F28" s="330"/>
      <c r="G28" s="574"/>
      <c r="H28" s="330"/>
      <c r="I28" s="330"/>
      <c r="J28" s="330"/>
      <c r="K28" s="574"/>
      <c r="L28" s="575"/>
      <c r="M28" s="330"/>
      <c r="N28" s="574"/>
      <c r="O28" s="575"/>
      <c r="P28" s="330"/>
      <c r="Q28" s="330"/>
      <c r="R28" s="574"/>
      <c r="S28" s="330"/>
      <c r="T28" s="574"/>
      <c r="U28" s="330"/>
      <c r="V28" s="321">
        <v>1272.33</v>
      </c>
      <c r="W28" s="330"/>
      <c r="X28" s="321">
        <v>2509.963</v>
      </c>
      <c r="Y28" s="340"/>
      <c r="Z28" s="321">
        <v>120.681</v>
      </c>
      <c r="AA28" s="330"/>
      <c r="AB28" s="574"/>
      <c r="AC28" s="321">
        <v>3902.974</v>
      </c>
      <c r="AD28" s="321" t="s">
        <v>150</v>
      </c>
      <c r="AE28" s="321">
        <v>3902.974</v>
      </c>
      <c r="AF28" s="582">
        <v>15</v>
      </c>
    </row>
    <row r="29" spans="1:32" s="483" customFormat="1" ht="9" customHeight="1">
      <c r="A29" s="599" t="s">
        <v>392</v>
      </c>
      <c r="B29" s="601" t="s">
        <v>393</v>
      </c>
      <c r="C29" s="356" t="s">
        <v>394</v>
      </c>
      <c r="D29" s="580">
        <v>16</v>
      </c>
      <c r="E29" s="321" t="s">
        <v>150</v>
      </c>
      <c r="F29" s="330"/>
      <c r="G29" s="576" t="s">
        <v>150</v>
      </c>
      <c r="H29" s="321" t="s">
        <v>150</v>
      </c>
      <c r="I29" s="602" t="s">
        <v>150</v>
      </c>
      <c r="J29" s="321" t="s">
        <v>150</v>
      </c>
      <c r="K29" s="576">
        <v>41.008</v>
      </c>
      <c r="L29" s="575"/>
      <c r="M29" s="330"/>
      <c r="N29" s="574"/>
      <c r="O29" s="581">
        <v>326.48602800000003</v>
      </c>
      <c r="P29" s="321" t="s">
        <v>150</v>
      </c>
      <c r="Q29" s="330"/>
      <c r="R29" s="576" t="s">
        <v>150</v>
      </c>
      <c r="S29" s="321" t="s">
        <v>150</v>
      </c>
      <c r="T29" s="576">
        <v>16750.092</v>
      </c>
      <c r="U29" s="330"/>
      <c r="V29" s="330"/>
      <c r="W29" s="330"/>
      <c r="X29" s="321">
        <v>1224.019</v>
      </c>
      <c r="Y29" s="321" t="s">
        <v>150</v>
      </c>
      <c r="Z29" s="330"/>
      <c r="AA29" s="330"/>
      <c r="AB29" s="574"/>
      <c r="AC29" s="321">
        <v>18015.119000000002</v>
      </c>
      <c r="AD29" s="321">
        <v>326.48602800000003</v>
      </c>
      <c r="AE29" s="321">
        <v>18341.605028</v>
      </c>
      <c r="AF29" s="582">
        <v>16</v>
      </c>
    </row>
    <row r="30" spans="1:32" s="483" customFormat="1" ht="9" customHeight="1">
      <c r="A30" s="599" t="s">
        <v>395</v>
      </c>
      <c r="B30" s="601"/>
      <c r="C30" s="356" t="s">
        <v>396</v>
      </c>
      <c r="D30" s="580">
        <v>19</v>
      </c>
      <c r="E30" s="330"/>
      <c r="F30" s="330"/>
      <c r="G30" s="574"/>
      <c r="H30" s="330"/>
      <c r="I30" s="330"/>
      <c r="J30" s="330"/>
      <c r="K30" s="574"/>
      <c r="L30" s="575"/>
      <c r="M30" s="330"/>
      <c r="N30" s="574"/>
      <c r="O30" s="575"/>
      <c r="P30" s="330"/>
      <c r="Q30" s="321">
        <v>80.324</v>
      </c>
      <c r="R30" s="574"/>
      <c r="S30" s="330"/>
      <c r="T30" s="576">
        <v>18.378999999999998</v>
      </c>
      <c r="U30" s="330"/>
      <c r="V30" s="330"/>
      <c r="W30" s="321">
        <v>353.5327753877039</v>
      </c>
      <c r="X30" s="321" t="s">
        <v>150</v>
      </c>
      <c r="Y30" s="321" t="s">
        <v>150</v>
      </c>
      <c r="Z30" s="321" t="s">
        <v>150</v>
      </c>
      <c r="AA30" s="330"/>
      <c r="AB30" s="574"/>
      <c r="AC30" s="321">
        <v>371.9117753877039</v>
      </c>
      <c r="AD30" s="321">
        <v>80.324</v>
      </c>
      <c r="AE30" s="321">
        <v>452.23577538770394</v>
      </c>
      <c r="AF30" s="582">
        <v>19</v>
      </c>
    </row>
    <row r="31" spans="1:32" s="483" customFormat="1" ht="9.75" customHeight="1">
      <c r="A31" s="599" t="s">
        <v>397</v>
      </c>
      <c r="B31" s="603"/>
      <c r="C31" s="604" t="s">
        <v>398</v>
      </c>
      <c r="D31" s="587">
        <v>20</v>
      </c>
      <c r="E31" s="338" t="s">
        <v>150</v>
      </c>
      <c r="F31" s="365"/>
      <c r="G31" s="588" t="s">
        <v>150</v>
      </c>
      <c r="H31" s="338" t="s">
        <v>150</v>
      </c>
      <c r="I31" s="338" t="s">
        <v>150</v>
      </c>
      <c r="J31" s="338" t="s">
        <v>150</v>
      </c>
      <c r="K31" s="588">
        <v>41.008</v>
      </c>
      <c r="L31" s="365"/>
      <c r="M31" s="338">
        <v>0.6444</v>
      </c>
      <c r="N31" s="605"/>
      <c r="O31" s="589">
        <v>374.70392256</v>
      </c>
      <c r="P31" s="338">
        <v>5.27538492</v>
      </c>
      <c r="Q31" s="338">
        <v>80.324</v>
      </c>
      <c r="R31" s="588" t="s">
        <v>150</v>
      </c>
      <c r="S31" s="338" t="s">
        <v>150</v>
      </c>
      <c r="T31" s="588">
        <v>31001.028</v>
      </c>
      <c r="U31" s="338">
        <v>947.5452</v>
      </c>
      <c r="V31" s="338">
        <v>1272.33</v>
      </c>
      <c r="W31" s="338">
        <v>353.5327753877039</v>
      </c>
      <c r="X31" s="338">
        <v>3928.4030000000002</v>
      </c>
      <c r="Y31" s="338">
        <v>2257.426</v>
      </c>
      <c r="Z31" s="338">
        <v>120.681</v>
      </c>
      <c r="AA31" s="338">
        <v>1524.9132</v>
      </c>
      <c r="AB31" s="588" t="s">
        <v>150</v>
      </c>
      <c r="AC31" s="338">
        <v>39921.9539753877</v>
      </c>
      <c r="AD31" s="338">
        <v>1985.8609074800002</v>
      </c>
      <c r="AE31" s="338">
        <v>41907.8148828677</v>
      </c>
      <c r="AF31" s="590">
        <v>20</v>
      </c>
    </row>
    <row r="32" spans="1:32" s="483" customFormat="1" ht="9" customHeight="1">
      <c r="A32" s="599" t="s">
        <v>399</v>
      </c>
      <c r="B32" s="600"/>
      <c r="C32" s="579" t="s">
        <v>400</v>
      </c>
      <c r="D32" s="580">
        <v>22</v>
      </c>
      <c r="E32" s="330"/>
      <c r="F32" s="321" t="s">
        <v>150</v>
      </c>
      <c r="G32" s="574"/>
      <c r="H32" s="330"/>
      <c r="I32" s="321" t="s">
        <v>150</v>
      </c>
      <c r="J32" s="321" t="s">
        <v>150</v>
      </c>
      <c r="K32" s="574"/>
      <c r="L32" s="575"/>
      <c r="M32" s="330"/>
      <c r="N32" s="574"/>
      <c r="O32" s="575"/>
      <c r="P32" s="330"/>
      <c r="Q32" s="330"/>
      <c r="R32" s="574"/>
      <c r="S32" s="330"/>
      <c r="T32" s="574"/>
      <c r="U32" s="330"/>
      <c r="V32" s="330"/>
      <c r="W32" s="330"/>
      <c r="X32" s="330"/>
      <c r="Y32" s="340"/>
      <c r="Z32" s="330"/>
      <c r="AA32" s="330"/>
      <c r="AB32" s="574"/>
      <c r="AC32" s="330"/>
      <c r="AD32" s="321" t="s">
        <v>150</v>
      </c>
      <c r="AE32" s="321" t="s">
        <v>150</v>
      </c>
      <c r="AF32" s="582">
        <v>22</v>
      </c>
    </row>
    <row r="33" spans="1:32" s="483" customFormat="1" ht="9" customHeight="1">
      <c r="A33" s="599" t="s">
        <v>401</v>
      </c>
      <c r="B33" s="601" t="s">
        <v>382</v>
      </c>
      <c r="C33" s="353" t="s">
        <v>383</v>
      </c>
      <c r="D33" s="580">
        <v>23</v>
      </c>
      <c r="E33" s="330"/>
      <c r="F33" s="330"/>
      <c r="G33" s="574"/>
      <c r="H33" s="330"/>
      <c r="I33" s="330"/>
      <c r="J33" s="330"/>
      <c r="K33" s="574"/>
      <c r="L33" s="575"/>
      <c r="M33" s="330"/>
      <c r="N33" s="574"/>
      <c r="O33" s="575"/>
      <c r="P33" s="330"/>
      <c r="Q33" s="330"/>
      <c r="R33" s="574"/>
      <c r="S33" s="330"/>
      <c r="T33" s="574"/>
      <c r="U33" s="330"/>
      <c r="V33" s="330"/>
      <c r="W33" s="330"/>
      <c r="X33" s="330"/>
      <c r="Y33" s="340"/>
      <c r="Z33" s="330"/>
      <c r="AA33" s="321">
        <v>8701.412400000001</v>
      </c>
      <c r="AB33" s="574"/>
      <c r="AC33" s="330"/>
      <c r="AD33" s="321">
        <v>8701.412400000001</v>
      </c>
      <c r="AE33" s="321">
        <v>8701.412400000001</v>
      </c>
      <c r="AF33" s="582">
        <v>23</v>
      </c>
    </row>
    <row r="34" spans="1:32" s="483" customFormat="1" ht="9" customHeight="1">
      <c r="A34" s="599" t="s">
        <v>387</v>
      </c>
      <c r="B34" s="601" t="s">
        <v>385</v>
      </c>
      <c r="C34" s="356" t="s">
        <v>386</v>
      </c>
      <c r="D34" s="580">
        <v>24</v>
      </c>
      <c r="E34" s="330"/>
      <c r="F34" s="330"/>
      <c r="G34" s="574"/>
      <c r="H34" s="330"/>
      <c r="I34" s="330"/>
      <c r="J34" s="330"/>
      <c r="K34" s="574"/>
      <c r="L34" s="575"/>
      <c r="M34" s="330"/>
      <c r="N34" s="574"/>
      <c r="O34" s="575"/>
      <c r="P34" s="330"/>
      <c r="Q34" s="330"/>
      <c r="R34" s="574"/>
      <c r="S34" s="330"/>
      <c r="T34" s="574"/>
      <c r="U34" s="330"/>
      <c r="V34" s="330"/>
      <c r="W34" s="330"/>
      <c r="X34" s="330"/>
      <c r="Y34" s="340"/>
      <c r="Z34" s="330"/>
      <c r="AA34" s="321">
        <v>1983.6936000000003</v>
      </c>
      <c r="AB34" s="574"/>
      <c r="AC34" s="330"/>
      <c r="AD34" s="321">
        <v>1983.6936000000003</v>
      </c>
      <c r="AE34" s="321">
        <v>1983.6936000000003</v>
      </c>
      <c r="AF34" s="582">
        <v>24</v>
      </c>
    </row>
    <row r="35" spans="1:32" s="483" customFormat="1" ht="9" customHeight="1">
      <c r="A35" s="599" t="s">
        <v>402</v>
      </c>
      <c r="B35" s="601" t="s">
        <v>43</v>
      </c>
      <c r="C35" s="356" t="s">
        <v>388</v>
      </c>
      <c r="D35" s="580">
        <v>26</v>
      </c>
      <c r="E35" s="330"/>
      <c r="F35" s="330"/>
      <c r="G35" s="574"/>
      <c r="H35" s="330"/>
      <c r="I35" s="330"/>
      <c r="J35" s="330"/>
      <c r="K35" s="574"/>
      <c r="L35" s="575"/>
      <c r="M35" s="330"/>
      <c r="N35" s="574"/>
      <c r="O35" s="575"/>
      <c r="P35" s="330"/>
      <c r="Q35" s="330"/>
      <c r="R35" s="574"/>
      <c r="S35" s="330"/>
      <c r="T35" s="574"/>
      <c r="U35" s="330"/>
      <c r="V35" s="330"/>
      <c r="W35" s="330"/>
      <c r="X35" s="330"/>
      <c r="Y35" s="340"/>
      <c r="Z35" s="330"/>
      <c r="AA35" s="321">
        <v>2031.8436000000004</v>
      </c>
      <c r="AB35" s="574"/>
      <c r="AC35" s="330"/>
      <c r="AD35" s="321">
        <v>2031.8436000000004</v>
      </c>
      <c r="AE35" s="321">
        <v>2031.8436000000004</v>
      </c>
      <c r="AF35" s="582">
        <v>26</v>
      </c>
    </row>
    <row r="36" spans="1:32" s="483" customFormat="1" ht="9" customHeight="1">
      <c r="A36" s="599" t="s">
        <v>392</v>
      </c>
      <c r="B36" s="601" t="s">
        <v>403</v>
      </c>
      <c r="C36" s="358" t="s">
        <v>391</v>
      </c>
      <c r="D36" s="580">
        <v>27</v>
      </c>
      <c r="E36" s="330"/>
      <c r="F36" s="330"/>
      <c r="G36" s="574"/>
      <c r="H36" s="330"/>
      <c r="I36" s="330"/>
      <c r="J36" s="330"/>
      <c r="K36" s="574"/>
      <c r="L36" s="575"/>
      <c r="M36" s="330"/>
      <c r="N36" s="574"/>
      <c r="O36" s="575"/>
      <c r="P36" s="330"/>
      <c r="Q36" s="330"/>
      <c r="R36" s="574"/>
      <c r="S36" s="330"/>
      <c r="T36" s="574"/>
      <c r="U36" s="330"/>
      <c r="V36" s="330"/>
      <c r="W36" s="330"/>
      <c r="X36" s="330"/>
      <c r="Y36" s="340"/>
      <c r="Z36" s="330"/>
      <c r="AA36" s="321">
        <v>1784.2356000000002</v>
      </c>
      <c r="AB36" s="574"/>
      <c r="AC36" s="330"/>
      <c r="AD36" s="321">
        <v>1784.2356000000002</v>
      </c>
      <c r="AE36" s="321">
        <v>1784.2356000000002</v>
      </c>
      <c r="AF36" s="582">
        <v>27</v>
      </c>
    </row>
    <row r="37" spans="1:32" s="483" customFormat="1" ht="9" customHeight="1">
      <c r="A37" s="599" t="s">
        <v>404</v>
      </c>
      <c r="B37" s="601" t="s">
        <v>405</v>
      </c>
      <c r="C37" s="579" t="s">
        <v>394</v>
      </c>
      <c r="D37" s="580">
        <v>28</v>
      </c>
      <c r="E37" s="330"/>
      <c r="F37" s="330"/>
      <c r="G37" s="574"/>
      <c r="H37" s="330"/>
      <c r="I37" s="330"/>
      <c r="J37" s="330"/>
      <c r="K37" s="574"/>
      <c r="L37" s="575"/>
      <c r="M37" s="330"/>
      <c r="N37" s="574"/>
      <c r="O37" s="575"/>
      <c r="P37" s="606"/>
      <c r="Q37" s="606"/>
      <c r="R37" s="574"/>
      <c r="S37" s="330"/>
      <c r="T37" s="574"/>
      <c r="U37" s="330"/>
      <c r="V37" s="330"/>
      <c r="W37" s="330"/>
      <c r="X37" s="330"/>
      <c r="Y37" s="340"/>
      <c r="Z37" s="330"/>
      <c r="AA37" s="330"/>
      <c r="AB37" s="576">
        <v>15275.7684</v>
      </c>
      <c r="AC37" s="330"/>
      <c r="AD37" s="321">
        <v>15275.7684</v>
      </c>
      <c r="AE37" s="321">
        <v>15275.7684</v>
      </c>
      <c r="AF37" s="582">
        <v>28</v>
      </c>
    </row>
    <row r="38" spans="1:32" s="483" customFormat="1" ht="9" customHeight="1">
      <c r="A38" s="599" t="s">
        <v>387</v>
      </c>
      <c r="B38" s="601"/>
      <c r="C38" s="579" t="s">
        <v>396</v>
      </c>
      <c r="D38" s="580">
        <v>31</v>
      </c>
      <c r="E38" s="330"/>
      <c r="F38" s="330"/>
      <c r="G38" s="574"/>
      <c r="H38" s="330"/>
      <c r="I38" s="330"/>
      <c r="J38" s="330"/>
      <c r="K38" s="574"/>
      <c r="L38" s="575"/>
      <c r="M38" s="330"/>
      <c r="N38" s="574"/>
      <c r="O38" s="575"/>
      <c r="P38" s="330"/>
      <c r="Q38" s="321">
        <v>80.324</v>
      </c>
      <c r="R38" s="574"/>
      <c r="S38" s="330"/>
      <c r="T38" s="574"/>
      <c r="U38" s="330"/>
      <c r="V38" s="330"/>
      <c r="W38" s="330"/>
      <c r="X38" s="330"/>
      <c r="Y38" s="340"/>
      <c r="Z38" s="330"/>
      <c r="AA38" s="321">
        <v>39.3192</v>
      </c>
      <c r="AB38" s="576" t="s">
        <v>150</v>
      </c>
      <c r="AC38" s="330"/>
      <c r="AD38" s="321">
        <v>119.64320000000001</v>
      </c>
      <c r="AE38" s="321">
        <v>119.64320000000001</v>
      </c>
      <c r="AF38" s="582">
        <v>31</v>
      </c>
    </row>
    <row r="39" spans="1:32" s="483" customFormat="1" ht="9.75" customHeight="1">
      <c r="A39" s="599" t="s">
        <v>389</v>
      </c>
      <c r="B39" s="603"/>
      <c r="C39" s="586" t="s">
        <v>406</v>
      </c>
      <c r="D39" s="587">
        <v>32</v>
      </c>
      <c r="E39" s="365"/>
      <c r="F39" s="338" t="s">
        <v>150</v>
      </c>
      <c r="G39" s="605"/>
      <c r="H39" s="365"/>
      <c r="I39" s="338" t="s">
        <v>150</v>
      </c>
      <c r="J39" s="338" t="s">
        <v>150</v>
      </c>
      <c r="K39" s="605"/>
      <c r="L39" s="607"/>
      <c r="M39" s="365"/>
      <c r="N39" s="605"/>
      <c r="O39" s="607"/>
      <c r="P39" s="365"/>
      <c r="Q39" s="338">
        <v>80.324</v>
      </c>
      <c r="R39" s="605"/>
      <c r="S39" s="365"/>
      <c r="T39" s="605"/>
      <c r="U39" s="365"/>
      <c r="V39" s="365"/>
      <c r="W39" s="365"/>
      <c r="X39" s="365"/>
      <c r="Y39" s="608"/>
      <c r="Z39" s="365"/>
      <c r="AA39" s="338">
        <v>14540.504400000002</v>
      </c>
      <c r="AB39" s="588">
        <v>15275.7684</v>
      </c>
      <c r="AC39" s="365"/>
      <c r="AD39" s="338">
        <v>29896.596800000003</v>
      </c>
      <c r="AE39" s="338">
        <v>29896.596800000003</v>
      </c>
      <c r="AF39" s="590">
        <v>32</v>
      </c>
    </row>
    <row r="40" spans="1:32" s="483" customFormat="1" ht="9" customHeight="1">
      <c r="A40" s="599" t="s">
        <v>407</v>
      </c>
      <c r="B40" s="601" t="s">
        <v>49</v>
      </c>
      <c r="C40" s="579" t="s">
        <v>408</v>
      </c>
      <c r="D40" s="580">
        <v>34</v>
      </c>
      <c r="E40" s="330"/>
      <c r="F40" s="330"/>
      <c r="G40" s="574"/>
      <c r="H40" s="602" t="s">
        <v>150</v>
      </c>
      <c r="I40" s="321" t="s">
        <v>150</v>
      </c>
      <c r="J40" s="321" t="s">
        <v>150</v>
      </c>
      <c r="K40" s="574"/>
      <c r="L40" s="575"/>
      <c r="M40" s="330"/>
      <c r="N40" s="574"/>
      <c r="O40" s="575"/>
      <c r="P40" s="330"/>
      <c r="Q40" s="330"/>
      <c r="R40" s="574"/>
      <c r="S40" s="330"/>
      <c r="T40" s="574"/>
      <c r="U40" s="330"/>
      <c r="V40" s="330"/>
      <c r="W40" s="330"/>
      <c r="X40" s="330"/>
      <c r="Y40" s="340"/>
      <c r="Z40" s="330"/>
      <c r="AA40" s="321" t="s">
        <v>150</v>
      </c>
      <c r="AB40" s="576" t="s">
        <v>150</v>
      </c>
      <c r="AC40" s="321" t="s">
        <v>150</v>
      </c>
      <c r="AD40" s="321" t="s">
        <v>150</v>
      </c>
      <c r="AE40" s="321" t="s">
        <v>150</v>
      </c>
      <c r="AF40" s="582">
        <v>34</v>
      </c>
    </row>
    <row r="41" spans="1:32" s="483" customFormat="1" ht="9" customHeight="1">
      <c r="A41" s="599" t="s">
        <v>409</v>
      </c>
      <c r="B41" s="601" t="s">
        <v>410</v>
      </c>
      <c r="C41" s="579" t="s">
        <v>411</v>
      </c>
      <c r="D41" s="580">
        <v>35</v>
      </c>
      <c r="E41" s="330"/>
      <c r="F41" s="330"/>
      <c r="G41" s="574"/>
      <c r="H41" s="330"/>
      <c r="I41" s="330"/>
      <c r="J41" s="330"/>
      <c r="K41" s="574"/>
      <c r="L41" s="575"/>
      <c r="M41" s="330"/>
      <c r="N41" s="574"/>
      <c r="O41" s="575"/>
      <c r="P41" s="330"/>
      <c r="Q41" s="330"/>
      <c r="R41" s="574"/>
      <c r="S41" s="330"/>
      <c r="T41" s="574"/>
      <c r="U41" s="321" t="s">
        <v>150</v>
      </c>
      <c r="V41" s="330"/>
      <c r="W41" s="330"/>
      <c r="X41" s="330"/>
      <c r="Y41" s="340"/>
      <c r="Z41" s="330"/>
      <c r="AA41" s="321">
        <v>674.2908</v>
      </c>
      <c r="AB41" s="576">
        <v>576.0864</v>
      </c>
      <c r="AC41" s="321" t="s">
        <v>150</v>
      </c>
      <c r="AD41" s="321">
        <v>1250.3772</v>
      </c>
      <c r="AE41" s="321">
        <v>1250.3772</v>
      </c>
      <c r="AF41" s="582">
        <v>35</v>
      </c>
    </row>
    <row r="42" spans="1:32" s="483" customFormat="1" ht="9" customHeight="1">
      <c r="A42" s="599" t="s">
        <v>402</v>
      </c>
      <c r="B42" s="601" t="s">
        <v>412</v>
      </c>
      <c r="C42" s="579" t="s">
        <v>413</v>
      </c>
      <c r="D42" s="580">
        <v>36</v>
      </c>
      <c r="E42" s="330"/>
      <c r="F42" s="330"/>
      <c r="G42" s="574"/>
      <c r="H42" s="330"/>
      <c r="I42" s="330"/>
      <c r="J42" s="330"/>
      <c r="K42" s="574"/>
      <c r="L42" s="575"/>
      <c r="M42" s="330"/>
      <c r="N42" s="574"/>
      <c r="O42" s="575"/>
      <c r="P42" s="330"/>
      <c r="Q42" s="330"/>
      <c r="R42" s="574"/>
      <c r="S42" s="330"/>
      <c r="T42" s="576">
        <v>3.5226960000000003</v>
      </c>
      <c r="U42" s="330"/>
      <c r="V42" s="330"/>
      <c r="W42" s="330"/>
      <c r="X42" s="330"/>
      <c r="Y42" s="340"/>
      <c r="Z42" s="330"/>
      <c r="AA42" s="321" t="s">
        <v>150</v>
      </c>
      <c r="AB42" s="574"/>
      <c r="AC42" s="321">
        <v>3.5226960000000003</v>
      </c>
      <c r="AD42" s="321" t="s">
        <v>150</v>
      </c>
      <c r="AE42" s="321">
        <v>3.918696</v>
      </c>
      <c r="AF42" s="582">
        <v>36</v>
      </c>
    </row>
    <row r="43" spans="1:32" s="483" customFormat="1" ht="9" customHeight="1">
      <c r="A43" s="599"/>
      <c r="B43" s="601" t="s">
        <v>414</v>
      </c>
      <c r="C43" s="579" t="s">
        <v>396</v>
      </c>
      <c r="D43" s="580">
        <v>38</v>
      </c>
      <c r="E43" s="330"/>
      <c r="F43" s="330"/>
      <c r="G43" s="574"/>
      <c r="H43" s="330"/>
      <c r="I43" s="330"/>
      <c r="J43" s="330"/>
      <c r="K43" s="574"/>
      <c r="L43" s="575"/>
      <c r="M43" s="330"/>
      <c r="N43" s="574"/>
      <c r="O43" s="581" t="s">
        <v>150</v>
      </c>
      <c r="P43" s="321" t="s">
        <v>150</v>
      </c>
      <c r="Q43" s="330"/>
      <c r="R43" s="574"/>
      <c r="S43" s="330"/>
      <c r="T43" s="576" t="s">
        <v>150</v>
      </c>
      <c r="U43" s="330"/>
      <c r="V43" s="330"/>
      <c r="W43" s="321">
        <v>6.749931021329987</v>
      </c>
      <c r="X43" s="330"/>
      <c r="Y43" s="340"/>
      <c r="Z43" s="330"/>
      <c r="AA43" s="321">
        <v>50.6448</v>
      </c>
      <c r="AB43" s="574"/>
      <c r="AC43" s="321">
        <v>6.749931021329987</v>
      </c>
      <c r="AD43" s="321">
        <v>50.6448</v>
      </c>
      <c r="AE43" s="321">
        <v>57.39473102132998</v>
      </c>
      <c r="AF43" s="582">
        <v>38</v>
      </c>
    </row>
    <row r="44" spans="1:32" s="483" customFormat="1" ht="9.75" customHeight="1">
      <c r="A44" s="599"/>
      <c r="B44" s="601" t="s">
        <v>415</v>
      </c>
      <c r="C44" s="586" t="s">
        <v>416</v>
      </c>
      <c r="D44" s="587">
        <v>39</v>
      </c>
      <c r="E44" s="365"/>
      <c r="F44" s="365"/>
      <c r="G44" s="605"/>
      <c r="H44" s="338" t="s">
        <v>150</v>
      </c>
      <c r="I44" s="338" t="s">
        <v>150</v>
      </c>
      <c r="J44" s="338" t="s">
        <v>150</v>
      </c>
      <c r="K44" s="605"/>
      <c r="L44" s="607"/>
      <c r="M44" s="365"/>
      <c r="N44" s="605"/>
      <c r="O44" s="589" t="s">
        <v>150</v>
      </c>
      <c r="P44" s="338" t="s">
        <v>150</v>
      </c>
      <c r="Q44" s="365"/>
      <c r="R44" s="605"/>
      <c r="S44" s="365"/>
      <c r="T44" s="588">
        <v>3.5226960000000003</v>
      </c>
      <c r="U44" s="338" t="s">
        <v>150</v>
      </c>
      <c r="V44" s="365"/>
      <c r="W44" s="338">
        <v>6.749931021329987</v>
      </c>
      <c r="X44" s="365"/>
      <c r="Y44" s="608"/>
      <c r="Z44" s="365"/>
      <c r="AA44" s="338">
        <v>725.3316</v>
      </c>
      <c r="AB44" s="588">
        <v>576.0864</v>
      </c>
      <c r="AC44" s="338">
        <v>10.272627021329987</v>
      </c>
      <c r="AD44" s="338">
        <v>1301.4180000000001</v>
      </c>
      <c r="AE44" s="338">
        <v>1311.69062702133</v>
      </c>
      <c r="AF44" s="590">
        <v>39</v>
      </c>
    </row>
    <row r="45" spans="1:32" s="483" customFormat="1" ht="9" customHeight="1">
      <c r="A45" s="609"/>
      <c r="B45" s="570"/>
      <c r="C45" s="579" t="s">
        <v>417</v>
      </c>
      <c r="D45" s="580">
        <v>40</v>
      </c>
      <c r="E45" s="365"/>
      <c r="F45" s="365"/>
      <c r="G45" s="605"/>
      <c r="H45" s="365"/>
      <c r="I45" s="365"/>
      <c r="J45" s="365"/>
      <c r="K45" s="605"/>
      <c r="L45" s="607"/>
      <c r="M45" s="365"/>
      <c r="N45" s="605"/>
      <c r="O45" s="607"/>
      <c r="P45" s="365"/>
      <c r="Q45" s="365"/>
      <c r="R45" s="605"/>
      <c r="S45" s="338" t="s">
        <v>150</v>
      </c>
      <c r="T45" s="588">
        <v>61.185738560000004</v>
      </c>
      <c r="U45" s="365"/>
      <c r="V45" s="365"/>
      <c r="W45" s="365"/>
      <c r="X45" s="365"/>
      <c r="Y45" s="365"/>
      <c r="Z45" s="365"/>
      <c r="AA45" s="338">
        <v>1061.3556</v>
      </c>
      <c r="AB45" s="588">
        <v>2285.8488</v>
      </c>
      <c r="AC45" s="338">
        <v>63.27642844707654</v>
      </c>
      <c r="AD45" s="338">
        <v>3347.2044000000005</v>
      </c>
      <c r="AE45" s="338">
        <v>3410.480828447077</v>
      </c>
      <c r="AF45" s="582">
        <v>40</v>
      </c>
    </row>
    <row r="46" spans="1:32" s="483" customFormat="1" ht="9.75" customHeight="1">
      <c r="A46" s="610"/>
      <c r="B46" s="578"/>
      <c r="C46" s="611" t="s">
        <v>418</v>
      </c>
      <c r="D46" s="612">
        <v>41</v>
      </c>
      <c r="E46" s="338">
        <v>26.139944</v>
      </c>
      <c r="F46" s="338">
        <v>21.007269</v>
      </c>
      <c r="G46" s="588">
        <v>968.8284</v>
      </c>
      <c r="H46" s="338">
        <v>7.0182519999999995</v>
      </c>
      <c r="I46" s="338">
        <v>1514.776824</v>
      </c>
      <c r="J46" s="338">
        <v>2525.211483</v>
      </c>
      <c r="K46" s="588" t="s">
        <v>150</v>
      </c>
      <c r="L46" s="589">
        <v>29478.611</v>
      </c>
      <c r="M46" s="338">
        <v>33078.5556</v>
      </c>
      <c r="N46" s="588">
        <v>1118</v>
      </c>
      <c r="O46" s="589">
        <v>24033.39837888</v>
      </c>
      <c r="P46" s="338">
        <v>699.4438900800001</v>
      </c>
      <c r="Q46" s="338">
        <v>4939.9259999999995</v>
      </c>
      <c r="R46" s="588">
        <v>3080.88</v>
      </c>
      <c r="S46" s="338" t="s">
        <v>150</v>
      </c>
      <c r="T46" s="588">
        <v>55582.262777552016</v>
      </c>
      <c r="U46" s="613"/>
      <c r="V46" s="613"/>
      <c r="W46" s="614" t="s">
        <v>150</v>
      </c>
      <c r="X46" s="338">
        <v>3052</v>
      </c>
      <c r="Y46" s="338">
        <v>5253.856</v>
      </c>
      <c r="Z46" s="338" t="s">
        <v>150</v>
      </c>
      <c r="AA46" s="338">
        <v>46202.4864</v>
      </c>
      <c r="AB46" s="588">
        <v>12467.7756</v>
      </c>
      <c r="AC46" s="338">
        <v>63921.27697355201</v>
      </c>
      <c r="AD46" s="338">
        <v>160128.90084496</v>
      </c>
      <c r="AE46" s="338">
        <v>224050.17781851202</v>
      </c>
      <c r="AF46" s="615">
        <v>41</v>
      </c>
    </row>
    <row r="47" spans="1:32" s="483" customFormat="1" ht="9" customHeight="1">
      <c r="A47" s="610"/>
      <c r="B47" s="578"/>
      <c r="C47" s="616" t="s">
        <v>419</v>
      </c>
      <c r="D47" s="580">
        <v>42</v>
      </c>
      <c r="E47" s="380"/>
      <c r="F47" s="380"/>
      <c r="G47" s="617" t="s">
        <v>150</v>
      </c>
      <c r="H47" s="618" t="s">
        <v>150</v>
      </c>
      <c r="I47" s="380"/>
      <c r="J47" s="618">
        <v>62.997421</v>
      </c>
      <c r="K47" s="619"/>
      <c r="L47" s="620"/>
      <c r="M47" s="380"/>
      <c r="N47" s="619"/>
      <c r="O47" s="621" t="s">
        <v>150</v>
      </c>
      <c r="P47" s="618" t="s">
        <v>150</v>
      </c>
      <c r="Q47" s="618">
        <v>4939.9259999999995</v>
      </c>
      <c r="R47" s="617" t="s">
        <v>150</v>
      </c>
      <c r="S47" s="380"/>
      <c r="T47" s="617" t="s">
        <v>150</v>
      </c>
      <c r="U47" s="380"/>
      <c r="V47" s="380"/>
      <c r="W47" s="380"/>
      <c r="X47" s="380"/>
      <c r="Y47" s="622"/>
      <c r="Z47" s="380"/>
      <c r="AA47" s="380"/>
      <c r="AB47" s="619"/>
      <c r="AC47" s="618" t="s">
        <v>150</v>
      </c>
      <c r="AD47" s="618">
        <v>5002.9234209999995</v>
      </c>
      <c r="AE47" s="618">
        <v>5002.962150552</v>
      </c>
      <c r="AF47" s="582">
        <v>42</v>
      </c>
    </row>
    <row r="48" spans="1:32" s="483" customFormat="1" ht="9" customHeight="1" thickBot="1">
      <c r="A48" s="623"/>
      <c r="B48" s="624"/>
      <c r="C48" s="625" t="s">
        <v>420</v>
      </c>
      <c r="D48" s="626">
        <v>43</v>
      </c>
      <c r="E48" s="321" t="s">
        <v>150</v>
      </c>
      <c r="F48" s="321" t="s">
        <v>150</v>
      </c>
      <c r="G48" s="576" t="s">
        <v>150</v>
      </c>
      <c r="H48" s="321" t="s">
        <v>150</v>
      </c>
      <c r="I48" s="321" t="s">
        <v>150</v>
      </c>
      <c r="J48" s="321" t="s">
        <v>150</v>
      </c>
      <c r="K48" s="574"/>
      <c r="L48" s="330"/>
      <c r="M48" s="330"/>
      <c r="N48" s="574"/>
      <c r="O48" s="575"/>
      <c r="P48" s="330"/>
      <c r="Q48" s="330"/>
      <c r="R48" s="574"/>
      <c r="S48" s="321" t="s">
        <v>150</v>
      </c>
      <c r="T48" s="576" t="s">
        <v>150</v>
      </c>
      <c r="U48" s="330"/>
      <c r="V48" s="340"/>
      <c r="W48" s="330"/>
      <c r="X48" s="340"/>
      <c r="Y48" s="340"/>
      <c r="Z48" s="330"/>
      <c r="AA48" s="321" t="s">
        <v>150</v>
      </c>
      <c r="AB48" s="576" t="s">
        <v>150</v>
      </c>
      <c r="AC48" s="321" t="s">
        <v>150</v>
      </c>
      <c r="AD48" s="321" t="s">
        <v>150</v>
      </c>
      <c r="AE48" s="321" t="s">
        <v>150</v>
      </c>
      <c r="AF48" s="627">
        <v>43</v>
      </c>
    </row>
    <row r="49" spans="1:33" s="598" customFormat="1" ht="9.75" customHeight="1" thickBot="1">
      <c r="A49" s="628"/>
      <c r="B49" s="629"/>
      <c r="C49" s="630" t="s">
        <v>421</v>
      </c>
      <c r="D49" s="594">
        <v>44</v>
      </c>
      <c r="E49" s="348">
        <v>26.139944</v>
      </c>
      <c r="F49" s="348">
        <v>21.007269</v>
      </c>
      <c r="G49" s="595">
        <v>968.8284</v>
      </c>
      <c r="H49" s="348">
        <v>7.0182519999999995</v>
      </c>
      <c r="I49" s="348">
        <v>1514.776824</v>
      </c>
      <c r="J49" s="348">
        <v>2462.214062</v>
      </c>
      <c r="K49" s="595" t="s">
        <v>150</v>
      </c>
      <c r="L49" s="596">
        <v>29478.611</v>
      </c>
      <c r="M49" s="348">
        <v>33078.5556</v>
      </c>
      <c r="N49" s="595">
        <v>1118</v>
      </c>
      <c r="O49" s="596">
        <v>24033.39837888</v>
      </c>
      <c r="P49" s="348">
        <v>699.4438900800001</v>
      </c>
      <c r="Q49" s="631"/>
      <c r="R49" s="595">
        <v>3080.88</v>
      </c>
      <c r="S49" s="348" t="s">
        <v>150</v>
      </c>
      <c r="T49" s="595">
        <v>55582.22404800002</v>
      </c>
      <c r="U49" s="631"/>
      <c r="V49" s="631"/>
      <c r="W49" s="632"/>
      <c r="X49" s="348">
        <v>3052</v>
      </c>
      <c r="Y49" s="348">
        <v>5253.856</v>
      </c>
      <c r="Z49" s="348" t="s">
        <v>150</v>
      </c>
      <c r="AA49" s="348">
        <v>46202.4864</v>
      </c>
      <c r="AB49" s="595">
        <v>12467.7756</v>
      </c>
      <c r="AC49" s="348">
        <v>63921.238244000015</v>
      </c>
      <c r="AD49" s="348">
        <v>155125.97742396</v>
      </c>
      <c r="AE49" s="348">
        <v>219047.21566796</v>
      </c>
      <c r="AF49" s="597">
        <v>44</v>
      </c>
      <c r="AG49" s="633"/>
    </row>
    <row r="50" spans="1:33" s="483" customFormat="1" ht="9" customHeight="1">
      <c r="A50" s="496"/>
      <c r="C50" s="634" t="s">
        <v>422</v>
      </c>
      <c r="D50" s="580">
        <v>45</v>
      </c>
      <c r="E50" s="321" t="s">
        <v>150</v>
      </c>
      <c r="F50" s="330"/>
      <c r="G50" s="576" t="s">
        <v>150</v>
      </c>
      <c r="H50" s="321" t="s">
        <v>150</v>
      </c>
      <c r="I50" s="321" t="s">
        <v>150</v>
      </c>
      <c r="J50" s="321">
        <v>342.36085199999997</v>
      </c>
      <c r="K50" s="576" t="s">
        <v>150</v>
      </c>
      <c r="L50" s="575"/>
      <c r="M50" s="330"/>
      <c r="N50" s="574"/>
      <c r="O50" s="581">
        <v>104.63731674</v>
      </c>
      <c r="P50" s="321" t="s">
        <v>150</v>
      </c>
      <c r="Q50" s="330"/>
      <c r="R50" s="576" t="s">
        <v>245</v>
      </c>
      <c r="S50" s="321" t="s">
        <v>150</v>
      </c>
      <c r="T50" s="576" t="s">
        <v>150</v>
      </c>
      <c r="U50" s="330"/>
      <c r="V50" s="330"/>
      <c r="W50" s="330"/>
      <c r="X50" s="394" t="s">
        <v>245</v>
      </c>
      <c r="Y50" s="394" t="s">
        <v>150</v>
      </c>
      <c r="Z50" s="330"/>
      <c r="AA50" s="321">
        <v>185.9832</v>
      </c>
      <c r="AB50" s="635" t="s">
        <v>245</v>
      </c>
      <c r="AC50" s="394" t="s">
        <v>150</v>
      </c>
      <c r="AD50" s="394">
        <v>632.98136874</v>
      </c>
      <c r="AE50" s="394">
        <v>633.29872874</v>
      </c>
      <c r="AF50" s="582">
        <v>45</v>
      </c>
      <c r="AG50" s="510"/>
    </row>
    <row r="51" spans="1:32" s="483" customFormat="1" ht="9" customHeight="1">
      <c r="A51" s="496"/>
      <c r="C51" s="356" t="s">
        <v>423</v>
      </c>
      <c r="D51" s="580" t="s">
        <v>424</v>
      </c>
      <c r="E51" s="315" t="s">
        <v>150</v>
      </c>
      <c r="F51" s="330"/>
      <c r="G51" s="319" t="s">
        <v>150</v>
      </c>
      <c r="H51" s="315">
        <v>3.9273119999999997</v>
      </c>
      <c r="I51" s="315" t="s">
        <v>150</v>
      </c>
      <c r="J51" s="315" t="s">
        <v>150</v>
      </c>
      <c r="K51" s="319" t="s">
        <v>150</v>
      </c>
      <c r="L51" s="330"/>
      <c r="M51" s="330"/>
      <c r="N51" s="574"/>
      <c r="O51" s="326">
        <v>277.307679</v>
      </c>
      <c r="P51" s="315">
        <v>13.952835</v>
      </c>
      <c r="Q51" s="330"/>
      <c r="R51" s="319" t="s">
        <v>245</v>
      </c>
      <c r="S51" s="315" t="s">
        <v>150</v>
      </c>
      <c r="T51" s="319">
        <v>1470.01152</v>
      </c>
      <c r="U51" s="330"/>
      <c r="V51" s="330"/>
      <c r="W51" s="330"/>
      <c r="X51" s="394" t="s">
        <v>245</v>
      </c>
      <c r="Y51" s="394" t="s">
        <v>150</v>
      </c>
      <c r="Z51" s="330"/>
      <c r="AA51" s="321">
        <v>1062.5292</v>
      </c>
      <c r="AB51" s="635" t="s">
        <v>245</v>
      </c>
      <c r="AC51" s="395">
        <v>1473.938832</v>
      </c>
      <c r="AD51" s="395">
        <v>1353.789714</v>
      </c>
      <c r="AE51" s="395">
        <v>2827.7285460000003</v>
      </c>
      <c r="AF51" s="582" t="s">
        <v>424</v>
      </c>
    </row>
    <row r="52" spans="1:32" s="483" customFormat="1" ht="9" customHeight="1">
      <c r="A52" s="496"/>
      <c r="C52" s="356" t="s">
        <v>425</v>
      </c>
      <c r="D52" s="580" t="s">
        <v>426</v>
      </c>
      <c r="E52" s="315" t="s">
        <v>150</v>
      </c>
      <c r="F52" s="330"/>
      <c r="G52" s="319" t="s">
        <v>150</v>
      </c>
      <c r="H52" s="315" t="s">
        <v>150</v>
      </c>
      <c r="I52" s="315" t="s">
        <v>150</v>
      </c>
      <c r="J52" s="315" t="s">
        <v>150</v>
      </c>
      <c r="K52" s="319" t="s">
        <v>150</v>
      </c>
      <c r="L52" s="330"/>
      <c r="M52" s="330"/>
      <c r="N52" s="574"/>
      <c r="O52" s="326">
        <v>35.09682</v>
      </c>
      <c r="P52" s="315" t="s">
        <v>150</v>
      </c>
      <c r="Q52" s="330"/>
      <c r="R52" s="319" t="s">
        <v>245</v>
      </c>
      <c r="S52" s="315" t="s">
        <v>150</v>
      </c>
      <c r="T52" s="319">
        <v>197.58833600000003</v>
      </c>
      <c r="U52" s="330"/>
      <c r="V52" s="330"/>
      <c r="W52" s="330"/>
      <c r="X52" s="394" t="s">
        <v>245</v>
      </c>
      <c r="Y52" s="394" t="s">
        <v>150</v>
      </c>
      <c r="Z52" s="330"/>
      <c r="AA52" s="321">
        <v>379.062</v>
      </c>
      <c r="AB52" s="635" t="s">
        <v>245</v>
      </c>
      <c r="AC52" s="395">
        <v>197.58833600000003</v>
      </c>
      <c r="AD52" s="395">
        <v>414.58857</v>
      </c>
      <c r="AE52" s="395">
        <v>612.176906</v>
      </c>
      <c r="AF52" s="582" t="s">
        <v>426</v>
      </c>
    </row>
    <row r="53" spans="1:32" s="483" customFormat="1" ht="9" customHeight="1">
      <c r="A53" s="496"/>
      <c r="C53" s="356" t="s">
        <v>427</v>
      </c>
      <c r="D53" s="580" t="s">
        <v>428</v>
      </c>
      <c r="E53" s="315" t="s">
        <v>150</v>
      </c>
      <c r="F53" s="330"/>
      <c r="G53" s="319" t="s">
        <v>150</v>
      </c>
      <c r="H53" s="315" t="s">
        <v>150</v>
      </c>
      <c r="I53" s="315" t="s">
        <v>150</v>
      </c>
      <c r="J53" s="315" t="s">
        <v>150</v>
      </c>
      <c r="K53" s="319" t="s">
        <v>150</v>
      </c>
      <c r="L53" s="330"/>
      <c r="M53" s="330"/>
      <c r="N53" s="574"/>
      <c r="O53" s="326">
        <v>166.59262026000002</v>
      </c>
      <c r="P53" s="315">
        <v>46.630779</v>
      </c>
      <c r="Q53" s="330"/>
      <c r="R53" s="319" t="s">
        <v>245</v>
      </c>
      <c r="S53" s="315" t="s">
        <v>150</v>
      </c>
      <c r="T53" s="319">
        <v>1581.912656</v>
      </c>
      <c r="U53" s="330"/>
      <c r="V53" s="330"/>
      <c r="W53" s="330"/>
      <c r="X53" s="394" t="s">
        <v>245</v>
      </c>
      <c r="Y53" s="394">
        <v>5253.856000000001</v>
      </c>
      <c r="Z53" s="330"/>
      <c r="AA53" s="321">
        <v>1779.4908</v>
      </c>
      <c r="AB53" s="635" t="s">
        <v>245</v>
      </c>
      <c r="AC53" s="395">
        <v>6835.768656</v>
      </c>
      <c r="AD53" s="395">
        <v>1992.71419926</v>
      </c>
      <c r="AE53" s="395">
        <v>8828.482855260001</v>
      </c>
      <c r="AF53" s="582" t="s">
        <v>428</v>
      </c>
    </row>
    <row r="54" spans="1:32" s="483" customFormat="1" ht="9" customHeight="1">
      <c r="A54" s="496"/>
      <c r="C54" s="356" t="s">
        <v>429</v>
      </c>
      <c r="D54" s="580" t="s">
        <v>430</v>
      </c>
      <c r="E54" s="315" t="s">
        <v>150</v>
      </c>
      <c r="F54" s="330"/>
      <c r="G54" s="319" t="s">
        <v>150</v>
      </c>
      <c r="H54" s="315" t="s">
        <v>150</v>
      </c>
      <c r="I54" s="315" t="s">
        <v>150</v>
      </c>
      <c r="J54" s="315" t="s">
        <v>150</v>
      </c>
      <c r="K54" s="315" t="s">
        <v>150</v>
      </c>
      <c r="L54" s="575"/>
      <c r="M54" s="330"/>
      <c r="N54" s="574"/>
      <c r="O54" s="326">
        <v>129.06384744000002</v>
      </c>
      <c r="P54" s="315">
        <v>240.09229608000004</v>
      </c>
      <c r="Q54" s="330"/>
      <c r="R54" s="319" t="s">
        <v>245</v>
      </c>
      <c r="S54" s="315" t="s">
        <v>150</v>
      </c>
      <c r="T54" s="319">
        <v>2544.973312</v>
      </c>
      <c r="U54" s="330"/>
      <c r="V54" s="330"/>
      <c r="W54" s="330"/>
      <c r="X54" s="394" t="s">
        <v>245</v>
      </c>
      <c r="Y54" s="394" t="s">
        <v>150</v>
      </c>
      <c r="Z54" s="330"/>
      <c r="AA54" s="321">
        <v>1318.2156</v>
      </c>
      <c r="AB54" s="635" t="s">
        <v>245</v>
      </c>
      <c r="AC54" s="395">
        <v>2544.973312</v>
      </c>
      <c r="AD54" s="395">
        <v>1687.37174352</v>
      </c>
      <c r="AE54" s="395">
        <v>4232.34505552</v>
      </c>
      <c r="AF54" s="582" t="s">
        <v>430</v>
      </c>
    </row>
    <row r="55" spans="1:32" s="483" customFormat="1" ht="9" customHeight="1">
      <c r="A55" s="496"/>
      <c r="C55" s="356" t="s">
        <v>431</v>
      </c>
      <c r="D55" s="580">
        <v>56</v>
      </c>
      <c r="E55" s="321" t="s">
        <v>150</v>
      </c>
      <c r="F55" s="330"/>
      <c r="G55" s="576" t="s">
        <v>150</v>
      </c>
      <c r="H55" s="321" t="s">
        <v>150</v>
      </c>
      <c r="I55" s="321" t="s">
        <v>150</v>
      </c>
      <c r="J55" s="321" t="s">
        <v>150</v>
      </c>
      <c r="K55" s="576" t="s">
        <v>150</v>
      </c>
      <c r="L55" s="575"/>
      <c r="M55" s="330"/>
      <c r="N55" s="574"/>
      <c r="O55" s="581">
        <v>104.00643000000001</v>
      </c>
      <c r="P55" s="321" t="s">
        <v>150</v>
      </c>
      <c r="Q55" s="330"/>
      <c r="R55" s="576" t="s">
        <v>245</v>
      </c>
      <c r="S55" s="321" t="s">
        <v>150</v>
      </c>
      <c r="T55" s="576">
        <v>308.029616</v>
      </c>
      <c r="U55" s="330"/>
      <c r="V55" s="330"/>
      <c r="W55" s="330"/>
      <c r="X55" s="394" t="s">
        <v>245</v>
      </c>
      <c r="Y55" s="394" t="s">
        <v>150</v>
      </c>
      <c r="Z55" s="330"/>
      <c r="AA55" s="321">
        <v>1388.6928</v>
      </c>
      <c r="AB55" s="635" t="s">
        <v>245</v>
      </c>
      <c r="AC55" s="394">
        <v>308.029616</v>
      </c>
      <c r="AD55" s="394">
        <v>1492.861002</v>
      </c>
      <c r="AE55" s="394">
        <v>1800.8906180000001</v>
      </c>
      <c r="AF55" s="582">
        <v>56</v>
      </c>
    </row>
    <row r="56" spans="1:32" s="483" customFormat="1" ht="9" customHeight="1">
      <c r="A56" s="496"/>
      <c r="C56" s="356" t="s">
        <v>432</v>
      </c>
      <c r="D56" s="636"/>
      <c r="E56" s="330"/>
      <c r="F56" s="330"/>
      <c r="G56" s="574"/>
      <c r="H56" s="330"/>
      <c r="I56" s="330"/>
      <c r="J56" s="330"/>
      <c r="K56" s="574"/>
      <c r="L56" s="575"/>
      <c r="M56" s="330"/>
      <c r="N56" s="574"/>
      <c r="O56" s="575"/>
      <c r="P56" s="330"/>
      <c r="Q56" s="330"/>
      <c r="R56" s="574"/>
      <c r="S56" s="330"/>
      <c r="T56" s="574"/>
      <c r="U56" s="330"/>
      <c r="V56" s="330"/>
      <c r="W56" s="330"/>
      <c r="X56" s="330"/>
      <c r="Y56" s="340"/>
      <c r="Z56" s="330"/>
      <c r="AA56" s="330"/>
      <c r="AB56" s="574"/>
      <c r="AC56" s="637"/>
      <c r="AD56" s="637"/>
      <c r="AE56" s="637"/>
      <c r="AF56" s="638"/>
    </row>
    <row r="57" spans="1:32" s="483" customFormat="1" ht="9" customHeight="1">
      <c r="A57" s="496"/>
      <c r="C57" s="356" t="s">
        <v>433</v>
      </c>
      <c r="D57" s="580" t="s">
        <v>434</v>
      </c>
      <c r="E57" s="315" t="s">
        <v>150</v>
      </c>
      <c r="F57" s="330"/>
      <c r="G57" s="319">
        <v>810.99555</v>
      </c>
      <c r="H57" s="315" t="s">
        <v>150</v>
      </c>
      <c r="I57" s="315">
        <v>323.82612</v>
      </c>
      <c r="J57" s="315">
        <v>2118.96373</v>
      </c>
      <c r="K57" s="315" t="s">
        <v>150</v>
      </c>
      <c r="L57" s="575"/>
      <c r="M57" s="330"/>
      <c r="N57" s="574"/>
      <c r="O57" s="326">
        <v>203.090745</v>
      </c>
      <c r="P57" s="315">
        <v>387.484383</v>
      </c>
      <c r="Q57" s="330"/>
      <c r="R57" s="319" t="s">
        <v>245</v>
      </c>
      <c r="S57" s="315" t="s">
        <v>150</v>
      </c>
      <c r="T57" s="319">
        <v>4649.482680000001</v>
      </c>
      <c r="U57" s="330"/>
      <c r="V57" s="330"/>
      <c r="W57" s="330"/>
      <c r="X57" s="394" t="s">
        <v>245</v>
      </c>
      <c r="Y57" s="394" t="s">
        <v>150</v>
      </c>
      <c r="Z57" s="330"/>
      <c r="AA57" s="321">
        <v>2179.1304</v>
      </c>
      <c r="AB57" s="635" t="s">
        <v>245</v>
      </c>
      <c r="AC57" s="395">
        <v>4649.482680000001</v>
      </c>
      <c r="AD57" s="395">
        <v>6023.490927999999</v>
      </c>
      <c r="AE57" s="395">
        <v>10672.973608</v>
      </c>
      <c r="AF57" s="582" t="s">
        <v>434</v>
      </c>
    </row>
    <row r="58" spans="1:32" s="483" customFormat="1" ht="9" customHeight="1">
      <c r="A58" s="496"/>
      <c r="C58" s="356" t="s">
        <v>435</v>
      </c>
      <c r="D58" s="580" t="s">
        <v>436</v>
      </c>
      <c r="E58" s="315" t="s">
        <v>150</v>
      </c>
      <c r="F58" s="330"/>
      <c r="G58" s="319">
        <v>156.28575</v>
      </c>
      <c r="H58" s="315" t="s">
        <v>150</v>
      </c>
      <c r="I58" s="315" t="s">
        <v>150</v>
      </c>
      <c r="J58" s="315" t="s">
        <v>150</v>
      </c>
      <c r="K58" s="315" t="s">
        <v>150</v>
      </c>
      <c r="L58" s="575"/>
      <c r="M58" s="330"/>
      <c r="N58" s="574"/>
      <c r="O58" s="326">
        <v>25.637799</v>
      </c>
      <c r="P58" s="315" t="s">
        <v>150</v>
      </c>
      <c r="Q58" s="330"/>
      <c r="R58" s="319" t="s">
        <v>245</v>
      </c>
      <c r="S58" s="315" t="s">
        <v>150</v>
      </c>
      <c r="T58" s="319">
        <v>1755.7624640000001</v>
      </c>
      <c r="U58" s="330"/>
      <c r="V58" s="330"/>
      <c r="W58" s="330"/>
      <c r="X58" s="394" t="s">
        <v>245</v>
      </c>
      <c r="Y58" s="394" t="s">
        <v>150</v>
      </c>
      <c r="Z58" s="330"/>
      <c r="AA58" s="321">
        <v>2382.768</v>
      </c>
      <c r="AB58" s="635" t="s">
        <v>245</v>
      </c>
      <c r="AC58" s="395">
        <v>1755.7624640000001</v>
      </c>
      <c r="AD58" s="395">
        <v>2564.691549</v>
      </c>
      <c r="AE58" s="395">
        <v>4320.4540130000005</v>
      </c>
      <c r="AF58" s="582" t="s">
        <v>436</v>
      </c>
    </row>
    <row r="59" spans="1:32" s="483" customFormat="1" ht="9" customHeight="1">
      <c r="A59" s="496"/>
      <c r="C59" s="356" t="s">
        <v>437</v>
      </c>
      <c r="D59" s="580">
        <v>62</v>
      </c>
      <c r="E59" s="321">
        <v>0.629517</v>
      </c>
      <c r="F59" s="330"/>
      <c r="G59" s="576" t="s">
        <v>150</v>
      </c>
      <c r="H59" s="321" t="s">
        <v>150</v>
      </c>
      <c r="I59" s="321" t="s">
        <v>150</v>
      </c>
      <c r="J59" s="321" t="s">
        <v>150</v>
      </c>
      <c r="K59" s="576" t="s">
        <v>150</v>
      </c>
      <c r="L59" s="575"/>
      <c r="M59" s="330"/>
      <c r="N59" s="574"/>
      <c r="O59" s="581">
        <v>140.686887</v>
      </c>
      <c r="P59" s="321">
        <v>7.6032839999999995</v>
      </c>
      <c r="Q59" s="330"/>
      <c r="R59" s="576" t="s">
        <v>245</v>
      </c>
      <c r="S59" s="321" t="s">
        <v>150</v>
      </c>
      <c r="T59" s="576">
        <v>565.186424</v>
      </c>
      <c r="U59" s="330"/>
      <c r="V59" s="330"/>
      <c r="W59" s="330"/>
      <c r="X59" s="394" t="s">
        <v>245</v>
      </c>
      <c r="Y59" s="394" t="s">
        <v>150</v>
      </c>
      <c r="Z59" s="330"/>
      <c r="AA59" s="321">
        <v>1069.7436</v>
      </c>
      <c r="AB59" s="635" t="s">
        <v>245</v>
      </c>
      <c r="AC59" s="394">
        <v>565.815941</v>
      </c>
      <c r="AD59" s="394">
        <v>1218.0337710000001</v>
      </c>
      <c r="AE59" s="394">
        <v>1783.8497120000002</v>
      </c>
      <c r="AF59" s="582">
        <v>62</v>
      </c>
    </row>
    <row r="60" spans="1:32" s="639" customFormat="1" ht="9" customHeight="1">
      <c r="A60" s="496"/>
      <c r="B60" s="483"/>
      <c r="C60" s="356" t="s">
        <v>438</v>
      </c>
      <c r="D60" s="580">
        <v>63</v>
      </c>
      <c r="E60" s="321" t="s">
        <v>150</v>
      </c>
      <c r="F60" s="330"/>
      <c r="G60" s="576" t="s">
        <v>150</v>
      </c>
      <c r="H60" s="321" t="s">
        <v>150</v>
      </c>
      <c r="I60" s="321">
        <v>0.627456</v>
      </c>
      <c r="J60" s="321" t="s">
        <v>150</v>
      </c>
      <c r="K60" s="576" t="s">
        <v>150</v>
      </c>
      <c r="L60" s="575"/>
      <c r="M60" s="330"/>
      <c r="N60" s="574"/>
      <c r="O60" s="581">
        <v>161.231367</v>
      </c>
      <c r="P60" s="321">
        <v>2.8714530000000003</v>
      </c>
      <c r="Q60" s="330"/>
      <c r="R60" s="576" t="s">
        <v>245</v>
      </c>
      <c r="S60" s="321" t="s">
        <v>150</v>
      </c>
      <c r="T60" s="576">
        <v>290.16224800000003</v>
      </c>
      <c r="U60" s="330"/>
      <c r="V60" s="330"/>
      <c r="W60" s="330"/>
      <c r="X60" s="394" t="s">
        <v>245</v>
      </c>
      <c r="Y60" s="394" t="s">
        <v>150</v>
      </c>
      <c r="Z60" s="330"/>
      <c r="AA60" s="321">
        <v>504.8712</v>
      </c>
      <c r="AB60" s="635" t="s">
        <v>245</v>
      </c>
      <c r="AC60" s="394">
        <v>290.16224800000003</v>
      </c>
      <c r="AD60" s="394">
        <v>669.601476</v>
      </c>
      <c r="AE60" s="394">
        <v>959.7637240000001</v>
      </c>
      <c r="AF60" s="582">
        <v>63</v>
      </c>
    </row>
    <row r="61" spans="1:32" s="639" customFormat="1" ht="9" customHeight="1">
      <c r="A61" s="496"/>
      <c r="B61" s="483"/>
      <c r="C61" s="640" t="s">
        <v>439</v>
      </c>
      <c r="D61" s="636"/>
      <c r="E61" s="330"/>
      <c r="F61" s="330"/>
      <c r="G61" s="574"/>
      <c r="H61" s="330"/>
      <c r="I61" s="330"/>
      <c r="J61" s="330"/>
      <c r="K61" s="574"/>
      <c r="L61" s="575"/>
      <c r="M61" s="330"/>
      <c r="N61" s="574"/>
      <c r="O61" s="575"/>
      <c r="P61" s="330"/>
      <c r="Q61" s="330"/>
      <c r="R61" s="574"/>
      <c r="S61" s="330"/>
      <c r="T61" s="574"/>
      <c r="U61" s="330"/>
      <c r="V61" s="330"/>
      <c r="W61" s="330"/>
      <c r="X61" s="330"/>
      <c r="Y61" s="340"/>
      <c r="Z61" s="330"/>
      <c r="AA61" s="330"/>
      <c r="AB61" s="574"/>
      <c r="AC61" s="637"/>
      <c r="AD61" s="637"/>
      <c r="AE61" s="637"/>
      <c r="AF61" s="638"/>
    </row>
    <row r="62" spans="1:32" s="483" customFormat="1" ht="9" customHeight="1">
      <c r="A62" s="496"/>
      <c r="C62" s="356" t="s">
        <v>440</v>
      </c>
      <c r="D62" s="580" t="s">
        <v>441</v>
      </c>
      <c r="E62" s="315" t="s">
        <v>150</v>
      </c>
      <c r="F62" s="330"/>
      <c r="G62" s="319" t="s">
        <v>150</v>
      </c>
      <c r="H62" s="315" t="s">
        <v>150</v>
      </c>
      <c r="I62" s="315" t="s">
        <v>150</v>
      </c>
      <c r="J62" s="315" t="s">
        <v>150</v>
      </c>
      <c r="K62" s="315" t="s">
        <v>150</v>
      </c>
      <c r="L62" s="575"/>
      <c r="M62" s="330"/>
      <c r="N62" s="574"/>
      <c r="O62" s="326">
        <v>31.715541</v>
      </c>
      <c r="P62" s="315" t="s">
        <v>150</v>
      </c>
      <c r="Q62" s="330"/>
      <c r="R62" s="319" t="s">
        <v>245</v>
      </c>
      <c r="S62" s="315" t="s">
        <v>150</v>
      </c>
      <c r="T62" s="319">
        <v>263.85310400000003</v>
      </c>
      <c r="U62" s="330"/>
      <c r="V62" s="330"/>
      <c r="W62" s="330"/>
      <c r="X62" s="394" t="s">
        <v>245</v>
      </c>
      <c r="Y62" s="394" t="s">
        <v>150</v>
      </c>
      <c r="Z62" s="330"/>
      <c r="AA62" s="321">
        <v>947.7396000000001</v>
      </c>
      <c r="AB62" s="635" t="s">
        <v>245</v>
      </c>
      <c r="AC62" s="395">
        <v>263.85310400000003</v>
      </c>
      <c r="AD62" s="395">
        <v>979.533573</v>
      </c>
      <c r="AE62" s="395">
        <v>1243.3866770000002</v>
      </c>
      <c r="AF62" s="582" t="s">
        <v>441</v>
      </c>
    </row>
    <row r="63" spans="1:32" ht="9" customHeight="1">
      <c r="A63" s="496"/>
      <c r="B63" s="483"/>
      <c r="C63" s="356" t="s">
        <v>442</v>
      </c>
      <c r="D63" s="580">
        <v>67</v>
      </c>
      <c r="E63" s="321" t="s">
        <v>150</v>
      </c>
      <c r="F63" s="330"/>
      <c r="G63" s="576" t="s">
        <v>150</v>
      </c>
      <c r="H63" s="321" t="s">
        <v>150</v>
      </c>
      <c r="I63" s="321" t="s">
        <v>150</v>
      </c>
      <c r="J63" s="321" t="s">
        <v>150</v>
      </c>
      <c r="K63" s="576" t="s">
        <v>150</v>
      </c>
      <c r="L63" s="575"/>
      <c r="M63" s="330"/>
      <c r="N63" s="574"/>
      <c r="O63" s="581">
        <v>10.357842</v>
      </c>
      <c r="P63" s="321" t="s">
        <v>150</v>
      </c>
      <c r="Q63" s="330"/>
      <c r="R63" s="576" t="s">
        <v>245</v>
      </c>
      <c r="S63" s="321" t="s">
        <v>150</v>
      </c>
      <c r="T63" s="576">
        <v>70.358712</v>
      </c>
      <c r="U63" s="330"/>
      <c r="V63" s="330"/>
      <c r="W63" s="330"/>
      <c r="X63" s="394" t="s">
        <v>245</v>
      </c>
      <c r="Y63" s="394" t="s">
        <v>150</v>
      </c>
      <c r="Z63" s="330"/>
      <c r="AA63" s="321">
        <v>237.80880000000002</v>
      </c>
      <c r="AB63" s="635" t="s">
        <v>245</v>
      </c>
      <c r="AC63" s="394">
        <v>70.358712</v>
      </c>
      <c r="AD63" s="394">
        <v>248.16664200000002</v>
      </c>
      <c r="AE63" s="394">
        <v>318.525354</v>
      </c>
      <c r="AF63" s="582">
        <v>67</v>
      </c>
    </row>
    <row r="64" spans="1:32" ht="9" customHeight="1">
      <c r="A64" s="583" t="s">
        <v>443</v>
      </c>
      <c r="B64" s="641"/>
      <c r="C64" s="356" t="s">
        <v>444</v>
      </c>
      <c r="D64" s="636"/>
      <c r="E64" s="330"/>
      <c r="F64" s="330"/>
      <c r="G64" s="574"/>
      <c r="H64" s="330"/>
      <c r="I64" s="330"/>
      <c r="J64" s="330"/>
      <c r="K64" s="574"/>
      <c r="L64" s="575"/>
      <c r="M64" s="330"/>
      <c r="N64" s="574"/>
      <c r="O64" s="575"/>
      <c r="P64" s="330"/>
      <c r="Q64" s="330"/>
      <c r="R64" s="574"/>
      <c r="S64" s="330"/>
      <c r="T64" s="574"/>
      <c r="U64" s="330"/>
      <c r="V64" s="330"/>
      <c r="W64" s="330"/>
      <c r="X64" s="330"/>
      <c r="Y64" s="340"/>
      <c r="Z64" s="330"/>
      <c r="AA64" s="330"/>
      <c r="AB64" s="574"/>
      <c r="AC64" s="637"/>
      <c r="AD64" s="637"/>
      <c r="AE64" s="637"/>
      <c r="AF64" s="638"/>
    </row>
    <row r="65" spans="1:32" ht="9" customHeight="1">
      <c r="A65" s="583" t="s">
        <v>375</v>
      </c>
      <c r="B65" s="641"/>
      <c r="C65" s="356" t="s">
        <v>445</v>
      </c>
      <c r="D65" s="580" t="s">
        <v>446</v>
      </c>
      <c r="E65" s="315">
        <v>4.3766419999999995</v>
      </c>
      <c r="F65" s="330"/>
      <c r="G65" s="319" t="s">
        <v>150</v>
      </c>
      <c r="H65" s="315" t="s">
        <v>150</v>
      </c>
      <c r="I65" s="315" t="s">
        <v>150</v>
      </c>
      <c r="J65" s="315" t="s">
        <v>150</v>
      </c>
      <c r="K65" s="315" t="s">
        <v>150</v>
      </c>
      <c r="L65" s="575"/>
      <c r="M65" s="330"/>
      <c r="N65" s="574"/>
      <c r="O65" s="326">
        <v>52.474026</v>
      </c>
      <c r="P65" s="315" t="s">
        <v>150</v>
      </c>
      <c r="Q65" s="330"/>
      <c r="R65" s="319" t="s">
        <v>245</v>
      </c>
      <c r="S65" s="315" t="s">
        <v>150</v>
      </c>
      <c r="T65" s="319">
        <v>351.730088</v>
      </c>
      <c r="U65" s="330"/>
      <c r="V65" s="330"/>
      <c r="W65" s="330"/>
      <c r="X65" s="394" t="s">
        <v>245</v>
      </c>
      <c r="Y65" s="394" t="s">
        <v>150</v>
      </c>
      <c r="Z65" s="330"/>
      <c r="AA65" s="321">
        <v>932.5692</v>
      </c>
      <c r="AB65" s="635" t="s">
        <v>245</v>
      </c>
      <c r="AC65" s="395">
        <v>356.10672999999997</v>
      </c>
      <c r="AD65" s="395">
        <v>985.0432260000001</v>
      </c>
      <c r="AE65" s="395">
        <v>1341.1499560000002</v>
      </c>
      <c r="AF65" s="582" t="s">
        <v>446</v>
      </c>
    </row>
    <row r="66" spans="1:32" ht="9" customHeight="1">
      <c r="A66" s="583" t="s">
        <v>447</v>
      </c>
      <c r="B66" s="641"/>
      <c r="C66" s="356" t="s">
        <v>448</v>
      </c>
      <c r="D66" s="636"/>
      <c r="E66" s="330"/>
      <c r="F66" s="330"/>
      <c r="G66" s="574"/>
      <c r="H66" s="330"/>
      <c r="I66" s="330"/>
      <c r="J66" s="330"/>
      <c r="K66" s="574"/>
      <c r="L66" s="575"/>
      <c r="M66" s="330"/>
      <c r="N66" s="574"/>
      <c r="O66" s="575"/>
      <c r="P66" s="330"/>
      <c r="Q66" s="330"/>
      <c r="R66" s="574"/>
      <c r="S66" s="330"/>
      <c r="T66" s="574"/>
      <c r="U66" s="330"/>
      <c r="V66" s="330"/>
      <c r="W66" s="330"/>
      <c r="X66" s="330"/>
      <c r="Y66" s="340"/>
      <c r="Z66" s="330"/>
      <c r="AA66" s="330"/>
      <c r="AB66" s="574"/>
      <c r="AC66" s="637"/>
      <c r="AD66" s="637"/>
      <c r="AE66" s="637"/>
      <c r="AF66" s="638"/>
    </row>
    <row r="67" spans="1:32" ht="9" customHeight="1">
      <c r="A67" s="583" t="s">
        <v>449</v>
      </c>
      <c r="B67" s="641"/>
      <c r="C67" s="356" t="s">
        <v>450</v>
      </c>
      <c r="D67" s="580">
        <v>70</v>
      </c>
      <c r="E67" s="321" t="s">
        <v>150</v>
      </c>
      <c r="F67" s="330"/>
      <c r="G67" s="576" t="s">
        <v>150</v>
      </c>
      <c r="H67" s="321" t="s">
        <v>150</v>
      </c>
      <c r="I67" s="321" t="s">
        <v>150</v>
      </c>
      <c r="J67" s="321" t="s">
        <v>150</v>
      </c>
      <c r="K67" s="321" t="s">
        <v>150</v>
      </c>
      <c r="L67" s="575"/>
      <c r="M67" s="330"/>
      <c r="N67" s="574"/>
      <c r="O67" s="581">
        <v>24.225366000000005</v>
      </c>
      <c r="P67" s="321" t="s">
        <v>150</v>
      </c>
      <c r="Q67" s="330"/>
      <c r="R67" s="576" t="s">
        <v>245</v>
      </c>
      <c r="S67" s="321" t="s">
        <v>150</v>
      </c>
      <c r="T67" s="576">
        <v>101.650408</v>
      </c>
      <c r="U67" s="330"/>
      <c r="V67" s="330"/>
      <c r="W67" s="330"/>
      <c r="X67" s="394" t="s">
        <v>245</v>
      </c>
      <c r="Y67" s="394" t="s">
        <v>150</v>
      </c>
      <c r="Z67" s="330"/>
      <c r="AA67" s="321">
        <v>250.8948</v>
      </c>
      <c r="AB67" s="635" t="s">
        <v>245</v>
      </c>
      <c r="AC67" s="394">
        <v>101.650408</v>
      </c>
      <c r="AD67" s="394">
        <v>275.120166</v>
      </c>
      <c r="AE67" s="394">
        <v>376.770574</v>
      </c>
      <c r="AF67" s="582">
        <v>70</v>
      </c>
    </row>
    <row r="68" spans="1:32" ht="9" customHeight="1">
      <c r="A68" s="496"/>
      <c r="B68" s="642"/>
      <c r="C68" s="356" t="s">
        <v>451</v>
      </c>
      <c r="D68" s="580">
        <v>71</v>
      </c>
      <c r="E68" s="321" t="s">
        <v>150</v>
      </c>
      <c r="F68" s="330"/>
      <c r="G68" s="576" t="s">
        <v>150</v>
      </c>
      <c r="H68" s="321" t="s">
        <v>150</v>
      </c>
      <c r="I68" s="321" t="s">
        <v>150</v>
      </c>
      <c r="J68" s="321" t="s">
        <v>150</v>
      </c>
      <c r="K68" s="321" t="s">
        <v>150</v>
      </c>
      <c r="L68" s="575"/>
      <c r="M68" s="330"/>
      <c r="N68" s="574"/>
      <c r="O68" s="581">
        <v>0.642015</v>
      </c>
      <c r="P68" s="321" t="s">
        <v>150</v>
      </c>
      <c r="Q68" s="330"/>
      <c r="R68" s="576" t="s">
        <v>245</v>
      </c>
      <c r="S68" s="321" t="s">
        <v>150</v>
      </c>
      <c r="T68" s="576">
        <v>19.009864</v>
      </c>
      <c r="U68" s="330"/>
      <c r="V68" s="330"/>
      <c r="W68" s="330"/>
      <c r="X68" s="394" t="s">
        <v>245</v>
      </c>
      <c r="Y68" s="394" t="s">
        <v>150</v>
      </c>
      <c r="Z68" s="330"/>
      <c r="AA68" s="321">
        <v>84.31920000000001</v>
      </c>
      <c r="AB68" s="635" t="s">
        <v>245</v>
      </c>
      <c r="AC68" s="394">
        <v>19.009864</v>
      </c>
      <c r="AD68" s="394">
        <v>84.96121500000001</v>
      </c>
      <c r="AE68" s="394">
        <v>103.971079</v>
      </c>
      <c r="AF68" s="582">
        <v>71</v>
      </c>
    </row>
    <row r="69" spans="1:32" ht="9.75" customHeight="1">
      <c r="A69" s="496"/>
      <c r="B69" s="483"/>
      <c r="C69" s="643" t="s">
        <v>452</v>
      </c>
      <c r="D69" s="644" t="s">
        <v>155</v>
      </c>
      <c r="E69" s="410"/>
      <c r="F69" s="410"/>
      <c r="G69" s="645"/>
      <c r="H69" s="410"/>
      <c r="I69" s="410"/>
      <c r="J69" s="410"/>
      <c r="K69" s="645"/>
      <c r="L69" s="646"/>
      <c r="M69" s="410"/>
      <c r="N69" s="645"/>
      <c r="O69" s="646"/>
      <c r="P69" s="410"/>
      <c r="Q69" s="410"/>
      <c r="R69" s="645"/>
      <c r="S69" s="410"/>
      <c r="T69" s="645"/>
      <c r="U69" s="410"/>
      <c r="V69" s="410"/>
      <c r="W69" s="410"/>
      <c r="X69" s="410"/>
      <c r="Y69" s="647"/>
      <c r="Z69" s="410"/>
      <c r="AA69" s="410"/>
      <c r="AB69" s="645"/>
      <c r="AC69" s="410"/>
      <c r="AD69" s="410"/>
      <c r="AE69" s="410"/>
      <c r="AF69" s="648" t="s">
        <v>155</v>
      </c>
    </row>
    <row r="70" spans="1:33" ht="9.75" customHeight="1">
      <c r="A70" s="496"/>
      <c r="B70" s="483"/>
      <c r="C70" s="356" t="s">
        <v>453</v>
      </c>
      <c r="D70" s="580">
        <v>72</v>
      </c>
      <c r="E70" s="321">
        <v>5.006159</v>
      </c>
      <c r="F70" s="330"/>
      <c r="G70" s="576">
        <v>967.71105</v>
      </c>
      <c r="H70" s="321">
        <v>3.9273119999999997</v>
      </c>
      <c r="I70" s="321">
        <v>324.532008</v>
      </c>
      <c r="J70" s="321">
        <v>2461.324582</v>
      </c>
      <c r="K70" s="576" t="s">
        <v>150</v>
      </c>
      <c r="L70" s="575"/>
      <c r="M70" s="330"/>
      <c r="N70" s="574"/>
      <c r="O70" s="581">
        <v>1466.7663014400002</v>
      </c>
      <c r="P70" s="321">
        <v>699.44389008</v>
      </c>
      <c r="Q70" s="330"/>
      <c r="R70" s="576">
        <v>1073.64</v>
      </c>
      <c r="S70" s="321" t="s">
        <v>150</v>
      </c>
      <c r="T70" s="576">
        <v>14170.028792000001</v>
      </c>
      <c r="U70" s="330"/>
      <c r="V70" s="330"/>
      <c r="W70" s="330"/>
      <c r="X70" s="321" t="s">
        <v>150</v>
      </c>
      <c r="Y70" s="321">
        <v>5253.856000000001</v>
      </c>
      <c r="Z70" s="330"/>
      <c r="AA70" s="321">
        <v>14703.818400000002</v>
      </c>
      <c r="AB70" s="576">
        <v>2375.244</v>
      </c>
      <c r="AC70" s="321">
        <v>19432.818263</v>
      </c>
      <c r="AD70" s="321">
        <v>24072.48023152</v>
      </c>
      <c r="AE70" s="321">
        <v>43505.29849452</v>
      </c>
      <c r="AF70" s="582">
        <v>72</v>
      </c>
      <c r="AG70" s="649"/>
    </row>
    <row r="71" spans="1:32" ht="9.75" customHeight="1">
      <c r="A71" s="496"/>
      <c r="B71" s="483"/>
      <c r="C71" s="650" t="s">
        <v>454</v>
      </c>
      <c r="D71" s="651"/>
      <c r="E71" s="418"/>
      <c r="F71" s="418"/>
      <c r="G71" s="652"/>
      <c r="H71" s="418"/>
      <c r="I71" s="418"/>
      <c r="J71" s="418"/>
      <c r="K71" s="652"/>
      <c r="L71" s="653"/>
      <c r="M71" s="418"/>
      <c r="N71" s="652"/>
      <c r="O71" s="653"/>
      <c r="P71" s="418"/>
      <c r="Q71" s="418"/>
      <c r="R71" s="652"/>
      <c r="S71" s="418"/>
      <c r="T71" s="652"/>
      <c r="U71" s="418"/>
      <c r="V71" s="418"/>
      <c r="W71" s="418"/>
      <c r="X71" s="418"/>
      <c r="Y71" s="654"/>
      <c r="Z71" s="418"/>
      <c r="AA71" s="418"/>
      <c r="AB71" s="652"/>
      <c r="AC71" s="418"/>
      <c r="AD71" s="418"/>
      <c r="AE71" s="418"/>
      <c r="AF71" s="655"/>
    </row>
    <row r="72" spans="1:32" ht="9" customHeight="1">
      <c r="A72" s="496"/>
      <c r="B72" s="483"/>
      <c r="C72" s="393" t="s">
        <v>455</v>
      </c>
      <c r="D72" s="580">
        <v>73</v>
      </c>
      <c r="E72" s="321">
        <v>0.629517</v>
      </c>
      <c r="F72" s="330"/>
      <c r="G72" s="576">
        <v>967.2813</v>
      </c>
      <c r="H72" s="321">
        <v>3.9273119999999997</v>
      </c>
      <c r="I72" s="321">
        <v>323.82612</v>
      </c>
      <c r="J72" s="321">
        <v>2461.324582</v>
      </c>
      <c r="K72" s="321" t="s">
        <v>150</v>
      </c>
      <c r="L72" s="575"/>
      <c r="M72" s="330"/>
      <c r="N72" s="574"/>
      <c r="O72" s="581">
        <v>939.80038944</v>
      </c>
      <c r="P72" s="321">
        <v>681.97251408</v>
      </c>
      <c r="Q72" s="330"/>
      <c r="R72" s="576" t="s">
        <v>245</v>
      </c>
      <c r="S72" s="321" t="s">
        <v>150</v>
      </c>
      <c r="T72" s="576">
        <v>11189.510616000001</v>
      </c>
      <c r="U72" s="330"/>
      <c r="V72" s="330"/>
      <c r="W72" s="330"/>
      <c r="X72" s="421" t="s">
        <v>245</v>
      </c>
      <c r="Y72" s="421">
        <v>5253.856</v>
      </c>
      <c r="Z72" s="330"/>
      <c r="AA72" s="321">
        <v>11616.206400000001</v>
      </c>
      <c r="AB72" s="656" t="s">
        <v>245</v>
      </c>
      <c r="AC72" s="421">
        <v>16447.923445</v>
      </c>
      <c r="AD72" s="421">
        <v>16990.41130552</v>
      </c>
      <c r="AE72" s="421">
        <v>33438.33475052</v>
      </c>
      <c r="AF72" s="582">
        <v>73</v>
      </c>
    </row>
    <row r="73" spans="1:33" ht="9" customHeight="1">
      <c r="A73" s="496"/>
      <c r="B73" s="483"/>
      <c r="C73" s="393" t="s">
        <v>456</v>
      </c>
      <c r="D73" s="580">
        <v>74</v>
      </c>
      <c r="E73" s="321">
        <v>4.3766419999999995</v>
      </c>
      <c r="F73" s="330"/>
      <c r="G73" s="576" t="s">
        <v>150</v>
      </c>
      <c r="H73" s="321" t="s">
        <v>150</v>
      </c>
      <c r="I73" s="321">
        <v>0.627456</v>
      </c>
      <c r="J73" s="321" t="s">
        <v>150</v>
      </c>
      <c r="K73" s="321" t="s">
        <v>150</v>
      </c>
      <c r="L73" s="575"/>
      <c r="M73" s="330"/>
      <c r="N73" s="574"/>
      <c r="O73" s="581">
        <v>243.62329200000002</v>
      </c>
      <c r="P73" s="321">
        <v>4.003857</v>
      </c>
      <c r="Q73" s="330"/>
      <c r="R73" s="576" t="s">
        <v>245</v>
      </c>
      <c r="S73" s="321" t="s">
        <v>150</v>
      </c>
      <c r="T73" s="576">
        <v>658.9980400000001</v>
      </c>
      <c r="U73" s="330"/>
      <c r="V73" s="330"/>
      <c r="W73" s="330"/>
      <c r="X73" s="421" t="s">
        <v>245</v>
      </c>
      <c r="Y73" s="421" t="s">
        <v>150</v>
      </c>
      <c r="Z73" s="330"/>
      <c r="AA73" s="321">
        <v>1303.3872000000001</v>
      </c>
      <c r="AB73" s="656" t="s">
        <v>245</v>
      </c>
      <c r="AC73" s="421">
        <v>663.374682</v>
      </c>
      <c r="AD73" s="421">
        <v>1551.6418050000002</v>
      </c>
      <c r="AE73" s="421">
        <v>2215.0164870000003</v>
      </c>
      <c r="AF73" s="582">
        <v>74</v>
      </c>
      <c r="AG73" s="649"/>
    </row>
    <row r="74" spans="1:32" ht="9" customHeight="1">
      <c r="A74" s="496"/>
      <c r="B74" s="483"/>
      <c r="C74" s="393" t="s">
        <v>457</v>
      </c>
      <c r="D74" s="580">
        <v>75</v>
      </c>
      <c r="E74" s="321" t="s">
        <v>150</v>
      </c>
      <c r="F74" s="330"/>
      <c r="G74" s="576" t="s">
        <v>150</v>
      </c>
      <c r="H74" s="321" t="s">
        <v>150</v>
      </c>
      <c r="I74" s="321" t="s">
        <v>150</v>
      </c>
      <c r="J74" s="321" t="s">
        <v>150</v>
      </c>
      <c r="K74" s="321" t="s">
        <v>150</v>
      </c>
      <c r="L74" s="575"/>
      <c r="M74" s="330"/>
      <c r="N74" s="574"/>
      <c r="O74" s="581">
        <v>32.828367</v>
      </c>
      <c r="P74" s="321" t="s">
        <v>150</v>
      </c>
      <c r="Q74" s="330"/>
      <c r="R74" s="576" t="s">
        <v>245</v>
      </c>
      <c r="S74" s="321" t="s">
        <v>150</v>
      </c>
      <c r="T74" s="576">
        <v>99.49236</v>
      </c>
      <c r="U74" s="330"/>
      <c r="V74" s="330"/>
      <c r="W74" s="330"/>
      <c r="X74" s="421" t="s">
        <v>245</v>
      </c>
      <c r="Y74" s="421" t="s">
        <v>150</v>
      </c>
      <c r="Z74" s="330"/>
      <c r="AA74" s="321">
        <v>342.7128</v>
      </c>
      <c r="AB74" s="656" t="s">
        <v>245</v>
      </c>
      <c r="AC74" s="421">
        <v>99.49236</v>
      </c>
      <c r="AD74" s="421">
        <v>375.619599</v>
      </c>
      <c r="AE74" s="421">
        <v>475.111959</v>
      </c>
      <c r="AF74" s="582">
        <v>75</v>
      </c>
    </row>
    <row r="75" spans="1:32" ht="9" customHeight="1">
      <c r="A75" s="496"/>
      <c r="B75" s="483"/>
      <c r="C75" s="423" t="s">
        <v>458</v>
      </c>
      <c r="D75" s="657">
        <v>76</v>
      </c>
      <c r="E75" s="658" t="s">
        <v>150</v>
      </c>
      <c r="F75" s="418"/>
      <c r="G75" s="659" t="s">
        <v>150</v>
      </c>
      <c r="H75" s="658" t="s">
        <v>150</v>
      </c>
      <c r="I75" s="658" t="s">
        <v>150</v>
      </c>
      <c r="J75" s="658" t="s">
        <v>150</v>
      </c>
      <c r="K75" s="658" t="s">
        <v>150</v>
      </c>
      <c r="L75" s="653"/>
      <c r="M75" s="418"/>
      <c r="N75" s="652"/>
      <c r="O75" s="660">
        <v>250.514253</v>
      </c>
      <c r="P75" s="658">
        <v>13.467519</v>
      </c>
      <c r="Q75" s="418"/>
      <c r="R75" s="659" t="s">
        <v>245</v>
      </c>
      <c r="S75" s="658" t="s">
        <v>150</v>
      </c>
      <c r="T75" s="659">
        <v>2222.0277760000004</v>
      </c>
      <c r="U75" s="418"/>
      <c r="V75" s="418"/>
      <c r="W75" s="418"/>
      <c r="X75" s="428" t="s">
        <v>245</v>
      </c>
      <c r="Y75" s="428" t="s">
        <v>150</v>
      </c>
      <c r="Z75" s="418"/>
      <c r="AA75" s="658">
        <v>1441.5120000000002</v>
      </c>
      <c r="AB75" s="661" t="s">
        <v>245</v>
      </c>
      <c r="AC75" s="428">
        <v>2222.0277760000004</v>
      </c>
      <c r="AD75" s="428">
        <v>1705.923522</v>
      </c>
      <c r="AE75" s="428">
        <v>3927.9512980000004</v>
      </c>
      <c r="AF75" s="662">
        <v>76</v>
      </c>
    </row>
    <row r="76" spans="1:32" ht="9" customHeight="1">
      <c r="A76" s="496"/>
      <c r="B76" s="483"/>
      <c r="C76" s="356" t="s">
        <v>459</v>
      </c>
      <c r="D76" s="580">
        <v>77</v>
      </c>
      <c r="E76" s="330"/>
      <c r="F76" s="330"/>
      <c r="G76" s="574"/>
      <c r="H76" s="330"/>
      <c r="I76" s="330"/>
      <c r="J76" s="330"/>
      <c r="K76" s="574"/>
      <c r="L76" s="575"/>
      <c r="M76" s="321">
        <v>1417.68</v>
      </c>
      <c r="N76" s="574"/>
      <c r="O76" s="646"/>
      <c r="P76" s="410"/>
      <c r="Q76" s="330"/>
      <c r="R76" s="574"/>
      <c r="S76" s="330"/>
      <c r="T76" s="663"/>
      <c r="U76" s="330"/>
      <c r="V76" s="330"/>
      <c r="W76" s="330"/>
      <c r="X76" s="330"/>
      <c r="Y76" s="340"/>
      <c r="Z76" s="330"/>
      <c r="AA76" s="321">
        <v>892.5084</v>
      </c>
      <c r="AB76" s="574"/>
      <c r="AC76" s="321" t="s">
        <v>150</v>
      </c>
      <c r="AD76" s="602">
        <v>2310.1884</v>
      </c>
      <c r="AE76" s="321">
        <v>2310.1884</v>
      </c>
      <c r="AF76" s="582">
        <v>77</v>
      </c>
    </row>
    <row r="77" spans="1:32" ht="9" customHeight="1">
      <c r="A77" s="496"/>
      <c r="B77" s="483"/>
      <c r="C77" s="356" t="s">
        <v>460</v>
      </c>
      <c r="D77" s="580">
        <v>78</v>
      </c>
      <c r="E77" s="330"/>
      <c r="F77" s="330"/>
      <c r="G77" s="574"/>
      <c r="H77" s="330"/>
      <c r="I77" s="330"/>
      <c r="J77" s="330"/>
      <c r="K77" s="574"/>
      <c r="L77" s="581">
        <v>29173.81</v>
      </c>
      <c r="M77" s="321">
        <v>28353.6</v>
      </c>
      <c r="N77" s="574"/>
      <c r="O77" s="575"/>
      <c r="P77" s="330"/>
      <c r="Q77" s="330"/>
      <c r="R77" s="574"/>
      <c r="S77" s="330"/>
      <c r="T77" s="664">
        <v>50</v>
      </c>
      <c r="U77" s="330"/>
      <c r="V77" s="330"/>
      <c r="W77" s="330"/>
      <c r="X77" s="321">
        <v>752</v>
      </c>
      <c r="Y77" s="340"/>
      <c r="Z77" s="330"/>
      <c r="AA77" s="330"/>
      <c r="AB77" s="574"/>
      <c r="AC77" s="321">
        <v>802</v>
      </c>
      <c r="AD77" s="321">
        <v>57527.41</v>
      </c>
      <c r="AE77" s="321">
        <v>58329.41</v>
      </c>
      <c r="AF77" s="582">
        <v>78</v>
      </c>
    </row>
    <row r="78" spans="1:32" ht="9" customHeight="1">
      <c r="A78" s="496"/>
      <c r="B78" s="483"/>
      <c r="C78" s="356" t="s">
        <v>461</v>
      </c>
      <c r="D78" s="580">
        <v>79</v>
      </c>
      <c r="E78" s="330"/>
      <c r="F78" s="330"/>
      <c r="G78" s="574"/>
      <c r="H78" s="330"/>
      <c r="I78" s="330"/>
      <c r="J78" s="330"/>
      <c r="K78" s="574"/>
      <c r="L78" s="575"/>
      <c r="M78" s="330"/>
      <c r="N78" s="576">
        <v>1118</v>
      </c>
      <c r="O78" s="575"/>
      <c r="P78" s="330"/>
      <c r="Q78" s="330"/>
      <c r="R78" s="574"/>
      <c r="S78" s="330"/>
      <c r="T78" s="574"/>
      <c r="U78" s="330"/>
      <c r="V78" s="330"/>
      <c r="W78" s="330"/>
      <c r="X78" s="330"/>
      <c r="Y78" s="340"/>
      <c r="Z78" s="330"/>
      <c r="AA78" s="330"/>
      <c r="AB78" s="574"/>
      <c r="AC78" s="330"/>
      <c r="AD78" s="321">
        <v>1118</v>
      </c>
      <c r="AE78" s="321">
        <v>1118</v>
      </c>
      <c r="AF78" s="582">
        <v>79</v>
      </c>
    </row>
    <row r="79" spans="1:32" ht="9" customHeight="1">
      <c r="A79" s="496"/>
      <c r="B79" s="483"/>
      <c r="C79" s="356" t="s">
        <v>462</v>
      </c>
      <c r="D79" s="580">
        <v>80</v>
      </c>
      <c r="E79" s="330"/>
      <c r="F79" s="330"/>
      <c r="G79" s="574"/>
      <c r="H79" s="330"/>
      <c r="I79" s="330"/>
      <c r="J79" s="330"/>
      <c r="K79" s="574"/>
      <c r="L79" s="653"/>
      <c r="M79" s="321" t="s">
        <v>150</v>
      </c>
      <c r="N79" s="652"/>
      <c r="O79" s="575"/>
      <c r="P79" s="330"/>
      <c r="Q79" s="330"/>
      <c r="R79" s="574"/>
      <c r="S79" s="330"/>
      <c r="T79" s="574"/>
      <c r="U79" s="330"/>
      <c r="V79" s="330"/>
      <c r="W79" s="330"/>
      <c r="X79" s="330"/>
      <c r="Y79" s="340"/>
      <c r="Z79" s="330"/>
      <c r="AA79" s="330"/>
      <c r="AB79" s="574"/>
      <c r="AC79" s="330"/>
      <c r="AD79" s="321" t="s">
        <v>150</v>
      </c>
      <c r="AE79" s="321" t="s">
        <v>150</v>
      </c>
      <c r="AF79" s="582">
        <v>80</v>
      </c>
    </row>
    <row r="80" spans="1:32" ht="9.75" customHeight="1">
      <c r="A80" s="496"/>
      <c r="B80" s="483"/>
      <c r="C80" s="604" t="s">
        <v>463</v>
      </c>
      <c r="D80" s="587">
        <v>81</v>
      </c>
      <c r="E80" s="365"/>
      <c r="F80" s="365"/>
      <c r="G80" s="605"/>
      <c r="H80" s="365"/>
      <c r="I80" s="365"/>
      <c r="J80" s="365"/>
      <c r="K80" s="605"/>
      <c r="L80" s="589">
        <v>29173.81</v>
      </c>
      <c r="M80" s="338">
        <v>29771.28</v>
      </c>
      <c r="N80" s="588">
        <v>1118</v>
      </c>
      <c r="O80" s="607"/>
      <c r="P80" s="365"/>
      <c r="Q80" s="365"/>
      <c r="R80" s="605"/>
      <c r="S80" s="365"/>
      <c r="T80" s="665">
        <v>50</v>
      </c>
      <c r="U80" s="365"/>
      <c r="V80" s="365"/>
      <c r="W80" s="365"/>
      <c r="X80" s="338">
        <v>752</v>
      </c>
      <c r="Y80" s="608"/>
      <c r="Z80" s="365"/>
      <c r="AA80" s="338">
        <v>892.5084</v>
      </c>
      <c r="AB80" s="666"/>
      <c r="AC80" s="338">
        <v>802</v>
      </c>
      <c r="AD80" s="338">
        <v>60955.598399999995</v>
      </c>
      <c r="AE80" s="338">
        <v>61757.598399999995</v>
      </c>
      <c r="AF80" s="590">
        <v>81</v>
      </c>
    </row>
    <row r="81" spans="1:32" ht="9" customHeight="1">
      <c r="A81" s="496"/>
      <c r="B81" s="483"/>
      <c r="C81" s="643" t="s">
        <v>464</v>
      </c>
      <c r="D81" s="571">
        <v>82</v>
      </c>
      <c r="E81" s="618" t="s">
        <v>245</v>
      </c>
      <c r="F81" s="618" t="s">
        <v>245</v>
      </c>
      <c r="G81" s="617" t="s">
        <v>245</v>
      </c>
      <c r="H81" s="618" t="s">
        <v>245</v>
      </c>
      <c r="I81" s="618" t="s">
        <v>245</v>
      </c>
      <c r="J81" s="618">
        <v>0.8894799999999999</v>
      </c>
      <c r="K81" s="619"/>
      <c r="L81" s="621" t="s">
        <v>245</v>
      </c>
      <c r="M81" s="667" t="s">
        <v>245</v>
      </c>
      <c r="N81" s="619"/>
      <c r="O81" s="621" t="s">
        <v>245</v>
      </c>
      <c r="P81" s="618" t="s">
        <v>150</v>
      </c>
      <c r="Q81" s="668"/>
      <c r="R81" s="617">
        <v>1479.3358799999999</v>
      </c>
      <c r="S81" s="618" t="s">
        <v>150</v>
      </c>
      <c r="T81" s="617">
        <v>29752.373056</v>
      </c>
      <c r="U81" s="668"/>
      <c r="V81" s="668"/>
      <c r="W81" s="668"/>
      <c r="X81" s="436" t="s">
        <v>245</v>
      </c>
      <c r="Y81" s="669"/>
      <c r="Z81" s="436" t="s">
        <v>245</v>
      </c>
      <c r="AA81" s="618">
        <v>9985.6152</v>
      </c>
      <c r="AB81" s="670">
        <v>6374.376</v>
      </c>
      <c r="AC81" s="436">
        <v>29752.373056</v>
      </c>
      <c r="AD81" s="436">
        <v>17840.21656</v>
      </c>
      <c r="AE81" s="436">
        <v>47592.589616</v>
      </c>
      <c r="AF81" s="577">
        <v>82</v>
      </c>
    </row>
    <row r="82" spans="1:32" ht="9" customHeight="1">
      <c r="A82" s="671"/>
      <c r="C82" s="672" t="s">
        <v>465</v>
      </c>
      <c r="D82" s="673">
        <v>83</v>
      </c>
      <c r="E82" s="321" t="s">
        <v>245</v>
      </c>
      <c r="F82" s="321" t="s">
        <v>245</v>
      </c>
      <c r="G82" s="576" t="s">
        <v>245</v>
      </c>
      <c r="H82" s="321" t="s">
        <v>245</v>
      </c>
      <c r="I82" s="321" t="s">
        <v>245</v>
      </c>
      <c r="J82" s="321" t="s">
        <v>150</v>
      </c>
      <c r="K82" s="576" t="s">
        <v>150</v>
      </c>
      <c r="L82" s="581" t="s">
        <v>245</v>
      </c>
      <c r="M82" s="658" t="s">
        <v>245</v>
      </c>
      <c r="N82" s="674"/>
      <c r="O82" s="581" t="s">
        <v>245</v>
      </c>
      <c r="P82" s="321" t="s">
        <v>150</v>
      </c>
      <c r="Q82" s="675"/>
      <c r="R82" s="576">
        <v>527.90412</v>
      </c>
      <c r="S82" s="321" t="s">
        <v>150</v>
      </c>
      <c r="T82" s="576">
        <v>11609.8222</v>
      </c>
      <c r="U82" s="675"/>
      <c r="V82" s="675"/>
      <c r="W82" s="676"/>
      <c r="X82" s="421" t="s">
        <v>245</v>
      </c>
      <c r="Y82" s="676"/>
      <c r="Z82" s="421" t="s">
        <v>245</v>
      </c>
      <c r="AA82" s="321">
        <v>20620.544400000002</v>
      </c>
      <c r="AB82" s="677">
        <v>3718.1556</v>
      </c>
      <c r="AC82" s="421">
        <v>11609.8222</v>
      </c>
      <c r="AD82" s="421">
        <v>24866.604120000004</v>
      </c>
      <c r="AE82" s="421">
        <v>36476.426320000006</v>
      </c>
      <c r="AF82" s="678">
        <v>83</v>
      </c>
    </row>
    <row r="83" spans="1:32" ht="9.75" customHeight="1" thickBot="1">
      <c r="A83" s="496"/>
      <c r="B83" s="679"/>
      <c r="C83" s="650" t="s">
        <v>466</v>
      </c>
      <c r="D83" s="657">
        <v>84</v>
      </c>
      <c r="E83" s="338">
        <v>21.133785</v>
      </c>
      <c r="F83" s="338">
        <v>21.007269</v>
      </c>
      <c r="G83" s="588">
        <v>1.1173499999999998</v>
      </c>
      <c r="H83" s="338">
        <v>3.09094</v>
      </c>
      <c r="I83" s="338">
        <v>1190.244816</v>
      </c>
      <c r="J83" s="338">
        <v>0.8894799999999999</v>
      </c>
      <c r="K83" s="588" t="s">
        <v>150</v>
      </c>
      <c r="L83" s="589">
        <v>304.801</v>
      </c>
      <c r="M83" s="338">
        <v>3307.2756</v>
      </c>
      <c r="N83" s="605"/>
      <c r="O83" s="589">
        <v>22566.632077439997</v>
      </c>
      <c r="P83" s="338" t="s">
        <v>150</v>
      </c>
      <c r="Q83" s="365"/>
      <c r="R83" s="588">
        <v>2007.24</v>
      </c>
      <c r="S83" s="338" t="s">
        <v>150</v>
      </c>
      <c r="T83" s="588">
        <v>41362.195256</v>
      </c>
      <c r="U83" s="365"/>
      <c r="V83" s="365"/>
      <c r="W83" s="608"/>
      <c r="X83" s="447">
        <v>2300</v>
      </c>
      <c r="Y83" s="608"/>
      <c r="Z83" s="447" t="s">
        <v>150</v>
      </c>
      <c r="AA83" s="447">
        <v>30606.159600000003</v>
      </c>
      <c r="AB83" s="680">
        <v>10092.5316</v>
      </c>
      <c r="AC83" s="447">
        <v>43686.419981</v>
      </c>
      <c r="AD83" s="681">
        <v>70097.89879244</v>
      </c>
      <c r="AE83" s="447">
        <v>113784.31877344</v>
      </c>
      <c r="AF83" s="682">
        <v>84</v>
      </c>
    </row>
    <row r="84" spans="1:32" ht="12.75">
      <c r="A84" s="683"/>
      <c r="B84" s="494"/>
      <c r="C84" s="684" t="s">
        <v>467</v>
      </c>
      <c r="D84" s="494"/>
      <c r="E84" s="685"/>
      <c r="F84" s="686" t="s">
        <v>468</v>
      </c>
      <c r="G84" s="457"/>
      <c r="H84" s="687" t="s">
        <v>469</v>
      </c>
      <c r="I84" s="688" t="s">
        <v>470</v>
      </c>
      <c r="J84" s="494"/>
      <c r="K84" s="487"/>
      <c r="L84" s="457"/>
      <c r="M84" s="689"/>
      <c r="N84" s="690"/>
      <c r="O84" s="489" t="s">
        <v>471</v>
      </c>
      <c r="P84" s="689"/>
      <c r="Q84" s="689"/>
      <c r="R84" s="689"/>
      <c r="S84" s="689"/>
      <c r="T84" s="689"/>
      <c r="U84" s="494"/>
      <c r="V84" s="689"/>
      <c r="W84" s="689"/>
      <c r="X84" s="689"/>
      <c r="Y84" s="689"/>
      <c r="Z84" s="691"/>
      <c r="AA84" s="689"/>
      <c r="AB84" s="494"/>
      <c r="AC84" s="692" t="s">
        <v>472</v>
      </c>
      <c r="AD84" s="462">
        <v>38307</v>
      </c>
      <c r="AE84" s="693"/>
      <c r="AF84" s="694"/>
    </row>
    <row r="85" spans="1:32" ht="13.5" thickBot="1">
      <c r="A85" s="695"/>
      <c r="B85" s="696"/>
      <c r="C85" s="697"/>
      <c r="D85" s="696"/>
      <c r="E85" s="468"/>
      <c r="F85" s="698"/>
      <c r="G85" s="468"/>
      <c r="H85" s="699" t="s">
        <v>245</v>
      </c>
      <c r="I85" s="700" t="s">
        <v>473</v>
      </c>
      <c r="J85" s="696"/>
      <c r="K85" s="701"/>
      <c r="L85" s="468"/>
      <c r="M85" s="702"/>
      <c r="N85" s="703"/>
      <c r="O85" s="475" t="s">
        <v>479</v>
      </c>
      <c r="P85" s="702"/>
      <c r="Q85" s="702"/>
      <c r="R85" s="702"/>
      <c r="S85" s="702"/>
      <c r="T85" s="702"/>
      <c r="U85" s="696"/>
      <c r="V85" s="704"/>
      <c r="W85" s="702"/>
      <c r="X85" s="705"/>
      <c r="Y85" s="702"/>
      <c r="Z85" s="696"/>
      <c r="AA85" s="702"/>
      <c r="AB85" s="701"/>
      <c r="AC85" s="701"/>
      <c r="AD85" s="701"/>
      <c r="AE85" s="706"/>
      <c r="AF85" s="707"/>
    </row>
  </sheetData>
  <printOptions/>
  <pageMargins left="0.75" right="0.75" top="1" bottom="1" header="0.4921259845" footer="0.492125984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AF85"/>
  <sheetViews>
    <sheetView workbookViewId="0" topLeftCell="A1">
      <selection activeCell="O33" sqref="O33"/>
    </sheetView>
  </sheetViews>
  <sheetFormatPr defaultColWidth="11.421875" defaultRowHeight="12.75"/>
  <cols>
    <col min="1" max="16384" width="5.421875" style="711" customWidth="1"/>
  </cols>
  <sheetData>
    <row r="1" spans="1:32" s="710" customFormat="1" ht="12">
      <c r="A1" s="708" t="s">
        <v>480</v>
      </c>
      <c r="B1" s="709"/>
      <c r="C1" s="709"/>
      <c r="D1" s="709"/>
      <c r="E1" s="709"/>
      <c r="F1" s="709"/>
      <c r="G1" s="709"/>
      <c r="H1" s="709"/>
      <c r="I1" s="709"/>
      <c r="J1" s="709"/>
      <c r="K1" s="709"/>
      <c r="L1" s="708"/>
      <c r="M1" s="708"/>
      <c r="N1" s="708"/>
      <c r="O1" s="708" t="s">
        <v>481</v>
      </c>
      <c r="P1" s="708"/>
      <c r="Q1" s="708"/>
      <c r="R1" s="709"/>
      <c r="S1" s="709"/>
      <c r="T1" s="709"/>
      <c r="U1" s="709"/>
      <c r="V1" s="709"/>
      <c r="W1" s="709"/>
      <c r="X1" s="709"/>
      <c r="Y1" s="709"/>
      <c r="Z1" s="709"/>
      <c r="AA1" s="709"/>
      <c r="AB1" s="709"/>
      <c r="AC1" s="709"/>
      <c r="AD1" s="709"/>
      <c r="AE1" s="709"/>
      <c r="AF1" s="709"/>
    </row>
    <row r="2" spans="1:32" s="710" customFormat="1" ht="3.75" customHeight="1">
      <c r="A2" s="708"/>
      <c r="B2" s="709"/>
      <c r="C2" s="709"/>
      <c r="D2" s="709"/>
      <c r="E2" s="709"/>
      <c r="F2" s="709"/>
      <c r="G2" s="709"/>
      <c r="H2" s="709"/>
      <c r="I2" s="709"/>
      <c r="J2" s="709"/>
      <c r="K2" s="709"/>
      <c r="L2" s="708"/>
      <c r="M2" s="708"/>
      <c r="N2" s="708"/>
      <c r="O2" s="708"/>
      <c r="P2" s="708"/>
      <c r="Q2" s="708"/>
      <c r="R2" s="709"/>
      <c r="S2" s="709"/>
      <c r="T2" s="709"/>
      <c r="U2" s="709"/>
      <c r="V2" s="709"/>
      <c r="W2" s="709"/>
      <c r="X2" s="709"/>
      <c r="Y2" s="709"/>
      <c r="Z2" s="709"/>
      <c r="AA2" s="709"/>
      <c r="AB2" s="709"/>
      <c r="AC2" s="709"/>
      <c r="AD2" s="709"/>
      <c r="AE2" s="709"/>
      <c r="AF2" s="709"/>
    </row>
    <row r="3" spans="1:32" s="710" customFormat="1" ht="3.75" customHeight="1">
      <c r="A3" s="708"/>
      <c r="B3" s="709"/>
      <c r="C3" s="709"/>
      <c r="D3" s="709"/>
      <c r="E3" s="709"/>
      <c r="F3" s="709"/>
      <c r="G3" s="709"/>
      <c r="H3" s="709"/>
      <c r="I3" s="709"/>
      <c r="J3" s="709"/>
      <c r="K3" s="709"/>
      <c r="L3" s="708"/>
      <c r="M3" s="708"/>
      <c r="N3" s="708"/>
      <c r="O3" s="708"/>
      <c r="P3" s="708"/>
      <c r="Q3" s="708"/>
      <c r="R3" s="709"/>
      <c r="S3" s="709"/>
      <c r="T3" s="709"/>
      <c r="U3" s="709"/>
      <c r="V3" s="709"/>
      <c r="W3" s="709"/>
      <c r="X3" s="709"/>
      <c r="Y3" s="709"/>
      <c r="Z3" s="709"/>
      <c r="AA3" s="709"/>
      <c r="AB3" s="709"/>
      <c r="AC3" s="709"/>
      <c r="AD3" s="709"/>
      <c r="AE3" s="709"/>
      <c r="AF3" s="709"/>
    </row>
    <row r="4" spans="1:32" s="710" customFormat="1" ht="3.75" customHeight="1">
      <c r="A4" s="711"/>
      <c r="B4" s="711"/>
      <c r="C4" s="711"/>
      <c r="D4" s="711"/>
      <c r="E4" s="711"/>
      <c r="F4" s="711"/>
      <c r="G4" s="711"/>
      <c r="H4" s="711"/>
      <c r="I4" s="711"/>
      <c r="J4" s="711"/>
      <c r="K4" s="711"/>
      <c r="L4" s="711"/>
      <c r="V4" s="711"/>
      <c r="X4" s="711"/>
      <c r="Y4" s="711"/>
      <c r="AF4" s="711"/>
    </row>
    <row r="5" spans="1:32" s="710" customFormat="1" ht="3.75" customHeight="1">
      <c r="A5" s="711"/>
      <c r="B5" s="711"/>
      <c r="C5" s="711"/>
      <c r="D5" s="711"/>
      <c r="E5" s="711"/>
      <c r="F5" s="711"/>
      <c r="G5" s="711"/>
      <c r="H5" s="711"/>
      <c r="I5" s="711"/>
      <c r="J5" s="711"/>
      <c r="K5" s="711"/>
      <c r="L5" s="711"/>
      <c r="V5" s="711"/>
      <c r="X5" s="711"/>
      <c r="Y5" s="711"/>
      <c r="AF5" s="711"/>
    </row>
    <row r="6" spans="1:32" s="710" customFormat="1" ht="3.75" customHeight="1" thickBot="1">
      <c r="A6" s="711"/>
      <c r="B6" s="711"/>
      <c r="C6" s="711"/>
      <c r="D6" s="711"/>
      <c r="E6" s="711"/>
      <c r="F6" s="711"/>
      <c r="G6" s="711"/>
      <c r="H6" s="711"/>
      <c r="I6" s="711"/>
      <c r="J6" s="711"/>
      <c r="K6" s="711"/>
      <c r="L6" s="711"/>
      <c r="V6" s="711"/>
      <c r="X6" s="711"/>
      <c r="Y6" s="711"/>
      <c r="AF6" s="711"/>
    </row>
    <row r="7" spans="1:32" s="710" customFormat="1" ht="10.5" customHeight="1">
      <c r="A7" s="712"/>
      <c r="B7" s="713"/>
      <c r="C7" s="713"/>
      <c r="D7" s="714"/>
      <c r="E7" s="715"/>
      <c r="F7" s="713"/>
      <c r="G7" s="713"/>
      <c r="H7" s="715"/>
      <c r="I7" s="713"/>
      <c r="J7" s="713"/>
      <c r="K7" s="716"/>
      <c r="L7" s="715"/>
      <c r="M7" s="713"/>
      <c r="N7" s="716"/>
      <c r="O7" s="715"/>
      <c r="P7" s="713"/>
      <c r="Q7" s="713"/>
      <c r="R7" s="716"/>
      <c r="S7" s="713"/>
      <c r="T7" s="716"/>
      <c r="U7" s="713"/>
      <c r="V7" s="717"/>
      <c r="W7" s="713"/>
      <c r="X7" s="718"/>
      <c r="Y7" s="717"/>
      <c r="Z7" s="713"/>
      <c r="AA7" s="719"/>
      <c r="AB7" s="716"/>
      <c r="AC7" s="720"/>
      <c r="AD7" s="720"/>
      <c r="AE7" s="720"/>
      <c r="AF7" s="721"/>
    </row>
    <row r="8" spans="1:32" s="710" customFormat="1" ht="10.5" customHeight="1">
      <c r="A8" s="722"/>
      <c r="B8" s="723" t="s">
        <v>304</v>
      </c>
      <c r="C8" s="724"/>
      <c r="D8" s="725"/>
      <c r="E8" s="726" t="s">
        <v>15</v>
      </c>
      <c r="F8" s="727"/>
      <c r="G8" s="727"/>
      <c r="H8" s="726" t="s">
        <v>16</v>
      </c>
      <c r="I8" s="728"/>
      <c r="J8" s="729"/>
      <c r="K8" s="730"/>
      <c r="L8" s="726" t="s">
        <v>17</v>
      </c>
      <c r="M8" s="731"/>
      <c r="N8" s="732"/>
      <c r="O8" s="726" t="s">
        <v>305</v>
      </c>
      <c r="P8" s="728"/>
      <c r="Q8" s="728"/>
      <c r="R8" s="733"/>
      <c r="S8" s="728" t="s">
        <v>18</v>
      </c>
      <c r="T8" s="733"/>
      <c r="U8" s="734" t="s">
        <v>306</v>
      </c>
      <c r="V8" s="729"/>
      <c r="W8" s="727"/>
      <c r="X8" s="15"/>
      <c r="Y8" s="729"/>
      <c r="Z8" s="728"/>
      <c r="AA8" s="246"/>
      <c r="AB8" s="733"/>
      <c r="AC8" s="728" t="s">
        <v>307</v>
      </c>
      <c r="AD8" s="728"/>
      <c r="AE8" s="728"/>
      <c r="AF8" s="735"/>
    </row>
    <row r="9" spans="1:32" s="710" customFormat="1" ht="10.5" customHeight="1">
      <c r="A9" s="722"/>
      <c r="B9" s="723"/>
      <c r="C9" s="724"/>
      <c r="D9" s="736"/>
      <c r="E9" s="737"/>
      <c r="F9" s="738"/>
      <c r="G9" s="738"/>
      <c r="H9" s="739"/>
      <c r="I9" s="740"/>
      <c r="J9" s="741"/>
      <c r="K9" s="742"/>
      <c r="L9" s="737"/>
      <c r="M9" s="738"/>
      <c r="N9" s="743"/>
      <c r="O9" s="744" t="s">
        <v>308</v>
      </c>
      <c r="P9" s="745"/>
      <c r="Q9" s="746"/>
      <c r="R9" s="747"/>
      <c r="S9" s="740"/>
      <c r="T9" s="748" t="s">
        <v>309</v>
      </c>
      <c r="U9" s="749" t="s">
        <v>310</v>
      </c>
      <c r="V9" s="750"/>
      <c r="W9" s="751"/>
      <c r="X9" s="264"/>
      <c r="Y9" s="745"/>
      <c r="Z9" s="752"/>
      <c r="AA9" s="753"/>
      <c r="AB9" s="754"/>
      <c r="AC9" s="751" t="s">
        <v>687</v>
      </c>
      <c r="AD9" s="755"/>
      <c r="AE9" s="756"/>
      <c r="AF9" s="757"/>
    </row>
    <row r="10" spans="1:32" s="710" customFormat="1" ht="10.5" customHeight="1">
      <c r="A10" s="722"/>
      <c r="B10" s="723"/>
      <c r="C10" s="724"/>
      <c r="D10" s="736" t="s">
        <v>311</v>
      </c>
      <c r="E10" s="739"/>
      <c r="F10" s="753"/>
      <c r="G10" s="753"/>
      <c r="H10" s="739"/>
      <c r="I10" s="740"/>
      <c r="J10" s="740" t="s">
        <v>312</v>
      </c>
      <c r="K10" s="758"/>
      <c r="L10" s="739"/>
      <c r="M10" s="753"/>
      <c r="N10" s="759" t="s">
        <v>313</v>
      </c>
      <c r="O10" s="760"/>
      <c r="P10" s="752"/>
      <c r="Q10" s="752" t="s">
        <v>312</v>
      </c>
      <c r="R10" s="747"/>
      <c r="S10" s="740" t="s">
        <v>314</v>
      </c>
      <c r="T10" s="754"/>
      <c r="U10" s="740"/>
      <c r="V10" s="266"/>
      <c r="W10" s="265"/>
      <c r="X10" s="252"/>
      <c r="Y10" s="252"/>
      <c r="Z10" s="274"/>
      <c r="AA10" s="753"/>
      <c r="AB10" s="747"/>
      <c r="AC10" s="752"/>
      <c r="AD10" s="752"/>
      <c r="AE10" s="761"/>
      <c r="AF10" s="757" t="s">
        <v>311</v>
      </c>
    </row>
    <row r="11" spans="1:32" s="710" customFormat="1" ht="10.5" customHeight="1">
      <c r="A11" s="722"/>
      <c r="B11" s="723"/>
      <c r="C11" s="724"/>
      <c r="D11" s="736" t="s">
        <v>315</v>
      </c>
      <c r="E11" s="739" t="s">
        <v>316</v>
      </c>
      <c r="F11" s="753" t="s">
        <v>317</v>
      </c>
      <c r="G11" s="753" t="s">
        <v>318</v>
      </c>
      <c r="H11" s="739" t="s">
        <v>316</v>
      </c>
      <c r="I11" s="740" t="s">
        <v>319</v>
      </c>
      <c r="J11" s="740" t="s">
        <v>31</v>
      </c>
      <c r="K11" s="758" t="s">
        <v>320</v>
      </c>
      <c r="L11" s="739" t="s">
        <v>321</v>
      </c>
      <c r="M11" s="753" t="s">
        <v>322</v>
      </c>
      <c r="N11" s="759" t="s">
        <v>323</v>
      </c>
      <c r="O11" s="760"/>
      <c r="P11" s="752"/>
      <c r="Q11" s="752" t="s">
        <v>32</v>
      </c>
      <c r="R11" s="747" t="s">
        <v>324</v>
      </c>
      <c r="S11" s="740" t="s">
        <v>325</v>
      </c>
      <c r="T11" s="754" t="s">
        <v>326</v>
      </c>
      <c r="U11" s="740" t="s">
        <v>327</v>
      </c>
      <c r="V11" s="266" t="s">
        <v>328</v>
      </c>
      <c r="W11" s="265" t="s">
        <v>329</v>
      </c>
      <c r="X11" s="252" t="s">
        <v>330</v>
      </c>
      <c r="Y11" s="252" t="s">
        <v>331</v>
      </c>
      <c r="Z11" s="252" t="s">
        <v>332</v>
      </c>
      <c r="AA11" s="753" t="s">
        <v>477</v>
      </c>
      <c r="AB11" s="747" t="s">
        <v>333</v>
      </c>
      <c r="AC11" s="762" t="s">
        <v>41</v>
      </c>
      <c r="AD11" s="762" t="s">
        <v>42</v>
      </c>
      <c r="AE11" s="763" t="s">
        <v>334</v>
      </c>
      <c r="AF11" s="757" t="s">
        <v>315</v>
      </c>
    </row>
    <row r="12" spans="1:32" s="710" customFormat="1" ht="10.5" customHeight="1">
      <c r="A12" s="722"/>
      <c r="B12" s="764" t="s">
        <v>98</v>
      </c>
      <c r="C12" s="765"/>
      <c r="D12" s="541" t="s">
        <v>335</v>
      </c>
      <c r="E12" s="739" t="s">
        <v>336</v>
      </c>
      <c r="F12" s="753" t="s">
        <v>337</v>
      </c>
      <c r="G12" s="753"/>
      <c r="H12" s="739" t="s">
        <v>336</v>
      </c>
      <c r="I12" s="740"/>
      <c r="J12" s="740" t="s">
        <v>338</v>
      </c>
      <c r="K12" s="758" t="s">
        <v>339</v>
      </c>
      <c r="L12" s="739" t="s">
        <v>340</v>
      </c>
      <c r="M12" s="753" t="s">
        <v>340</v>
      </c>
      <c r="N12" s="759" t="s">
        <v>341</v>
      </c>
      <c r="O12" s="739" t="s">
        <v>342</v>
      </c>
      <c r="P12" s="740" t="s">
        <v>343</v>
      </c>
      <c r="Q12" s="740" t="s">
        <v>344</v>
      </c>
      <c r="R12" s="747" t="s">
        <v>345</v>
      </c>
      <c r="S12" s="740" t="s">
        <v>346</v>
      </c>
      <c r="T12" s="747" t="s">
        <v>347</v>
      </c>
      <c r="U12" s="740" t="s">
        <v>348</v>
      </c>
      <c r="V12" s="266" t="s">
        <v>349</v>
      </c>
      <c r="W12" s="252" t="s">
        <v>350</v>
      </c>
      <c r="X12" s="252" t="s">
        <v>351</v>
      </c>
      <c r="Y12" s="252" t="s">
        <v>352</v>
      </c>
      <c r="Z12" s="252" t="s">
        <v>353</v>
      </c>
      <c r="AA12" s="281"/>
      <c r="AB12" s="259" t="s">
        <v>354</v>
      </c>
      <c r="AC12" s="766" t="s">
        <v>44</v>
      </c>
      <c r="AD12" s="766" t="s">
        <v>44</v>
      </c>
      <c r="AE12" s="767"/>
      <c r="AF12" s="768" t="s">
        <v>335</v>
      </c>
    </row>
    <row r="13" spans="1:32" s="710" customFormat="1" ht="10.5" customHeight="1">
      <c r="A13" s="722"/>
      <c r="B13"/>
      <c r="C13" s="765"/>
      <c r="D13" s="541" t="s">
        <v>355</v>
      </c>
      <c r="E13" s="739"/>
      <c r="F13" s="753"/>
      <c r="G13" s="753"/>
      <c r="H13" s="739"/>
      <c r="I13" s="740"/>
      <c r="J13" s="740" t="s">
        <v>356</v>
      </c>
      <c r="K13" s="758" t="s">
        <v>357</v>
      </c>
      <c r="L13" s="739" t="s">
        <v>358</v>
      </c>
      <c r="M13" s="753" t="s">
        <v>359</v>
      </c>
      <c r="N13" s="759" t="s">
        <v>360</v>
      </c>
      <c r="O13" s="739"/>
      <c r="P13" s="740"/>
      <c r="Q13" s="740" t="s">
        <v>361</v>
      </c>
      <c r="R13" s="747" t="s">
        <v>362</v>
      </c>
      <c r="S13" s="740" t="s">
        <v>363</v>
      </c>
      <c r="T13" s="747"/>
      <c r="U13" s="740"/>
      <c r="V13" s="266"/>
      <c r="W13" s="252" t="s">
        <v>347</v>
      </c>
      <c r="X13" s="252"/>
      <c r="Y13" s="252"/>
      <c r="Z13" s="252"/>
      <c r="AA13" s="740"/>
      <c r="AB13" s="259" t="s">
        <v>351</v>
      </c>
      <c r="AC13" s="766" t="s">
        <v>364</v>
      </c>
      <c r="AD13" s="766" t="s">
        <v>364</v>
      </c>
      <c r="AE13" s="767"/>
      <c r="AF13" s="768" t="s">
        <v>355</v>
      </c>
    </row>
    <row r="14" spans="1:32" s="710" customFormat="1" ht="10.5" customHeight="1">
      <c r="A14" s="722"/>
      <c r="B14"/>
      <c r="D14" s="736"/>
      <c r="E14" s="769"/>
      <c r="F14" s="770"/>
      <c r="G14" s="770"/>
      <c r="H14" s="769"/>
      <c r="I14" s="771"/>
      <c r="J14" s="771"/>
      <c r="K14" s="772"/>
      <c r="L14" s="739"/>
      <c r="M14" s="753"/>
      <c r="N14" s="759"/>
      <c r="O14" s="739"/>
      <c r="P14" s="740"/>
      <c r="Q14" s="740"/>
      <c r="R14" s="747"/>
      <c r="S14" s="740"/>
      <c r="T14" s="747"/>
      <c r="U14" s="740"/>
      <c r="V14" s="286"/>
      <c r="W14" s="252"/>
      <c r="X14" s="289"/>
      <c r="Y14" s="252"/>
      <c r="Z14" s="289"/>
      <c r="AA14" s="740"/>
      <c r="AB14" s="748"/>
      <c r="AC14" s="766"/>
      <c r="AD14" s="766"/>
      <c r="AE14" s="767"/>
      <c r="AF14" s="757"/>
    </row>
    <row r="15" spans="1:32" s="710" customFormat="1" ht="10.5" customHeight="1">
      <c r="A15" s="722"/>
      <c r="B15" s="773" t="s">
        <v>482</v>
      </c>
      <c r="C15" s="774"/>
      <c r="D15" s="725"/>
      <c r="E15" s="775" t="s">
        <v>483</v>
      </c>
      <c r="F15" s="776"/>
      <c r="G15" s="776"/>
      <c r="H15" s="776"/>
      <c r="I15" s="776"/>
      <c r="J15" s="776"/>
      <c r="K15" s="776"/>
      <c r="L15" s="775"/>
      <c r="M15" s="776"/>
      <c r="N15" s="777"/>
      <c r="O15" s="775" t="s">
        <v>483</v>
      </c>
      <c r="P15" s="776"/>
      <c r="Q15" s="776"/>
      <c r="R15" s="776"/>
      <c r="S15" s="776"/>
      <c r="T15" s="778"/>
      <c r="U15" s="776"/>
      <c r="V15" s="776"/>
      <c r="W15" s="776"/>
      <c r="X15" s="776"/>
      <c r="Y15" s="779"/>
      <c r="Z15" s="779"/>
      <c r="AA15" s="776"/>
      <c r="AB15" s="778"/>
      <c r="AC15" s="776"/>
      <c r="AD15" s="776"/>
      <c r="AE15" s="776"/>
      <c r="AF15" s="780"/>
    </row>
    <row r="16" spans="1:32" s="710" customFormat="1" ht="9.75" customHeight="1">
      <c r="A16" s="781"/>
      <c r="B16" s="782" t="s">
        <v>370</v>
      </c>
      <c r="C16" s="783"/>
      <c r="D16" s="784"/>
      <c r="E16" s="785">
        <v>1</v>
      </c>
      <c r="F16" s="786">
        <v>2</v>
      </c>
      <c r="G16" s="787">
        <v>3</v>
      </c>
      <c r="H16" s="788">
        <v>4</v>
      </c>
      <c r="I16" s="789">
        <v>5</v>
      </c>
      <c r="J16" s="789">
        <v>7</v>
      </c>
      <c r="K16" s="790">
        <v>8</v>
      </c>
      <c r="L16" s="785">
        <v>9</v>
      </c>
      <c r="M16" s="789">
        <v>10</v>
      </c>
      <c r="N16" s="787">
        <v>11</v>
      </c>
      <c r="O16" s="785">
        <v>12</v>
      </c>
      <c r="P16" s="789">
        <v>13</v>
      </c>
      <c r="Q16" s="786">
        <v>14</v>
      </c>
      <c r="R16" s="790">
        <v>15</v>
      </c>
      <c r="S16" s="789">
        <v>16</v>
      </c>
      <c r="T16" s="787">
        <v>17</v>
      </c>
      <c r="U16" s="789">
        <v>18</v>
      </c>
      <c r="V16" s="789">
        <v>19</v>
      </c>
      <c r="W16" s="786">
        <v>20</v>
      </c>
      <c r="X16" s="786">
        <v>21</v>
      </c>
      <c r="Y16" s="786">
        <v>22</v>
      </c>
      <c r="Z16" s="786">
        <v>23</v>
      </c>
      <c r="AA16" s="786">
        <v>24</v>
      </c>
      <c r="AB16" s="787">
        <v>25</v>
      </c>
      <c r="AC16" s="788">
        <v>26</v>
      </c>
      <c r="AD16" s="789">
        <v>27</v>
      </c>
      <c r="AE16" s="790">
        <v>28</v>
      </c>
      <c r="AF16" s="791"/>
    </row>
    <row r="17" spans="1:32" s="710" customFormat="1" ht="9" customHeight="1">
      <c r="A17" s="792"/>
      <c r="B17" s="793"/>
      <c r="C17" s="761" t="s">
        <v>371</v>
      </c>
      <c r="D17" s="794">
        <v>1</v>
      </c>
      <c r="E17" s="795"/>
      <c r="F17" s="795"/>
      <c r="G17" s="796"/>
      <c r="H17" s="797" t="s">
        <v>150</v>
      </c>
      <c r="I17" s="795"/>
      <c r="J17" s="795"/>
      <c r="K17" s="798"/>
      <c r="L17" s="575"/>
      <c r="M17" s="799"/>
      <c r="N17" s="798"/>
      <c r="O17" s="800"/>
      <c r="P17" s="799"/>
      <c r="Q17" s="799"/>
      <c r="R17" s="798"/>
      <c r="S17" s="799"/>
      <c r="T17" s="801">
        <v>35.04056135225877</v>
      </c>
      <c r="U17" s="797">
        <v>32.33059915381466</v>
      </c>
      <c r="V17" s="797">
        <v>43.412378872662764</v>
      </c>
      <c r="W17" s="797">
        <v>12.364316783680577</v>
      </c>
      <c r="X17" s="797">
        <v>238.17397980073702</v>
      </c>
      <c r="Y17" s="797">
        <v>256.2877712569947</v>
      </c>
      <c r="Z17" s="797">
        <v>4.117681179200218</v>
      </c>
      <c r="AA17" s="799"/>
      <c r="AB17" s="798"/>
      <c r="AC17" s="797">
        <v>621.7272883993487</v>
      </c>
      <c r="AD17" s="797" t="s">
        <v>150</v>
      </c>
      <c r="AE17" s="797">
        <v>621.7272883993487</v>
      </c>
      <c r="AF17" s="571">
        <v>1</v>
      </c>
    </row>
    <row r="18" spans="1:32" s="710" customFormat="1" ht="9" customHeight="1">
      <c r="A18" s="722"/>
      <c r="B18" s="802"/>
      <c r="C18" s="803" t="s">
        <v>372</v>
      </c>
      <c r="D18" s="804">
        <v>2</v>
      </c>
      <c r="E18" s="797">
        <v>0.8919047359082845</v>
      </c>
      <c r="F18" s="797">
        <v>0.7167759314862837</v>
      </c>
      <c r="G18" s="801">
        <v>31.319685751330695</v>
      </c>
      <c r="H18" s="797" t="s">
        <v>150</v>
      </c>
      <c r="I18" s="797">
        <v>53.15461989900369</v>
      </c>
      <c r="J18" s="797" t="s">
        <v>150</v>
      </c>
      <c r="K18" s="801">
        <v>1.3992084072608164</v>
      </c>
      <c r="L18" s="805">
        <v>1005.82131158728</v>
      </c>
      <c r="M18" s="797">
        <v>1128.6747645694008</v>
      </c>
      <c r="N18" s="801">
        <v>38.14658113825577</v>
      </c>
      <c r="O18" s="805">
        <v>832.8136447877712</v>
      </c>
      <c r="P18" s="797">
        <v>24.04528712296984</v>
      </c>
      <c r="Q18" s="797">
        <v>168.5521359355807</v>
      </c>
      <c r="R18" s="801">
        <v>105.12078613347893</v>
      </c>
      <c r="S18" s="797" t="s">
        <v>150</v>
      </c>
      <c r="T18" s="801">
        <v>3161.0963971611855</v>
      </c>
      <c r="U18" s="799"/>
      <c r="V18" s="799"/>
      <c r="W18" s="799"/>
      <c r="X18" s="797" t="s">
        <v>150</v>
      </c>
      <c r="Y18" s="806"/>
      <c r="Z18" s="799"/>
      <c r="AA18" s="797">
        <v>1193.3118056503345</v>
      </c>
      <c r="AB18" s="801">
        <v>1.840535007506483</v>
      </c>
      <c r="AC18" s="797">
        <v>3163.616119114236</v>
      </c>
      <c r="AD18" s="797">
        <v>4583.631492514399</v>
      </c>
      <c r="AE18" s="797">
        <v>7747.247611628634</v>
      </c>
      <c r="AF18" s="580">
        <v>2</v>
      </c>
    </row>
    <row r="19" spans="1:32" s="710" customFormat="1" ht="9" customHeight="1">
      <c r="A19" s="807" t="s">
        <v>373</v>
      </c>
      <c r="B19" s="730"/>
      <c r="C19" s="803" t="s">
        <v>374</v>
      </c>
      <c r="D19" s="804">
        <v>3</v>
      </c>
      <c r="E19" s="797" t="s">
        <v>150</v>
      </c>
      <c r="F19" s="797" t="s">
        <v>150</v>
      </c>
      <c r="G19" s="801">
        <v>1.7371042036304083</v>
      </c>
      <c r="H19" s="797" t="s">
        <v>150</v>
      </c>
      <c r="I19" s="797" t="s">
        <v>150</v>
      </c>
      <c r="J19" s="797" t="s">
        <v>150</v>
      </c>
      <c r="K19" s="801" t="s">
        <v>150</v>
      </c>
      <c r="L19" s="799"/>
      <c r="M19" s="799"/>
      <c r="N19" s="798"/>
      <c r="O19" s="800"/>
      <c r="P19" s="799"/>
      <c r="Q19" s="799"/>
      <c r="R19" s="798"/>
      <c r="S19" s="797" t="s">
        <v>150</v>
      </c>
      <c r="T19" s="801" t="s">
        <v>150</v>
      </c>
      <c r="U19" s="799"/>
      <c r="V19" s="799"/>
      <c r="W19" s="799"/>
      <c r="X19" s="799"/>
      <c r="Y19" s="808"/>
      <c r="Z19" s="799"/>
      <c r="AA19" s="799"/>
      <c r="AB19" s="798"/>
      <c r="AC19" s="797" t="s">
        <v>150</v>
      </c>
      <c r="AD19" s="797">
        <v>1.7371042036304083</v>
      </c>
      <c r="AE19" s="797">
        <v>1.7479607956871845</v>
      </c>
      <c r="AF19" s="580">
        <v>3</v>
      </c>
    </row>
    <row r="20" spans="1:32" s="710" customFormat="1" ht="9" customHeight="1">
      <c r="A20" s="807" t="s">
        <v>375</v>
      </c>
      <c r="B20" s="809"/>
      <c r="C20" s="810" t="s">
        <v>376</v>
      </c>
      <c r="D20" s="811">
        <v>4</v>
      </c>
      <c r="E20" s="812">
        <v>0.8919047359082845</v>
      </c>
      <c r="F20" s="812">
        <v>0.7167759314862837</v>
      </c>
      <c r="G20" s="813">
        <v>33.056789954961104</v>
      </c>
      <c r="H20" s="812" t="s">
        <v>150</v>
      </c>
      <c r="I20" s="812">
        <v>53.15461989900369</v>
      </c>
      <c r="J20" s="812" t="s">
        <v>150</v>
      </c>
      <c r="K20" s="813">
        <v>1.3992084072608164</v>
      </c>
      <c r="L20" s="814">
        <v>1005.82131158728</v>
      </c>
      <c r="M20" s="812">
        <v>1128.6747645694008</v>
      </c>
      <c r="N20" s="813">
        <v>38.14658113825577</v>
      </c>
      <c r="O20" s="814">
        <v>832.8136447877712</v>
      </c>
      <c r="P20" s="812">
        <v>24.04528712296984</v>
      </c>
      <c r="Q20" s="812">
        <v>168.5521359355807</v>
      </c>
      <c r="R20" s="813">
        <v>105.12078613347893</v>
      </c>
      <c r="S20" s="812" t="s">
        <v>150</v>
      </c>
      <c r="T20" s="813">
        <v>3196.1369585134444</v>
      </c>
      <c r="U20" s="812">
        <v>32.33059915381466</v>
      </c>
      <c r="V20" s="812">
        <v>43.412378872662764</v>
      </c>
      <c r="W20" s="812">
        <v>12.364316783680577</v>
      </c>
      <c r="X20" s="812">
        <v>238.17397980073702</v>
      </c>
      <c r="Y20" s="812">
        <v>256.2877712569947</v>
      </c>
      <c r="Z20" s="812">
        <v>4.117681179200218</v>
      </c>
      <c r="AA20" s="812">
        <v>1193.3118056503345</v>
      </c>
      <c r="AB20" s="813">
        <v>1.840535007506483</v>
      </c>
      <c r="AC20" s="812">
        <v>3785.3542641056415</v>
      </c>
      <c r="AD20" s="812">
        <v>4585.368596718029</v>
      </c>
      <c r="AE20" s="812">
        <v>8370.722860823671</v>
      </c>
      <c r="AF20" s="587">
        <v>4</v>
      </c>
    </row>
    <row r="21" spans="1:32" s="710" customFormat="1" ht="9" customHeight="1">
      <c r="A21" s="807" t="s">
        <v>377</v>
      </c>
      <c r="B21" s="730"/>
      <c r="C21" s="803" t="s">
        <v>378</v>
      </c>
      <c r="D21" s="804">
        <v>5</v>
      </c>
      <c r="E21" s="797" t="s">
        <v>150</v>
      </c>
      <c r="F21" s="797" t="s">
        <v>150</v>
      </c>
      <c r="G21" s="801" t="s">
        <v>150</v>
      </c>
      <c r="H21" s="797" t="s">
        <v>150</v>
      </c>
      <c r="I21" s="797" t="s">
        <v>150</v>
      </c>
      <c r="J21" s="797" t="s">
        <v>150</v>
      </c>
      <c r="K21" s="798"/>
      <c r="L21" s="805" t="s">
        <v>150</v>
      </c>
      <c r="M21" s="797" t="s">
        <v>150</v>
      </c>
      <c r="N21" s="801" t="s">
        <v>150</v>
      </c>
      <c r="O21" s="805" t="s">
        <v>150</v>
      </c>
      <c r="P21" s="797" t="s">
        <v>150</v>
      </c>
      <c r="Q21" s="797" t="s">
        <v>150</v>
      </c>
      <c r="R21" s="801" t="s">
        <v>150</v>
      </c>
      <c r="S21" s="797" t="s">
        <v>150</v>
      </c>
      <c r="T21" s="801">
        <v>208.5796298621537</v>
      </c>
      <c r="U21" s="799"/>
      <c r="V21" s="799"/>
      <c r="W21" s="799"/>
      <c r="X21" s="797" t="s">
        <v>150</v>
      </c>
      <c r="Y21" s="799"/>
      <c r="Z21" s="799"/>
      <c r="AA21" s="797" t="s">
        <v>150</v>
      </c>
      <c r="AB21" s="801" t="s">
        <v>150</v>
      </c>
      <c r="AC21" s="797">
        <v>208.5796298621537</v>
      </c>
      <c r="AD21" s="797" t="s">
        <v>150</v>
      </c>
      <c r="AE21" s="797">
        <v>208.5796298621537</v>
      </c>
      <c r="AF21" s="580">
        <v>5</v>
      </c>
    </row>
    <row r="22" spans="1:32" s="710" customFormat="1" ht="9" customHeight="1" thickBot="1">
      <c r="A22" s="722"/>
      <c r="B22" s="802"/>
      <c r="C22" s="803" t="s">
        <v>379</v>
      </c>
      <c r="D22" s="804">
        <v>7</v>
      </c>
      <c r="E22" s="797" t="s">
        <v>150</v>
      </c>
      <c r="F22" s="797" t="s">
        <v>150</v>
      </c>
      <c r="G22" s="801" t="s">
        <v>150</v>
      </c>
      <c r="H22" s="797" t="s">
        <v>150</v>
      </c>
      <c r="I22" s="797">
        <v>1.4698640644192715</v>
      </c>
      <c r="J22" s="797" t="s">
        <v>150</v>
      </c>
      <c r="K22" s="801" t="s">
        <v>150</v>
      </c>
      <c r="L22" s="799"/>
      <c r="M22" s="799"/>
      <c r="N22" s="798"/>
      <c r="O22" s="800"/>
      <c r="P22" s="799"/>
      <c r="Q22" s="799"/>
      <c r="R22" s="798"/>
      <c r="S22" s="797" t="s">
        <v>150</v>
      </c>
      <c r="T22" s="801">
        <v>31.094956189436335</v>
      </c>
      <c r="U22" s="799"/>
      <c r="V22" s="806"/>
      <c r="W22" s="799"/>
      <c r="X22" s="806"/>
      <c r="Y22" s="806"/>
      <c r="Z22" s="799"/>
      <c r="AA22" s="799"/>
      <c r="AB22" s="798"/>
      <c r="AC22" s="797">
        <v>31.094956189436335</v>
      </c>
      <c r="AD22" s="797">
        <v>1.4698640644192715</v>
      </c>
      <c r="AE22" s="797">
        <v>32.56482025385561</v>
      </c>
      <c r="AF22" s="580">
        <v>7</v>
      </c>
    </row>
    <row r="23" spans="1:32" s="822" customFormat="1" ht="9.75" customHeight="1" thickBot="1">
      <c r="A23" s="815"/>
      <c r="B23" s="816"/>
      <c r="C23" s="817" t="s">
        <v>380</v>
      </c>
      <c r="D23" s="818">
        <v>8</v>
      </c>
      <c r="E23" s="819">
        <v>0.8919047359082845</v>
      </c>
      <c r="F23" s="819">
        <v>0.7167759314862837</v>
      </c>
      <c r="G23" s="820">
        <v>33.056789954961104</v>
      </c>
      <c r="H23" s="819" t="s">
        <v>150</v>
      </c>
      <c r="I23" s="819">
        <v>51.68475583458442</v>
      </c>
      <c r="J23" s="819" t="s">
        <v>150</v>
      </c>
      <c r="K23" s="820">
        <v>1.3992084072608164</v>
      </c>
      <c r="L23" s="821">
        <v>1005.82131158728</v>
      </c>
      <c r="M23" s="819">
        <v>1128.6747645694008</v>
      </c>
      <c r="N23" s="820">
        <v>38.14658113825577</v>
      </c>
      <c r="O23" s="821">
        <v>832.8136447877712</v>
      </c>
      <c r="P23" s="819">
        <v>24.04528712296984</v>
      </c>
      <c r="Q23" s="819">
        <v>168.5521359355807</v>
      </c>
      <c r="R23" s="820">
        <v>105.12078613347893</v>
      </c>
      <c r="S23" s="819" t="s">
        <v>150</v>
      </c>
      <c r="T23" s="820">
        <v>2956.462372461854</v>
      </c>
      <c r="U23" s="819">
        <v>32.33059915381466</v>
      </c>
      <c r="V23" s="819">
        <v>43.412378872662764</v>
      </c>
      <c r="W23" s="819">
        <v>12.364316783680577</v>
      </c>
      <c r="X23" s="819">
        <v>238.17397980073702</v>
      </c>
      <c r="Y23" s="819">
        <v>256.2877712569947</v>
      </c>
      <c r="Z23" s="819">
        <v>4.117681179200218</v>
      </c>
      <c r="AA23" s="819">
        <v>1193.3118056503345</v>
      </c>
      <c r="AB23" s="820">
        <v>1.840535007506483</v>
      </c>
      <c r="AC23" s="819">
        <v>3545.6796780540512</v>
      </c>
      <c r="AD23" s="819">
        <v>4583.89873265361</v>
      </c>
      <c r="AE23" s="819">
        <v>8129.5784107076615</v>
      </c>
      <c r="AF23" s="594">
        <v>8</v>
      </c>
    </row>
    <row r="24" spans="1:32" s="710" customFormat="1" ht="9" customHeight="1">
      <c r="A24" s="823"/>
      <c r="B24" s="824"/>
      <c r="C24" s="825" t="s">
        <v>381</v>
      </c>
      <c r="D24" s="804">
        <v>10</v>
      </c>
      <c r="E24" s="797" t="s">
        <v>150</v>
      </c>
      <c r="F24" s="799"/>
      <c r="G24" s="801" t="s">
        <v>150</v>
      </c>
      <c r="H24" s="797" t="s">
        <v>150</v>
      </c>
      <c r="I24" s="797" t="s">
        <v>150</v>
      </c>
      <c r="J24" s="799"/>
      <c r="K24" s="798"/>
      <c r="L24" s="575"/>
      <c r="M24" s="799"/>
      <c r="N24" s="798"/>
      <c r="O24" s="800"/>
      <c r="P24" s="799"/>
      <c r="Q24" s="799"/>
      <c r="R24" s="798"/>
      <c r="S24" s="799"/>
      <c r="T24" s="798"/>
      <c r="U24" s="799"/>
      <c r="V24" s="799"/>
      <c r="W24" s="799"/>
      <c r="X24" s="799"/>
      <c r="Y24" s="806"/>
      <c r="Z24" s="799"/>
      <c r="AA24" s="799"/>
      <c r="AB24" s="801" t="s">
        <v>150</v>
      </c>
      <c r="AC24" s="797" t="s">
        <v>150</v>
      </c>
      <c r="AD24" s="797" t="s">
        <v>150</v>
      </c>
      <c r="AE24" s="797" t="s">
        <v>150</v>
      </c>
      <c r="AF24" s="580">
        <v>10</v>
      </c>
    </row>
    <row r="25" spans="1:32" s="710" customFormat="1" ht="9" customHeight="1">
      <c r="A25" s="823"/>
      <c r="B25" s="826" t="s">
        <v>382</v>
      </c>
      <c r="C25" s="353" t="s">
        <v>383</v>
      </c>
      <c r="D25" s="804">
        <v>11</v>
      </c>
      <c r="E25" s="797" t="s">
        <v>150</v>
      </c>
      <c r="F25" s="799"/>
      <c r="G25" s="801" t="s">
        <v>150</v>
      </c>
      <c r="H25" s="797" t="s">
        <v>150</v>
      </c>
      <c r="I25" s="797" t="s">
        <v>150</v>
      </c>
      <c r="J25" s="797" t="s">
        <v>150</v>
      </c>
      <c r="K25" s="801" t="s">
        <v>150</v>
      </c>
      <c r="L25" s="575"/>
      <c r="M25" s="797" t="s">
        <v>150</v>
      </c>
      <c r="N25" s="798"/>
      <c r="O25" s="805">
        <v>1.1259577930940359</v>
      </c>
      <c r="P25" s="797" t="s">
        <v>150</v>
      </c>
      <c r="Q25" s="799"/>
      <c r="R25" s="801" t="s">
        <v>150</v>
      </c>
      <c r="S25" s="797" t="s">
        <v>150</v>
      </c>
      <c r="T25" s="801">
        <v>457.33178654292345</v>
      </c>
      <c r="U25" s="799"/>
      <c r="V25" s="799"/>
      <c r="W25" s="799"/>
      <c r="X25" s="797">
        <v>6.633717756244029</v>
      </c>
      <c r="Y25" s="797" t="s">
        <v>150</v>
      </c>
      <c r="Z25" s="797" t="s">
        <v>150</v>
      </c>
      <c r="AA25" s="799"/>
      <c r="AB25" s="798"/>
      <c r="AC25" s="797">
        <v>463.9655042991675</v>
      </c>
      <c r="AD25" s="797">
        <v>1.1259577930940359</v>
      </c>
      <c r="AE25" s="797">
        <v>465.0914620922615</v>
      </c>
      <c r="AF25" s="580">
        <v>11</v>
      </c>
    </row>
    <row r="26" spans="1:32" s="710" customFormat="1" ht="9" customHeight="1">
      <c r="A26" s="823" t="s">
        <v>384</v>
      </c>
      <c r="B26" s="826" t="s">
        <v>385</v>
      </c>
      <c r="C26" s="356" t="s">
        <v>386</v>
      </c>
      <c r="D26" s="804">
        <v>12</v>
      </c>
      <c r="E26" s="797" t="s">
        <v>150</v>
      </c>
      <c r="F26" s="799"/>
      <c r="G26" s="801" t="s">
        <v>150</v>
      </c>
      <c r="H26" s="797" t="s">
        <v>150</v>
      </c>
      <c r="I26" s="797" t="s">
        <v>150</v>
      </c>
      <c r="J26" s="797" t="s">
        <v>150</v>
      </c>
      <c r="K26" s="801" t="s">
        <v>150</v>
      </c>
      <c r="L26" s="575"/>
      <c r="M26" s="797" t="s">
        <v>150</v>
      </c>
      <c r="N26" s="798"/>
      <c r="O26" s="805">
        <v>0.5192549324416542</v>
      </c>
      <c r="P26" s="797" t="s">
        <v>150</v>
      </c>
      <c r="Q26" s="799"/>
      <c r="R26" s="801" t="s">
        <v>150</v>
      </c>
      <c r="S26" s="797" t="s">
        <v>150</v>
      </c>
      <c r="T26" s="801">
        <v>28.288419544151772</v>
      </c>
      <c r="U26" s="799"/>
      <c r="V26" s="799"/>
      <c r="W26" s="799"/>
      <c r="X26" s="797" t="s">
        <v>150</v>
      </c>
      <c r="Y26" s="797">
        <v>77.02422546744916</v>
      </c>
      <c r="Z26" s="799"/>
      <c r="AA26" s="799"/>
      <c r="AB26" s="798"/>
      <c r="AC26" s="797">
        <v>105.31264501160092</v>
      </c>
      <c r="AD26" s="797">
        <v>0.7212402238296711</v>
      </c>
      <c r="AE26" s="797">
        <v>106.03388523543059</v>
      </c>
      <c r="AF26" s="580">
        <v>12</v>
      </c>
    </row>
    <row r="27" spans="1:32" s="710" customFormat="1" ht="9" customHeight="1">
      <c r="A27" s="823" t="s">
        <v>387</v>
      </c>
      <c r="B27" s="826" t="s">
        <v>43</v>
      </c>
      <c r="C27" s="825" t="s">
        <v>388</v>
      </c>
      <c r="D27" s="804">
        <v>14</v>
      </c>
      <c r="E27" s="799"/>
      <c r="F27" s="799"/>
      <c r="G27" s="798"/>
      <c r="H27" s="799"/>
      <c r="I27" s="799"/>
      <c r="J27" s="799"/>
      <c r="K27" s="798"/>
      <c r="L27" s="575"/>
      <c r="M27" s="799"/>
      <c r="N27" s="798"/>
      <c r="O27" s="800"/>
      <c r="P27" s="799"/>
      <c r="Q27" s="799"/>
      <c r="R27" s="798"/>
      <c r="S27" s="799"/>
      <c r="T27" s="798"/>
      <c r="U27" s="797">
        <v>32.33059915381466</v>
      </c>
      <c r="V27" s="799"/>
      <c r="W27" s="799"/>
      <c r="X27" s="799"/>
      <c r="Y27" s="806"/>
      <c r="Z27" s="799"/>
      <c r="AA27" s="797">
        <v>52.03061280196533</v>
      </c>
      <c r="AB27" s="798"/>
      <c r="AC27" s="797">
        <v>32.33059915381466</v>
      </c>
      <c r="AD27" s="797">
        <v>52.03061280196533</v>
      </c>
      <c r="AE27" s="797">
        <v>84.36121195577999</v>
      </c>
      <c r="AF27" s="580">
        <v>14</v>
      </c>
    </row>
    <row r="28" spans="1:32" s="710" customFormat="1" ht="9" customHeight="1">
      <c r="A28" s="823" t="s">
        <v>389</v>
      </c>
      <c r="B28" s="826" t="s">
        <v>390</v>
      </c>
      <c r="C28" s="358" t="s">
        <v>391</v>
      </c>
      <c r="D28" s="804">
        <v>15</v>
      </c>
      <c r="E28" s="799"/>
      <c r="F28" s="799"/>
      <c r="G28" s="798"/>
      <c r="H28" s="799"/>
      <c r="I28" s="799"/>
      <c r="J28" s="799"/>
      <c r="K28" s="798"/>
      <c r="L28" s="575"/>
      <c r="M28" s="799"/>
      <c r="N28" s="798"/>
      <c r="O28" s="800"/>
      <c r="P28" s="799"/>
      <c r="Q28" s="799"/>
      <c r="R28" s="798"/>
      <c r="S28" s="799"/>
      <c r="T28" s="798"/>
      <c r="U28" s="799"/>
      <c r="V28" s="797">
        <v>43.412378872662764</v>
      </c>
      <c r="W28" s="799"/>
      <c r="X28" s="797">
        <v>85.64088303534872</v>
      </c>
      <c r="Y28" s="806"/>
      <c r="Z28" s="797">
        <v>4.117681179200218</v>
      </c>
      <c r="AA28" s="799"/>
      <c r="AB28" s="798"/>
      <c r="AC28" s="797">
        <v>133.1709430872117</v>
      </c>
      <c r="AD28" s="797" t="s">
        <v>150</v>
      </c>
      <c r="AE28" s="797">
        <v>133.1709430872117</v>
      </c>
      <c r="AF28" s="580">
        <v>15</v>
      </c>
    </row>
    <row r="29" spans="1:32" s="710" customFormat="1" ht="9" customHeight="1">
      <c r="A29" s="823" t="s">
        <v>392</v>
      </c>
      <c r="B29" s="826" t="s">
        <v>393</v>
      </c>
      <c r="C29" s="825" t="s">
        <v>394</v>
      </c>
      <c r="D29" s="804">
        <v>16</v>
      </c>
      <c r="E29" s="797" t="s">
        <v>150</v>
      </c>
      <c r="F29" s="799"/>
      <c r="G29" s="801" t="s">
        <v>150</v>
      </c>
      <c r="H29" s="797" t="s">
        <v>150</v>
      </c>
      <c r="I29" s="797" t="s">
        <v>150</v>
      </c>
      <c r="J29" s="797" t="s">
        <v>150</v>
      </c>
      <c r="K29" s="801">
        <v>1.3992084072608164</v>
      </c>
      <c r="L29" s="575"/>
      <c r="M29" s="799"/>
      <c r="N29" s="798"/>
      <c r="O29" s="805">
        <v>11.139826259041902</v>
      </c>
      <c r="P29" s="797" t="s">
        <v>150</v>
      </c>
      <c r="Q29" s="799"/>
      <c r="R29" s="801" t="s">
        <v>150</v>
      </c>
      <c r="S29" s="797" t="s">
        <v>150</v>
      </c>
      <c r="T29" s="801">
        <v>571.5194486147127</v>
      </c>
      <c r="U29" s="799"/>
      <c r="V29" s="799"/>
      <c r="W29" s="799"/>
      <c r="X29" s="797">
        <v>41.76398935444247</v>
      </c>
      <c r="Y29" s="797" t="s">
        <v>150</v>
      </c>
      <c r="Z29" s="799"/>
      <c r="AA29" s="799"/>
      <c r="AB29" s="798"/>
      <c r="AC29" s="797">
        <v>614.6826463764161</v>
      </c>
      <c r="AD29" s="797">
        <v>11.139826259041902</v>
      </c>
      <c r="AE29" s="797">
        <v>625.822472635458</v>
      </c>
      <c r="AF29" s="580">
        <v>16</v>
      </c>
    </row>
    <row r="30" spans="1:32" s="710" customFormat="1" ht="9" customHeight="1">
      <c r="A30" s="823" t="s">
        <v>395</v>
      </c>
      <c r="B30" s="826"/>
      <c r="C30" s="825" t="s">
        <v>396</v>
      </c>
      <c r="D30" s="804">
        <v>19</v>
      </c>
      <c r="E30" s="799"/>
      <c r="F30" s="799"/>
      <c r="G30" s="798"/>
      <c r="H30" s="799"/>
      <c r="I30" s="799"/>
      <c r="J30" s="799"/>
      <c r="K30" s="798"/>
      <c r="L30" s="575"/>
      <c r="M30" s="799"/>
      <c r="N30" s="798"/>
      <c r="O30" s="800"/>
      <c r="P30" s="799"/>
      <c r="Q30" s="797">
        <v>2.7406851371639145</v>
      </c>
      <c r="R30" s="798"/>
      <c r="S30" s="799"/>
      <c r="T30" s="801">
        <v>0.6270984031663709</v>
      </c>
      <c r="U30" s="799"/>
      <c r="V30" s="799"/>
      <c r="W30" s="797">
        <v>12.062671468121467</v>
      </c>
      <c r="X30" s="797" t="s">
        <v>150</v>
      </c>
      <c r="Y30" s="797" t="s">
        <v>150</v>
      </c>
      <c r="Z30" s="797" t="s">
        <v>150</v>
      </c>
      <c r="AA30" s="799"/>
      <c r="AB30" s="798"/>
      <c r="AC30" s="797">
        <v>12.689769871287838</v>
      </c>
      <c r="AD30" s="797">
        <v>2.7406851371639145</v>
      </c>
      <c r="AE30" s="797">
        <v>15.430455008451753</v>
      </c>
      <c r="AF30" s="580">
        <v>19</v>
      </c>
    </row>
    <row r="31" spans="1:32" s="710" customFormat="1" ht="9.75" customHeight="1">
      <c r="A31" s="823" t="s">
        <v>397</v>
      </c>
      <c r="B31" s="827"/>
      <c r="C31" s="828" t="s">
        <v>398</v>
      </c>
      <c r="D31" s="811">
        <v>20</v>
      </c>
      <c r="E31" s="812" t="s">
        <v>150</v>
      </c>
      <c r="F31" s="829"/>
      <c r="G31" s="813" t="s">
        <v>150</v>
      </c>
      <c r="H31" s="812" t="s">
        <v>150</v>
      </c>
      <c r="I31" s="812" t="s">
        <v>150</v>
      </c>
      <c r="J31" s="812" t="s">
        <v>150</v>
      </c>
      <c r="K31" s="813">
        <v>1.3992084072608164</v>
      </c>
      <c r="L31" s="829"/>
      <c r="M31" s="812" t="s">
        <v>150</v>
      </c>
      <c r="N31" s="830"/>
      <c r="O31" s="814">
        <v>12.785038984577593</v>
      </c>
      <c r="P31" s="812" t="s">
        <v>150</v>
      </c>
      <c r="Q31" s="812">
        <v>2.7406851371639145</v>
      </c>
      <c r="R31" s="813" t="s">
        <v>150</v>
      </c>
      <c r="S31" s="812" t="s">
        <v>150</v>
      </c>
      <c r="T31" s="813">
        <v>1057.7667531049544</v>
      </c>
      <c r="U31" s="812">
        <v>32.33059915381466</v>
      </c>
      <c r="V31" s="812">
        <v>43.412378872662764</v>
      </c>
      <c r="W31" s="812">
        <v>12.062671468121467</v>
      </c>
      <c r="X31" s="812">
        <v>134.03859014603523</v>
      </c>
      <c r="Y31" s="812">
        <v>77.02422546744916</v>
      </c>
      <c r="Z31" s="812">
        <v>4.117681179200218</v>
      </c>
      <c r="AA31" s="812">
        <v>52.03061280196533</v>
      </c>
      <c r="AB31" s="813" t="s">
        <v>150</v>
      </c>
      <c r="AC31" s="812">
        <v>1362.1521077994985</v>
      </c>
      <c r="AD31" s="812">
        <v>67.75832221509486</v>
      </c>
      <c r="AE31" s="812">
        <v>1429.9104300145934</v>
      </c>
      <c r="AF31" s="587">
        <v>20</v>
      </c>
    </row>
    <row r="32" spans="1:32" s="710" customFormat="1" ht="9" customHeight="1">
      <c r="A32" s="823" t="s">
        <v>399</v>
      </c>
      <c r="B32" s="824"/>
      <c r="C32" s="803" t="s">
        <v>400</v>
      </c>
      <c r="D32" s="804">
        <v>22</v>
      </c>
      <c r="E32" s="799"/>
      <c r="F32" s="797" t="s">
        <v>150</v>
      </c>
      <c r="G32" s="798"/>
      <c r="H32" s="799"/>
      <c r="I32" s="797" t="s">
        <v>150</v>
      </c>
      <c r="J32" s="797" t="s">
        <v>150</v>
      </c>
      <c r="K32" s="798"/>
      <c r="L32" s="575"/>
      <c r="M32" s="799"/>
      <c r="N32" s="798"/>
      <c r="O32" s="800"/>
      <c r="P32" s="799"/>
      <c r="Q32" s="799"/>
      <c r="R32" s="798"/>
      <c r="S32" s="799"/>
      <c r="T32" s="798"/>
      <c r="U32" s="799"/>
      <c r="V32" s="799"/>
      <c r="W32" s="799"/>
      <c r="X32" s="799"/>
      <c r="Y32" s="806"/>
      <c r="Z32" s="799"/>
      <c r="AA32" s="799"/>
      <c r="AB32" s="798"/>
      <c r="AC32" s="799"/>
      <c r="AD32" s="797" t="s">
        <v>150</v>
      </c>
      <c r="AE32" s="797" t="s">
        <v>150</v>
      </c>
      <c r="AF32" s="580">
        <v>22</v>
      </c>
    </row>
    <row r="33" spans="1:32" s="710" customFormat="1" ht="9" customHeight="1">
      <c r="A33" s="823" t="s">
        <v>401</v>
      </c>
      <c r="B33" s="826" t="s">
        <v>382</v>
      </c>
      <c r="C33" s="353" t="s">
        <v>383</v>
      </c>
      <c r="D33" s="804">
        <v>23</v>
      </c>
      <c r="E33" s="799"/>
      <c r="F33" s="799"/>
      <c r="G33" s="798"/>
      <c r="H33" s="799"/>
      <c r="I33" s="799"/>
      <c r="J33" s="799"/>
      <c r="K33" s="798"/>
      <c r="L33" s="575"/>
      <c r="M33" s="799"/>
      <c r="N33" s="798"/>
      <c r="O33" s="800"/>
      <c r="P33" s="799"/>
      <c r="Q33" s="799"/>
      <c r="R33" s="798"/>
      <c r="S33" s="799"/>
      <c r="T33" s="798"/>
      <c r="U33" s="799"/>
      <c r="V33" s="799"/>
      <c r="W33" s="799"/>
      <c r="X33" s="799"/>
      <c r="Y33" s="806"/>
      <c r="Z33" s="799"/>
      <c r="AA33" s="797">
        <v>296.89546881397575</v>
      </c>
      <c r="AB33" s="798"/>
      <c r="AC33" s="799"/>
      <c r="AD33" s="797">
        <v>296.89546881397575</v>
      </c>
      <c r="AE33" s="797">
        <v>296.89546881397575</v>
      </c>
      <c r="AF33" s="580">
        <v>23</v>
      </c>
    </row>
    <row r="34" spans="1:32" s="710" customFormat="1" ht="9" customHeight="1">
      <c r="A34" s="823" t="s">
        <v>387</v>
      </c>
      <c r="B34" s="826" t="s">
        <v>385</v>
      </c>
      <c r="C34" s="356" t="s">
        <v>386</v>
      </c>
      <c r="D34" s="804">
        <v>24</v>
      </c>
      <c r="E34" s="799"/>
      <c r="F34" s="799"/>
      <c r="G34" s="798"/>
      <c r="H34" s="799"/>
      <c r="I34" s="799"/>
      <c r="J34" s="799"/>
      <c r="K34" s="798"/>
      <c r="L34" s="575"/>
      <c r="M34" s="799"/>
      <c r="N34" s="798"/>
      <c r="O34" s="800"/>
      <c r="P34" s="799"/>
      <c r="Q34" s="799"/>
      <c r="R34" s="798"/>
      <c r="S34" s="799"/>
      <c r="T34" s="798"/>
      <c r="U34" s="799"/>
      <c r="V34" s="799"/>
      <c r="W34" s="799"/>
      <c r="X34" s="799"/>
      <c r="Y34" s="806"/>
      <c r="Z34" s="799"/>
      <c r="AA34" s="797">
        <v>67.68437286747647</v>
      </c>
      <c r="AB34" s="798"/>
      <c r="AC34" s="799"/>
      <c r="AD34" s="797">
        <v>67.68437286747647</v>
      </c>
      <c r="AE34" s="797">
        <v>67.68437286747647</v>
      </c>
      <c r="AF34" s="580">
        <v>24</v>
      </c>
    </row>
    <row r="35" spans="1:32" s="710" customFormat="1" ht="9" customHeight="1">
      <c r="A35" s="823" t="s">
        <v>402</v>
      </c>
      <c r="B35" s="826" t="s">
        <v>43</v>
      </c>
      <c r="C35" s="825" t="s">
        <v>388</v>
      </c>
      <c r="D35" s="804">
        <v>26</v>
      </c>
      <c r="E35" s="799"/>
      <c r="F35" s="799"/>
      <c r="G35" s="798"/>
      <c r="H35" s="799"/>
      <c r="I35" s="799"/>
      <c r="J35" s="799"/>
      <c r="K35" s="798"/>
      <c r="L35" s="575"/>
      <c r="M35" s="799"/>
      <c r="N35" s="798"/>
      <c r="O35" s="800"/>
      <c r="P35" s="799"/>
      <c r="Q35" s="799"/>
      <c r="R35" s="798"/>
      <c r="S35" s="799"/>
      <c r="T35" s="798"/>
      <c r="U35" s="799"/>
      <c r="V35" s="799"/>
      <c r="W35" s="799"/>
      <c r="X35" s="799"/>
      <c r="Y35" s="806"/>
      <c r="Z35" s="799"/>
      <c r="AA35" s="797">
        <v>69.32726900504983</v>
      </c>
      <c r="AB35" s="798"/>
      <c r="AC35" s="799"/>
      <c r="AD35" s="797">
        <v>69.32726900504983</v>
      </c>
      <c r="AE35" s="797">
        <v>69.32726900504983</v>
      </c>
      <c r="AF35" s="580">
        <v>26</v>
      </c>
    </row>
    <row r="36" spans="1:32" s="710" customFormat="1" ht="9" customHeight="1">
      <c r="A36" s="823" t="s">
        <v>392</v>
      </c>
      <c r="B36" s="826" t="s">
        <v>403</v>
      </c>
      <c r="C36" s="358" t="s">
        <v>391</v>
      </c>
      <c r="D36" s="804">
        <v>27</v>
      </c>
      <c r="E36" s="799"/>
      <c r="F36" s="799"/>
      <c r="G36" s="798"/>
      <c r="H36" s="799"/>
      <c r="I36" s="799"/>
      <c r="J36" s="799"/>
      <c r="K36" s="798"/>
      <c r="L36" s="575"/>
      <c r="M36" s="799"/>
      <c r="N36" s="798"/>
      <c r="O36" s="800"/>
      <c r="P36" s="799"/>
      <c r="Q36" s="799"/>
      <c r="R36" s="798"/>
      <c r="S36" s="799"/>
      <c r="T36" s="798"/>
      <c r="U36" s="799"/>
      <c r="V36" s="799"/>
      <c r="W36" s="799"/>
      <c r="X36" s="799"/>
      <c r="Y36" s="806"/>
      <c r="Z36" s="799"/>
      <c r="AA36" s="797">
        <v>60.878790773850156</v>
      </c>
      <c r="AB36" s="798"/>
      <c r="AC36" s="799"/>
      <c r="AD36" s="797">
        <v>60.878790773850156</v>
      </c>
      <c r="AE36" s="797">
        <v>60.878790773850156</v>
      </c>
      <c r="AF36" s="580">
        <v>27</v>
      </c>
    </row>
    <row r="37" spans="1:32" s="710" customFormat="1" ht="9" customHeight="1">
      <c r="A37" s="823" t="s">
        <v>404</v>
      </c>
      <c r="B37" s="826" t="s">
        <v>405</v>
      </c>
      <c r="C37" s="803" t="s">
        <v>394</v>
      </c>
      <c r="D37" s="804">
        <v>28</v>
      </c>
      <c r="E37" s="799"/>
      <c r="F37" s="799"/>
      <c r="G37" s="798"/>
      <c r="H37" s="799"/>
      <c r="I37" s="799"/>
      <c r="J37" s="799"/>
      <c r="K37" s="798"/>
      <c r="L37" s="575"/>
      <c r="M37" s="799"/>
      <c r="N37" s="798"/>
      <c r="O37" s="800"/>
      <c r="P37" s="831"/>
      <c r="Q37" s="831"/>
      <c r="R37" s="798"/>
      <c r="S37" s="799"/>
      <c r="T37" s="798"/>
      <c r="U37" s="799"/>
      <c r="V37" s="799"/>
      <c r="W37" s="799"/>
      <c r="X37" s="799"/>
      <c r="Y37" s="806"/>
      <c r="Z37" s="799"/>
      <c r="AA37" s="799"/>
      <c r="AB37" s="801">
        <v>521.2149720212911</v>
      </c>
      <c r="AC37" s="799"/>
      <c r="AD37" s="797">
        <v>521.2149720212911</v>
      </c>
      <c r="AE37" s="797">
        <v>521.2149720212911</v>
      </c>
      <c r="AF37" s="580">
        <v>28</v>
      </c>
    </row>
    <row r="38" spans="1:32" s="710" customFormat="1" ht="9" customHeight="1">
      <c r="A38" s="823" t="s">
        <v>387</v>
      </c>
      <c r="B38" s="826"/>
      <c r="C38" s="803" t="s">
        <v>396</v>
      </c>
      <c r="D38" s="804">
        <v>31</v>
      </c>
      <c r="E38" s="799"/>
      <c r="F38" s="799"/>
      <c r="G38" s="798"/>
      <c r="H38" s="799"/>
      <c r="I38" s="799"/>
      <c r="J38" s="799"/>
      <c r="K38" s="798"/>
      <c r="L38" s="575"/>
      <c r="M38" s="799"/>
      <c r="N38" s="798"/>
      <c r="O38" s="800"/>
      <c r="P38" s="799"/>
      <c r="Q38" s="797">
        <v>2.7406851371639145</v>
      </c>
      <c r="R38" s="798"/>
      <c r="S38" s="799"/>
      <c r="T38" s="798"/>
      <c r="U38" s="799"/>
      <c r="V38" s="799"/>
      <c r="W38" s="799"/>
      <c r="X38" s="799"/>
      <c r="Y38" s="806"/>
      <c r="Z38" s="799"/>
      <c r="AA38" s="797">
        <v>1.341585915108503</v>
      </c>
      <c r="AB38" s="801" t="s">
        <v>150</v>
      </c>
      <c r="AC38" s="799"/>
      <c r="AD38" s="797">
        <v>4.082271052272418</v>
      </c>
      <c r="AE38" s="797">
        <v>4.082271052272418</v>
      </c>
      <c r="AF38" s="580">
        <v>31</v>
      </c>
    </row>
    <row r="39" spans="1:32" s="710" customFormat="1" ht="9.75" customHeight="1">
      <c r="A39" s="823" t="s">
        <v>389</v>
      </c>
      <c r="B39" s="827"/>
      <c r="C39" s="810" t="s">
        <v>406</v>
      </c>
      <c r="D39" s="811">
        <v>32</v>
      </c>
      <c r="E39" s="829"/>
      <c r="F39" s="812" t="s">
        <v>150</v>
      </c>
      <c r="G39" s="830"/>
      <c r="H39" s="829"/>
      <c r="I39" s="812" t="s">
        <v>150</v>
      </c>
      <c r="J39" s="812" t="s">
        <v>150</v>
      </c>
      <c r="K39" s="830"/>
      <c r="L39" s="607"/>
      <c r="M39" s="829"/>
      <c r="N39" s="830"/>
      <c r="O39" s="832"/>
      <c r="P39" s="829"/>
      <c r="Q39" s="812">
        <v>2.7406851371639145</v>
      </c>
      <c r="R39" s="830"/>
      <c r="S39" s="829"/>
      <c r="T39" s="830"/>
      <c r="U39" s="829"/>
      <c r="V39" s="829"/>
      <c r="W39" s="829"/>
      <c r="X39" s="829"/>
      <c r="Y39" s="833"/>
      <c r="Z39" s="829"/>
      <c r="AA39" s="812">
        <v>496.1274873754607</v>
      </c>
      <c r="AB39" s="813">
        <v>521.2149720212911</v>
      </c>
      <c r="AC39" s="829"/>
      <c r="AD39" s="812">
        <v>1020.0831445339157</v>
      </c>
      <c r="AE39" s="812">
        <v>1020.0831445339157</v>
      </c>
      <c r="AF39" s="587">
        <v>32</v>
      </c>
    </row>
    <row r="40" spans="1:32" s="710" customFormat="1" ht="9" customHeight="1">
      <c r="A40" s="823" t="s">
        <v>407</v>
      </c>
      <c r="B40" s="826" t="s">
        <v>49</v>
      </c>
      <c r="C40" s="803" t="s">
        <v>408</v>
      </c>
      <c r="D40" s="804">
        <v>34</v>
      </c>
      <c r="E40" s="799"/>
      <c r="F40" s="799"/>
      <c r="G40" s="798"/>
      <c r="H40" s="797" t="s">
        <v>150</v>
      </c>
      <c r="I40" s="797" t="s">
        <v>150</v>
      </c>
      <c r="J40" s="797" t="s">
        <v>150</v>
      </c>
      <c r="K40" s="798"/>
      <c r="L40" s="575"/>
      <c r="M40" s="799"/>
      <c r="N40" s="798"/>
      <c r="O40" s="800"/>
      <c r="P40" s="799"/>
      <c r="Q40" s="799"/>
      <c r="R40" s="798"/>
      <c r="S40" s="799"/>
      <c r="T40" s="798"/>
      <c r="U40" s="799"/>
      <c r="V40" s="799"/>
      <c r="W40" s="799"/>
      <c r="X40" s="799"/>
      <c r="Y40" s="806"/>
      <c r="Z40" s="799"/>
      <c r="AA40" s="797" t="s">
        <v>150</v>
      </c>
      <c r="AB40" s="801" t="s">
        <v>150</v>
      </c>
      <c r="AC40" s="797" t="s">
        <v>150</v>
      </c>
      <c r="AD40" s="797" t="s">
        <v>150</v>
      </c>
      <c r="AE40" s="797" t="s">
        <v>150</v>
      </c>
      <c r="AF40" s="580">
        <v>34</v>
      </c>
    </row>
    <row r="41" spans="1:32" s="710" customFormat="1" ht="9" customHeight="1">
      <c r="A41" s="823" t="s">
        <v>409</v>
      </c>
      <c r="B41" s="826" t="s">
        <v>410</v>
      </c>
      <c r="C41" s="803" t="s">
        <v>411</v>
      </c>
      <c r="D41" s="804">
        <v>35</v>
      </c>
      <c r="E41" s="799"/>
      <c r="F41" s="799"/>
      <c r="G41" s="798"/>
      <c r="H41" s="799"/>
      <c r="I41" s="799"/>
      <c r="J41" s="799"/>
      <c r="K41" s="798"/>
      <c r="L41" s="575"/>
      <c r="M41" s="799"/>
      <c r="N41" s="798"/>
      <c r="O41" s="800"/>
      <c r="P41" s="799"/>
      <c r="Q41" s="799"/>
      <c r="R41" s="798"/>
      <c r="S41" s="799"/>
      <c r="T41" s="798"/>
      <c r="U41" s="797" t="s">
        <v>150</v>
      </c>
      <c r="V41" s="799"/>
      <c r="W41" s="799"/>
      <c r="X41" s="799"/>
      <c r="Y41" s="806"/>
      <c r="Z41" s="799"/>
      <c r="AA41" s="797">
        <v>23.007056093899276</v>
      </c>
      <c r="AB41" s="801">
        <v>19.656284973386107</v>
      </c>
      <c r="AC41" s="797" t="s">
        <v>150</v>
      </c>
      <c r="AD41" s="797">
        <v>42.66334106728539</v>
      </c>
      <c r="AE41" s="797">
        <v>42.66334106728539</v>
      </c>
      <c r="AF41" s="580">
        <v>35</v>
      </c>
    </row>
    <row r="42" spans="1:32" s="710" customFormat="1" ht="9" customHeight="1">
      <c r="A42" s="823" t="s">
        <v>402</v>
      </c>
      <c r="B42" s="826" t="s">
        <v>412</v>
      </c>
      <c r="C42" s="803" t="s">
        <v>413</v>
      </c>
      <c r="D42" s="804">
        <v>36</v>
      </c>
      <c r="E42" s="799"/>
      <c r="F42" s="799"/>
      <c r="G42" s="798"/>
      <c r="H42" s="799"/>
      <c r="I42" s="799"/>
      <c r="J42" s="799"/>
      <c r="K42" s="798"/>
      <c r="L42" s="575"/>
      <c r="M42" s="799"/>
      <c r="N42" s="798"/>
      <c r="O42" s="800"/>
      <c r="P42" s="799"/>
      <c r="Q42" s="799"/>
      <c r="R42" s="798"/>
      <c r="S42" s="799"/>
      <c r="T42" s="801" t="s">
        <v>150</v>
      </c>
      <c r="U42" s="799"/>
      <c r="V42" s="799"/>
      <c r="W42" s="799"/>
      <c r="X42" s="799"/>
      <c r="Y42" s="806"/>
      <c r="Z42" s="799"/>
      <c r="AA42" s="797" t="s">
        <v>150</v>
      </c>
      <c r="AB42" s="798"/>
      <c r="AC42" s="797" t="s">
        <v>150</v>
      </c>
      <c r="AD42" s="797" t="s">
        <v>150</v>
      </c>
      <c r="AE42" s="797" t="s">
        <v>150</v>
      </c>
      <c r="AF42" s="580">
        <v>36</v>
      </c>
    </row>
    <row r="43" spans="1:32" s="710" customFormat="1" ht="9" customHeight="1">
      <c r="A43" s="823"/>
      <c r="B43" s="826" t="s">
        <v>414</v>
      </c>
      <c r="C43" s="803" t="s">
        <v>396</v>
      </c>
      <c r="D43" s="804">
        <v>38</v>
      </c>
      <c r="E43" s="799"/>
      <c r="F43" s="799"/>
      <c r="G43" s="798"/>
      <c r="H43" s="799"/>
      <c r="I43" s="799"/>
      <c r="J43" s="799"/>
      <c r="K43" s="798"/>
      <c r="L43" s="575"/>
      <c r="M43" s="799"/>
      <c r="N43" s="798"/>
      <c r="O43" s="805" t="s">
        <v>150</v>
      </c>
      <c r="P43" s="797" t="s">
        <v>150</v>
      </c>
      <c r="Q43" s="799"/>
      <c r="R43" s="798"/>
      <c r="S43" s="799"/>
      <c r="T43" s="801" t="s">
        <v>150</v>
      </c>
      <c r="U43" s="799"/>
      <c r="V43" s="799"/>
      <c r="W43" s="797" t="s">
        <v>150</v>
      </c>
      <c r="X43" s="799"/>
      <c r="Y43" s="806"/>
      <c r="Z43" s="799"/>
      <c r="AA43" s="797">
        <v>1.7280196533369727</v>
      </c>
      <c r="AB43" s="798"/>
      <c r="AC43" s="797" t="s">
        <v>150</v>
      </c>
      <c r="AD43" s="797">
        <v>1.7280196533369727</v>
      </c>
      <c r="AE43" s="797">
        <v>1.9583298424092392</v>
      </c>
      <c r="AF43" s="580">
        <v>38</v>
      </c>
    </row>
    <row r="44" spans="1:32" s="710" customFormat="1" ht="9.75" customHeight="1">
      <c r="A44" s="823"/>
      <c r="B44" s="826" t="s">
        <v>415</v>
      </c>
      <c r="C44" s="810" t="s">
        <v>416</v>
      </c>
      <c r="D44" s="811">
        <v>39</v>
      </c>
      <c r="E44" s="829"/>
      <c r="F44" s="829"/>
      <c r="G44" s="830"/>
      <c r="H44" s="812" t="s">
        <v>150</v>
      </c>
      <c r="I44" s="812" t="s">
        <v>150</v>
      </c>
      <c r="J44" s="812" t="s">
        <v>150</v>
      </c>
      <c r="K44" s="830"/>
      <c r="L44" s="607"/>
      <c r="M44" s="829"/>
      <c r="N44" s="830"/>
      <c r="O44" s="814" t="s">
        <v>150</v>
      </c>
      <c r="P44" s="812" t="s">
        <v>150</v>
      </c>
      <c r="Q44" s="829"/>
      <c r="R44" s="830"/>
      <c r="S44" s="829"/>
      <c r="T44" s="813" t="s">
        <v>150</v>
      </c>
      <c r="U44" s="812" t="s">
        <v>150</v>
      </c>
      <c r="V44" s="829"/>
      <c r="W44" s="812" t="s">
        <v>150</v>
      </c>
      <c r="X44" s="829"/>
      <c r="Y44" s="833"/>
      <c r="Z44" s="829"/>
      <c r="AA44" s="812">
        <v>24.748587416405076</v>
      </c>
      <c r="AB44" s="834">
        <v>19.656284973386107</v>
      </c>
      <c r="AC44" s="812" t="s">
        <v>150</v>
      </c>
      <c r="AD44" s="812">
        <v>44.40487238979118</v>
      </c>
      <c r="AE44" s="812">
        <v>44.75537829334414</v>
      </c>
      <c r="AF44" s="587">
        <v>39</v>
      </c>
    </row>
    <row r="45" spans="1:32" s="710" customFormat="1" ht="9" customHeight="1">
      <c r="A45" s="835"/>
      <c r="B45" s="793"/>
      <c r="C45" s="803" t="s">
        <v>417</v>
      </c>
      <c r="D45" s="804">
        <v>40</v>
      </c>
      <c r="E45" s="829"/>
      <c r="F45" s="829"/>
      <c r="G45" s="830"/>
      <c r="H45" s="829"/>
      <c r="I45" s="829"/>
      <c r="J45" s="829"/>
      <c r="K45" s="830"/>
      <c r="L45" s="607"/>
      <c r="M45" s="829"/>
      <c r="N45" s="830"/>
      <c r="O45" s="832"/>
      <c r="P45" s="829"/>
      <c r="Q45" s="829"/>
      <c r="R45" s="830"/>
      <c r="S45" s="812" t="s">
        <v>150</v>
      </c>
      <c r="T45" s="813">
        <v>2.0876804476593422</v>
      </c>
      <c r="U45" s="829"/>
      <c r="V45" s="829"/>
      <c r="W45" s="829"/>
      <c r="X45" s="829"/>
      <c r="Y45" s="829"/>
      <c r="Z45" s="829"/>
      <c r="AA45" s="812">
        <v>36.213852872935725</v>
      </c>
      <c r="AB45" s="813">
        <v>77.99402211000411</v>
      </c>
      <c r="AC45" s="812">
        <v>2.1590155741461903</v>
      </c>
      <c r="AD45" s="812">
        <v>114.20787498293984</v>
      </c>
      <c r="AE45" s="812">
        <v>116.36689055708604</v>
      </c>
      <c r="AF45" s="580">
        <v>40</v>
      </c>
    </row>
    <row r="46" spans="1:32" s="710" customFormat="1" ht="9.75" customHeight="1">
      <c r="A46" s="836"/>
      <c r="B46" s="802"/>
      <c r="C46" s="837" t="s">
        <v>418</v>
      </c>
      <c r="D46" s="838">
        <v>41</v>
      </c>
      <c r="E46" s="812">
        <v>0.8919047359082845</v>
      </c>
      <c r="F46" s="812">
        <v>0.7167759314862837</v>
      </c>
      <c r="G46" s="813">
        <v>33.056789954961104</v>
      </c>
      <c r="H46" s="812" t="s">
        <v>150</v>
      </c>
      <c r="I46" s="812">
        <v>51.68475583458442</v>
      </c>
      <c r="J46" s="812" t="s">
        <v>150</v>
      </c>
      <c r="K46" s="813" t="s">
        <v>150</v>
      </c>
      <c r="L46" s="814">
        <v>1005.82131158728</v>
      </c>
      <c r="M46" s="812">
        <v>1128.6527773986625</v>
      </c>
      <c r="N46" s="813">
        <v>38.14658113825577</v>
      </c>
      <c r="O46" s="814">
        <v>820.0286058031936</v>
      </c>
      <c r="P46" s="812">
        <v>23.865289002320186</v>
      </c>
      <c r="Q46" s="812">
        <v>168.5521359355807</v>
      </c>
      <c r="R46" s="813">
        <v>105.12078613347893</v>
      </c>
      <c r="S46" s="812" t="s">
        <v>150</v>
      </c>
      <c r="T46" s="813">
        <v>1896.4877431947598</v>
      </c>
      <c r="U46" s="839"/>
      <c r="V46" s="839"/>
      <c r="W46" s="812" t="s">
        <v>150</v>
      </c>
      <c r="X46" s="812">
        <v>104.13538965470178</v>
      </c>
      <c r="Y46" s="812">
        <v>179.26354578954553</v>
      </c>
      <c r="Z46" s="812" t="s">
        <v>150</v>
      </c>
      <c r="AA46" s="812">
        <v>1576.446239934489</v>
      </c>
      <c r="AB46" s="813">
        <v>425.4051999454074</v>
      </c>
      <c r="AC46" s="812">
        <v>2181.0180487768534</v>
      </c>
      <c r="AD46" s="812">
        <v>5377.6108075997</v>
      </c>
      <c r="AE46" s="812">
        <v>7558.628856376554</v>
      </c>
      <c r="AF46" s="612">
        <v>41</v>
      </c>
    </row>
    <row r="47" spans="1:32" s="710" customFormat="1" ht="9" customHeight="1">
      <c r="A47" s="836"/>
      <c r="B47" s="802"/>
      <c r="C47" s="840" t="s">
        <v>419</v>
      </c>
      <c r="D47" s="804">
        <v>42</v>
      </c>
      <c r="E47" s="841"/>
      <c r="F47" s="841"/>
      <c r="G47" s="842" t="s">
        <v>150</v>
      </c>
      <c r="H47" s="843" t="s">
        <v>150</v>
      </c>
      <c r="I47" s="841"/>
      <c r="J47" s="843">
        <v>2.149495734952914</v>
      </c>
      <c r="K47" s="844"/>
      <c r="L47" s="620"/>
      <c r="M47" s="841"/>
      <c r="N47" s="844"/>
      <c r="O47" s="845" t="s">
        <v>150</v>
      </c>
      <c r="P47" s="843" t="s">
        <v>150</v>
      </c>
      <c r="Q47" s="843">
        <v>168.5521359355807</v>
      </c>
      <c r="R47" s="846" t="s">
        <v>150</v>
      </c>
      <c r="S47" s="841"/>
      <c r="T47" s="846" t="s">
        <v>150</v>
      </c>
      <c r="U47" s="841"/>
      <c r="V47" s="841"/>
      <c r="W47" s="841"/>
      <c r="X47" s="841"/>
      <c r="Y47" s="847"/>
      <c r="Z47" s="841"/>
      <c r="AA47" s="841"/>
      <c r="AB47" s="844"/>
      <c r="AC47" s="843" t="s">
        <v>150</v>
      </c>
      <c r="AD47" s="843">
        <v>170.70163167053363</v>
      </c>
      <c r="AE47" s="843">
        <v>170.70295313743688</v>
      </c>
      <c r="AF47" s="580">
        <v>42</v>
      </c>
    </row>
    <row r="48" spans="1:32" s="710" customFormat="1" ht="9" customHeight="1" thickBot="1">
      <c r="A48" s="848"/>
      <c r="B48" s="849"/>
      <c r="C48" s="850" t="s">
        <v>420</v>
      </c>
      <c r="D48" s="851">
        <v>43</v>
      </c>
      <c r="E48" s="797" t="s">
        <v>150</v>
      </c>
      <c r="F48" s="797" t="s">
        <v>150</v>
      </c>
      <c r="G48" s="801" t="s">
        <v>150</v>
      </c>
      <c r="H48" s="797" t="s">
        <v>150</v>
      </c>
      <c r="I48" s="797" t="s">
        <v>150</v>
      </c>
      <c r="J48" s="797" t="s">
        <v>150</v>
      </c>
      <c r="K48" s="798"/>
      <c r="L48" s="799"/>
      <c r="M48" s="799"/>
      <c r="N48" s="798"/>
      <c r="O48" s="800"/>
      <c r="P48" s="799"/>
      <c r="Q48" s="799"/>
      <c r="R48" s="798"/>
      <c r="S48" s="797" t="s">
        <v>150</v>
      </c>
      <c r="T48" s="801" t="s">
        <v>150</v>
      </c>
      <c r="U48" s="799"/>
      <c r="V48" s="806"/>
      <c r="W48" s="799"/>
      <c r="X48" s="806"/>
      <c r="Y48" s="806"/>
      <c r="Z48" s="799"/>
      <c r="AA48" s="797" t="s">
        <v>150</v>
      </c>
      <c r="AB48" s="801" t="s">
        <v>150</v>
      </c>
      <c r="AC48" s="797" t="s">
        <v>150</v>
      </c>
      <c r="AD48" s="797" t="s">
        <v>150</v>
      </c>
      <c r="AE48" s="797" t="s">
        <v>150</v>
      </c>
      <c r="AF48" s="626">
        <v>43</v>
      </c>
    </row>
    <row r="49" spans="1:32" s="822" customFormat="1" ht="9.75" customHeight="1" thickBot="1">
      <c r="A49" s="852"/>
      <c r="B49" s="853"/>
      <c r="C49" s="854" t="s">
        <v>421</v>
      </c>
      <c r="D49" s="818">
        <v>44</v>
      </c>
      <c r="E49" s="819">
        <v>0.8919047359082845</v>
      </c>
      <c r="F49" s="819">
        <v>0.7167759314862837</v>
      </c>
      <c r="G49" s="820">
        <v>33.056789954961104</v>
      </c>
      <c r="H49" s="819" t="s">
        <v>150</v>
      </c>
      <c r="I49" s="819">
        <v>51.68475583458442</v>
      </c>
      <c r="J49" s="819" t="s">
        <v>150</v>
      </c>
      <c r="K49" s="820" t="s">
        <v>150</v>
      </c>
      <c r="L49" s="821">
        <v>1005.82131158728</v>
      </c>
      <c r="M49" s="819">
        <v>1128.6527773986625</v>
      </c>
      <c r="N49" s="820">
        <v>38.14658113825577</v>
      </c>
      <c r="O49" s="821">
        <v>820.0286058031936</v>
      </c>
      <c r="P49" s="819">
        <v>23.865289002320186</v>
      </c>
      <c r="Q49" s="855"/>
      <c r="R49" s="820">
        <v>105.12078613347893</v>
      </c>
      <c r="S49" s="819" t="s">
        <v>150</v>
      </c>
      <c r="T49" s="820">
        <v>1896.4864217278566</v>
      </c>
      <c r="U49" s="855"/>
      <c r="V49" s="855"/>
      <c r="W49" s="856"/>
      <c r="X49" s="857">
        <v>104.13538965470178</v>
      </c>
      <c r="Y49" s="857">
        <v>179.26354578954553</v>
      </c>
      <c r="Z49" s="858" t="s">
        <v>150</v>
      </c>
      <c r="AA49" s="857">
        <v>1576.446239934489</v>
      </c>
      <c r="AB49" s="820">
        <v>425.4051999454074</v>
      </c>
      <c r="AC49" s="819">
        <v>2181.01672730995</v>
      </c>
      <c r="AD49" s="819">
        <v>5206.909175929166</v>
      </c>
      <c r="AE49" s="819">
        <v>7387.925903239116</v>
      </c>
      <c r="AF49" s="594">
        <v>44</v>
      </c>
    </row>
    <row r="50" spans="1:32" s="710" customFormat="1" ht="9" customHeight="1">
      <c r="A50" s="722"/>
      <c r="C50" s="859" t="s">
        <v>422</v>
      </c>
      <c r="D50" s="804">
        <v>45</v>
      </c>
      <c r="E50" s="797" t="s">
        <v>150</v>
      </c>
      <c r="F50" s="799"/>
      <c r="G50" s="801" t="s">
        <v>150</v>
      </c>
      <c r="H50" s="797" t="s">
        <v>150</v>
      </c>
      <c r="I50" s="797" t="s">
        <v>150</v>
      </c>
      <c r="J50" s="797">
        <v>11.681481233792821</v>
      </c>
      <c r="K50" s="801" t="s">
        <v>150</v>
      </c>
      <c r="L50" s="575"/>
      <c r="M50" s="799"/>
      <c r="N50" s="798"/>
      <c r="O50" s="805">
        <v>3.5702646628906787</v>
      </c>
      <c r="P50" s="797" t="s">
        <v>150</v>
      </c>
      <c r="Q50" s="799"/>
      <c r="R50" s="801" t="s">
        <v>245</v>
      </c>
      <c r="S50" s="797" t="s">
        <v>150</v>
      </c>
      <c r="T50" s="801" t="s">
        <v>150</v>
      </c>
      <c r="U50" s="799"/>
      <c r="V50" s="799"/>
      <c r="W50" s="799"/>
      <c r="X50" s="797" t="s">
        <v>245</v>
      </c>
      <c r="Y50" s="797" t="s">
        <v>150</v>
      </c>
      <c r="Z50" s="799"/>
      <c r="AA50" s="797">
        <v>6.345816841817935</v>
      </c>
      <c r="AB50" s="801" t="s">
        <v>245</v>
      </c>
      <c r="AC50" s="860" t="s">
        <v>150</v>
      </c>
      <c r="AD50" s="860">
        <v>21.597562738501434</v>
      </c>
      <c r="AE50" s="860">
        <v>21.60839118124744</v>
      </c>
      <c r="AF50" s="580">
        <v>45</v>
      </c>
    </row>
    <row r="51" spans="1:32" s="710" customFormat="1" ht="9" customHeight="1">
      <c r="A51" s="722"/>
      <c r="C51" s="825" t="s">
        <v>423</v>
      </c>
      <c r="D51" s="804" t="s">
        <v>424</v>
      </c>
      <c r="E51" s="315" t="s">
        <v>150</v>
      </c>
      <c r="F51" s="799"/>
      <c r="G51" s="319" t="s">
        <v>150</v>
      </c>
      <c r="H51" s="315" t="s">
        <v>150</v>
      </c>
      <c r="I51" s="315" t="s">
        <v>150</v>
      </c>
      <c r="J51" s="315" t="s">
        <v>150</v>
      </c>
      <c r="K51" s="319" t="s">
        <v>150</v>
      </c>
      <c r="L51" s="575"/>
      <c r="M51" s="799"/>
      <c r="N51" s="798"/>
      <c r="O51" s="326">
        <v>9.28221495837314</v>
      </c>
      <c r="P51" s="315" t="s">
        <v>150</v>
      </c>
      <c r="Q51" s="799"/>
      <c r="R51" s="319" t="s">
        <v>245</v>
      </c>
      <c r="S51" s="315" t="s">
        <v>150</v>
      </c>
      <c r="T51" s="319">
        <v>50.15734679950867</v>
      </c>
      <c r="U51" s="799"/>
      <c r="V51" s="799"/>
      <c r="W51" s="799"/>
      <c r="X51" s="797" t="s">
        <v>245</v>
      </c>
      <c r="Y51" s="797" t="s">
        <v>150</v>
      </c>
      <c r="Z51" s="799"/>
      <c r="AA51" s="797">
        <v>36.25389654701788</v>
      </c>
      <c r="AB51" s="801" t="s">
        <v>245</v>
      </c>
      <c r="AC51" s="395">
        <v>50.29134816432374</v>
      </c>
      <c r="AD51" s="395">
        <v>46.19181499931759</v>
      </c>
      <c r="AE51" s="395">
        <v>96.48316316364134</v>
      </c>
      <c r="AF51" s="580" t="s">
        <v>424</v>
      </c>
    </row>
    <row r="52" spans="1:32" s="710" customFormat="1" ht="9" customHeight="1">
      <c r="A52" s="722"/>
      <c r="C52" s="825" t="s">
        <v>425</v>
      </c>
      <c r="D52" s="804" t="s">
        <v>426</v>
      </c>
      <c r="E52" s="315" t="s">
        <v>150</v>
      </c>
      <c r="F52" s="799"/>
      <c r="G52" s="319" t="s">
        <v>150</v>
      </c>
      <c r="H52" s="315" t="s">
        <v>150</v>
      </c>
      <c r="I52" s="315" t="s">
        <v>150</v>
      </c>
      <c r="J52" s="315" t="s">
        <v>150</v>
      </c>
      <c r="K52" s="319" t="s">
        <v>150</v>
      </c>
      <c r="L52" s="575"/>
      <c r="M52" s="799"/>
      <c r="N52" s="798"/>
      <c r="O52" s="326">
        <v>0.8703902006278149</v>
      </c>
      <c r="P52" s="315" t="s">
        <v>150</v>
      </c>
      <c r="Q52" s="799"/>
      <c r="R52" s="319" t="s">
        <v>245</v>
      </c>
      <c r="S52" s="315" t="s">
        <v>150</v>
      </c>
      <c r="T52" s="319">
        <v>6.604267230790229</v>
      </c>
      <c r="U52" s="799"/>
      <c r="V52" s="799"/>
      <c r="W52" s="799"/>
      <c r="X52" s="797" t="s">
        <v>245</v>
      </c>
      <c r="Y52" s="797" t="s">
        <v>150</v>
      </c>
      <c r="Z52" s="799"/>
      <c r="AA52" s="797">
        <v>12.83399754333288</v>
      </c>
      <c r="AB52" s="801" t="s">
        <v>245</v>
      </c>
      <c r="AC52" s="395">
        <v>6.604267230790229</v>
      </c>
      <c r="AD52" s="395">
        <v>13.949792002183706</v>
      </c>
      <c r="AE52" s="395">
        <v>20.554059232973938</v>
      </c>
      <c r="AF52" s="580" t="s">
        <v>426</v>
      </c>
    </row>
    <row r="53" spans="1:32" s="710" customFormat="1" ht="9" customHeight="1">
      <c r="A53" s="722"/>
      <c r="C53" s="825" t="s">
        <v>427</v>
      </c>
      <c r="D53" s="804" t="s">
        <v>428</v>
      </c>
      <c r="E53" s="315" t="s">
        <v>150</v>
      </c>
      <c r="F53" s="799"/>
      <c r="G53" s="319" t="s">
        <v>150</v>
      </c>
      <c r="H53" s="315" t="s">
        <v>150</v>
      </c>
      <c r="I53" s="315" t="s">
        <v>150</v>
      </c>
      <c r="J53" s="315" t="s">
        <v>150</v>
      </c>
      <c r="K53" s="319" t="s">
        <v>150</v>
      </c>
      <c r="L53" s="575"/>
      <c r="M53" s="799"/>
      <c r="N53" s="798"/>
      <c r="O53" s="326">
        <v>5.2154189729766625</v>
      </c>
      <c r="P53" s="315">
        <v>1.5910597447795825</v>
      </c>
      <c r="Q53" s="799"/>
      <c r="R53" s="319" t="s">
        <v>245</v>
      </c>
      <c r="S53" s="315" t="s">
        <v>150</v>
      </c>
      <c r="T53" s="319">
        <v>53.97545571175106</v>
      </c>
      <c r="U53" s="799"/>
      <c r="V53" s="799"/>
      <c r="W53" s="799"/>
      <c r="X53" s="797" t="s">
        <v>245</v>
      </c>
      <c r="Y53" s="797">
        <v>179.26354578954553</v>
      </c>
      <c r="Z53" s="799"/>
      <c r="AA53" s="797">
        <v>60.71689641053638</v>
      </c>
      <c r="AB53" s="801" t="s">
        <v>245</v>
      </c>
      <c r="AC53" s="395">
        <v>233.23900150129663</v>
      </c>
      <c r="AD53" s="395">
        <v>67.9921591121878</v>
      </c>
      <c r="AE53" s="395">
        <v>301.2311606134844</v>
      </c>
      <c r="AF53" s="580" t="s">
        <v>428</v>
      </c>
    </row>
    <row r="54" spans="1:32" s="710" customFormat="1" ht="9" customHeight="1">
      <c r="A54" s="722"/>
      <c r="C54" s="825" t="s">
        <v>429</v>
      </c>
      <c r="D54" s="804" t="s">
        <v>430</v>
      </c>
      <c r="E54" s="315" t="s">
        <v>150</v>
      </c>
      <c r="F54" s="799"/>
      <c r="G54" s="319" t="s">
        <v>150</v>
      </c>
      <c r="H54" s="315" t="s">
        <v>150</v>
      </c>
      <c r="I54" s="315" t="s">
        <v>150</v>
      </c>
      <c r="J54" s="315" t="s">
        <v>150</v>
      </c>
      <c r="K54" s="315" t="s">
        <v>150</v>
      </c>
      <c r="L54" s="575"/>
      <c r="M54" s="799"/>
      <c r="N54" s="798"/>
      <c r="O54" s="326">
        <v>4.403707091579092</v>
      </c>
      <c r="P54" s="315">
        <v>8.192039582366592</v>
      </c>
      <c r="Q54" s="799"/>
      <c r="R54" s="319" t="s">
        <v>245</v>
      </c>
      <c r="S54" s="315" t="s">
        <v>150</v>
      </c>
      <c r="T54" s="319">
        <v>86.83544806878669</v>
      </c>
      <c r="U54" s="799"/>
      <c r="V54" s="799"/>
      <c r="W54" s="799"/>
      <c r="X54" s="797" t="s">
        <v>245</v>
      </c>
      <c r="Y54" s="797" t="s">
        <v>150</v>
      </c>
      <c r="Z54" s="799"/>
      <c r="AA54" s="797">
        <v>44.97801282926164</v>
      </c>
      <c r="AB54" s="801" t="s">
        <v>245</v>
      </c>
      <c r="AC54" s="395">
        <v>86.83544806878669</v>
      </c>
      <c r="AD54" s="395">
        <v>57.57375950320732</v>
      </c>
      <c r="AE54" s="395">
        <v>144.409207571994</v>
      </c>
      <c r="AF54" s="580" t="s">
        <v>430</v>
      </c>
    </row>
    <row r="55" spans="1:32" s="710" customFormat="1" ht="9" customHeight="1">
      <c r="A55" s="722"/>
      <c r="C55" s="825" t="s">
        <v>431</v>
      </c>
      <c r="D55" s="804">
        <v>56</v>
      </c>
      <c r="E55" s="797" t="s">
        <v>150</v>
      </c>
      <c r="F55" s="799"/>
      <c r="G55" s="801" t="s">
        <v>150</v>
      </c>
      <c r="H55" s="797" t="s">
        <v>150</v>
      </c>
      <c r="I55" s="797" t="s">
        <v>150</v>
      </c>
      <c r="J55" s="797" t="s">
        <v>150</v>
      </c>
      <c r="K55" s="801" t="s">
        <v>150</v>
      </c>
      <c r="L55" s="575"/>
      <c r="M55" s="799"/>
      <c r="N55" s="798"/>
      <c r="O55" s="805">
        <v>3.5487385696738096</v>
      </c>
      <c r="P55" s="797" t="s">
        <v>150</v>
      </c>
      <c r="Q55" s="799"/>
      <c r="R55" s="801" t="s">
        <v>245</v>
      </c>
      <c r="S55" s="797" t="s">
        <v>150</v>
      </c>
      <c r="T55" s="801">
        <v>10.510086529275283</v>
      </c>
      <c r="U55" s="799"/>
      <c r="V55" s="799"/>
      <c r="W55" s="799"/>
      <c r="X55" s="797" t="s">
        <v>245</v>
      </c>
      <c r="Y55" s="797" t="s">
        <v>150</v>
      </c>
      <c r="Z55" s="799"/>
      <c r="AA55" s="797">
        <v>47.38272144124471</v>
      </c>
      <c r="AB55" s="801" t="s">
        <v>245</v>
      </c>
      <c r="AC55" s="860">
        <v>10.510086529275283</v>
      </c>
      <c r="AD55" s="860">
        <v>50.93697973249625</v>
      </c>
      <c r="AE55" s="860">
        <v>61.44706626177153</v>
      </c>
      <c r="AF55" s="580">
        <v>56</v>
      </c>
    </row>
    <row r="56" spans="1:32" s="710" customFormat="1" ht="9" customHeight="1">
      <c r="A56" s="722"/>
      <c r="C56" s="825" t="s">
        <v>432</v>
      </c>
      <c r="D56" s="861"/>
      <c r="E56" s="799"/>
      <c r="F56" s="799"/>
      <c r="G56" s="798"/>
      <c r="H56" s="799"/>
      <c r="I56" s="799"/>
      <c r="J56" s="799"/>
      <c r="K56" s="798"/>
      <c r="L56" s="575"/>
      <c r="M56" s="799"/>
      <c r="N56" s="798"/>
      <c r="O56" s="800"/>
      <c r="P56" s="799"/>
      <c r="Q56" s="799"/>
      <c r="R56" s="798"/>
      <c r="S56" s="799"/>
      <c r="T56" s="798"/>
      <c r="U56" s="799"/>
      <c r="V56" s="799"/>
      <c r="W56" s="799"/>
      <c r="X56" s="799"/>
      <c r="Y56" s="806"/>
      <c r="Z56" s="799"/>
      <c r="AA56" s="799"/>
      <c r="AB56" s="798"/>
      <c r="AC56" s="862"/>
      <c r="AD56" s="862"/>
      <c r="AE56" s="862"/>
      <c r="AF56" s="636"/>
    </row>
    <row r="57" spans="1:32" s="710" customFormat="1" ht="9" customHeight="1">
      <c r="A57" s="722"/>
      <c r="C57" s="825" t="s">
        <v>433</v>
      </c>
      <c r="D57" s="804" t="s">
        <v>434</v>
      </c>
      <c r="E57" s="315" t="s">
        <v>150</v>
      </c>
      <c r="F57" s="799"/>
      <c r="G57" s="319">
        <v>27.671473659069196</v>
      </c>
      <c r="H57" s="315" t="s">
        <v>150</v>
      </c>
      <c r="I57" s="315">
        <v>11.049069196123925</v>
      </c>
      <c r="J57" s="315">
        <v>72.29984065784086</v>
      </c>
      <c r="K57" s="315" t="s">
        <v>150</v>
      </c>
      <c r="L57" s="575"/>
      <c r="M57" s="799"/>
      <c r="N57" s="798"/>
      <c r="O57" s="326">
        <v>6.929532721441245</v>
      </c>
      <c r="P57" s="315">
        <v>13.221113109048725</v>
      </c>
      <c r="Q57" s="799"/>
      <c r="R57" s="319" t="s">
        <v>245</v>
      </c>
      <c r="S57" s="315" t="s">
        <v>150</v>
      </c>
      <c r="T57" s="319">
        <v>158.642100450389</v>
      </c>
      <c r="U57" s="799"/>
      <c r="V57" s="799"/>
      <c r="W57" s="799"/>
      <c r="X57" s="797" t="s">
        <v>245</v>
      </c>
      <c r="Y57" s="797" t="s">
        <v>150</v>
      </c>
      <c r="Z57" s="799"/>
      <c r="AA57" s="797">
        <v>74.35275010236114</v>
      </c>
      <c r="AB57" s="801" t="s">
        <v>245</v>
      </c>
      <c r="AC57" s="395">
        <v>158.642100450389</v>
      </c>
      <c r="AD57" s="395">
        <v>205.52377944588508</v>
      </c>
      <c r="AE57" s="395">
        <v>364.1658798962741</v>
      </c>
      <c r="AF57" s="580" t="s">
        <v>434</v>
      </c>
    </row>
    <row r="58" spans="1:32" s="710" customFormat="1" ht="9" customHeight="1">
      <c r="A58" s="722"/>
      <c r="C58" s="825" t="s">
        <v>435</v>
      </c>
      <c r="D58" s="804" t="s">
        <v>436</v>
      </c>
      <c r="E58" s="315" t="s">
        <v>150</v>
      </c>
      <c r="F58" s="799"/>
      <c r="G58" s="319">
        <v>5.332528661116419</v>
      </c>
      <c r="H58" s="315" t="s">
        <v>150</v>
      </c>
      <c r="I58" s="315" t="s">
        <v>150</v>
      </c>
      <c r="J58" s="315" t="s">
        <v>150</v>
      </c>
      <c r="K58" s="315" t="s">
        <v>150</v>
      </c>
      <c r="L58" s="575"/>
      <c r="M58" s="799"/>
      <c r="N58" s="798"/>
      <c r="O58" s="326">
        <v>0.5155163436604341</v>
      </c>
      <c r="P58" s="315" t="s">
        <v>150</v>
      </c>
      <c r="Q58" s="799"/>
      <c r="R58" s="319" t="s">
        <v>245</v>
      </c>
      <c r="S58" s="315" t="s">
        <v>150</v>
      </c>
      <c r="T58" s="319">
        <v>59.9072766480142</v>
      </c>
      <c r="U58" s="799"/>
      <c r="V58" s="799"/>
      <c r="W58" s="799"/>
      <c r="X58" s="797" t="s">
        <v>245</v>
      </c>
      <c r="Y58" s="797" t="s">
        <v>150</v>
      </c>
      <c r="Z58" s="799"/>
      <c r="AA58" s="797">
        <v>81.30094172239663</v>
      </c>
      <c r="AB58" s="801" t="s">
        <v>245</v>
      </c>
      <c r="AC58" s="395">
        <v>59.9072766480142</v>
      </c>
      <c r="AD58" s="395">
        <v>87.50824174286885</v>
      </c>
      <c r="AE58" s="395">
        <v>147.41551839088305</v>
      </c>
      <c r="AF58" s="580" t="s">
        <v>436</v>
      </c>
    </row>
    <row r="59" spans="1:32" s="710" customFormat="1" ht="9" customHeight="1">
      <c r="A59" s="722"/>
      <c r="C59" s="825" t="s">
        <v>437</v>
      </c>
      <c r="D59" s="804">
        <v>62</v>
      </c>
      <c r="E59" s="797" t="s">
        <v>150</v>
      </c>
      <c r="F59" s="799"/>
      <c r="G59" s="801" t="s">
        <v>150</v>
      </c>
      <c r="H59" s="797" t="s">
        <v>150</v>
      </c>
      <c r="I59" s="797" t="s">
        <v>150</v>
      </c>
      <c r="J59" s="797" t="s">
        <v>150</v>
      </c>
      <c r="K59" s="801" t="s">
        <v>150</v>
      </c>
      <c r="L59" s="575"/>
      <c r="M59" s="799"/>
      <c r="N59" s="798"/>
      <c r="O59" s="805">
        <v>4.80028957963696</v>
      </c>
      <c r="P59" s="797" t="s">
        <v>150</v>
      </c>
      <c r="Q59" s="799"/>
      <c r="R59" s="801" t="s">
        <v>245</v>
      </c>
      <c r="S59" s="797" t="s">
        <v>150</v>
      </c>
      <c r="T59" s="801">
        <v>19.284373686365498</v>
      </c>
      <c r="U59" s="799"/>
      <c r="V59" s="799"/>
      <c r="W59" s="799"/>
      <c r="X59" s="797" t="s">
        <v>245</v>
      </c>
      <c r="Y59" s="797" t="s">
        <v>150</v>
      </c>
      <c r="Z59" s="799"/>
      <c r="AA59" s="797">
        <v>36.5000545926027</v>
      </c>
      <c r="AB59" s="801" t="s">
        <v>245</v>
      </c>
      <c r="AC59" s="860">
        <v>19.305853043537603</v>
      </c>
      <c r="AD59" s="860">
        <v>41.55977108639279</v>
      </c>
      <c r="AE59" s="860">
        <v>60.865624129930396</v>
      </c>
      <c r="AF59" s="580">
        <v>62</v>
      </c>
    </row>
    <row r="60" spans="1:32" s="710" customFormat="1" ht="9" customHeight="1">
      <c r="A60" s="722"/>
      <c r="C60" s="825" t="s">
        <v>438</v>
      </c>
      <c r="D60" s="804">
        <v>63</v>
      </c>
      <c r="E60" s="797" t="s">
        <v>150</v>
      </c>
      <c r="F60" s="799"/>
      <c r="G60" s="801" t="s">
        <v>150</v>
      </c>
      <c r="H60" s="797" t="s">
        <v>150</v>
      </c>
      <c r="I60" s="797" t="s">
        <v>150</v>
      </c>
      <c r="J60" s="797" t="s">
        <v>150</v>
      </c>
      <c r="K60" s="801" t="s">
        <v>150</v>
      </c>
      <c r="L60" s="575"/>
      <c r="M60" s="799"/>
      <c r="N60" s="798"/>
      <c r="O60" s="805">
        <v>5.501274976115737</v>
      </c>
      <c r="P60" s="797" t="s">
        <v>150</v>
      </c>
      <c r="Q60" s="799"/>
      <c r="R60" s="801" t="s">
        <v>245</v>
      </c>
      <c r="S60" s="797" t="s">
        <v>150</v>
      </c>
      <c r="T60" s="801">
        <v>9.900445202675039</v>
      </c>
      <c r="U60" s="799"/>
      <c r="V60" s="799"/>
      <c r="W60" s="799"/>
      <c r="X60" s="797" t="s">
        <v>245</v>
      </c>
      <c r="Y60" s="797" t="s">
        <v>150</v>
      </c>
      <c r="Z60" s="799"/>
      <c r="AA60" s="797">
        <v>17.22639552340658</v>
      </c>
      <c r="AB60" s="801" t="s">
        <v>245</v>
      </c>
      <c r="AC60" s="860">
        <v>9.900445202675039</v>
      </c>
      <c r="AD60" s="860">
        <v>22.847054592602703</v>
      </c>
      <c r="AE60" s="860">
        <v>32.74749979527774</v>
      </c>
      <c r="AF60" s="580">
        <v>63</v>
      </c>
    </row>
    <row r="61" spans="1:32" s="710" customFormat="1" ht="9" customHeight="1">
      <c r="A61" s="722"/>
      <c r="C61" s="825" t="s">
        <v>439</v>
      </c>
      <c r="D61" s="861"/>
      <c r="E61" s="799"/>
      <c r="F61" s="799"/>
      <c r="G61" s="798"/>
      <c r="H61" s="799"/>
      <c r="I61" s="799"/>
      <c r="J61" s="799"/>
      <c r="K61" s="798"/>
      <c r="L61" s="575"/>
      <c r="M61" s="799"/>
      <c r="N61" s="798"/>
      <c r="O61" s="800"/>
      <c r="P61" s="799"/>
      <c r="Q61" s="799"/>
      <c r="R61" s="798"/>
      <c r="S61" s="799"/>
      <c r="T61" s="798"/>
      <c r="U61" s="799"/>
      <c r="V61" s="799"/>
      <c r="W61" s="799"/>
      <c r="X61" s="799"/>
      <c r="Y61" s="806"/>
      <c r="Z61" s="799"/>
      <c r="AA61" s="799"/>
      <c r="AB61" s="798"/>
      <c r="AC61" s="862"/>
      <c r="AD61" s="862"/>
      <c r="AE61" s="862"/>
      <c r="AF61" s="636"/>
    </row>
    <row r="62" spans="1:32" s="710" customFormat="1" ht="9" customHeight="1">
      <c r="A62" s="722"/>
      <c r="C62" s="825" t="s">
        <v>440</v>
      </c>
      <c r="D62" s="804" t="s">
        <v>441</v>
      </c>
      <c r="E62" s="315" t="s">
        <v>150</v>
      </c>
      <c r="F62" s="799"/>
      <c r="G62" s="319" t="s">
        <v>150</v>
      </c>
      <c r="H62" s="315" t="s">
        <v>150</v>
      </c>
      <c r="I62" s="315" t="s">
        <v>150</v>
      </c>
      <c r="J62" s="315" t="s">
        <v>150</v>
      </c>
      <c r="K62" s="315" t="s">
        <v>150</v>
      </c>
      <c r="L62" s="575"/>
      <c r="M62" s="799"/>
      <c r="N62" s="798"/>
      <c r="O62" s="326">
        <v>0.8879148355397845</v>
      </c>
      <c r="P62" s="315" t="s">
        <v>150</v>
      </c>
      <c r="Q62" s="799"/>
      <c r="R62" s="319" t="s">
        <v>245</v>
      </c>
      <c r="S62" s="315" t="s">
        <v>150</v>
      </c>
      <c r="T62" s="319">
        <v>8.948625085300943</v>
      </c>
      <c r="U62" s="799"/>
      <c r="V62" s="799"/>
      <c r="W62" s="799"/>
      <c r="X62" s="797" t="s">
        <v>245</v>
      </c>
      <c r="Y62" s="797" t="s">
        <v>150</v>
      </c>
      <c r="Z62" s="799"/>
      <c r="AA62" s="797">
        <v>32.337232155043</v>
      </c>
      <c r="AB62" s="801" t="s">
        <v>245</v>
      </c>
      <c r="AC62" s="395">
        <v>8.948625085300943</v>
      </c>
      <c r="AD62" s="395">
        <v>33.42205449024158</v>
      </c>
      <c r="AE62" s="395">
        <v>42.424821789272556</v>
      </c>
      <c r="AF62" s="580" t="s">
        <v>441</v>
      </c>
    </row>
    <row r="63" spans="1:32" ht="9" customHeight="1">
      <c r="A63" s="722"/>
      <c r="B63" s="710"/>
      <c r="C63" s="825" t="s">
        <v>442</v>
      </c>
      <c r="D63" s="804">
        <v>67</v>
      </c>
      <c r="E63" s="797" t="s">
        <v>150</v>
      </c>
      <c r="F63" s="799"/>
      <c r="G63" s="801" t="s">
        <v>150</v>
      </c>
      <c r="H63" s="797" t="s">
        <v>150</v>
      </c>
      <c r="I63" s="797" t="s">
        <v>150</v>
      </c>
      <c r="J63" s="797" t="s">
        <v>150</v>
      </c>
      <c r="K63" s="801" t="s">
        <v>150</v>
      </c>
      <c r="L63" s="575"/>
      <c r="M63" s="799"/>
      <c r="N63" s="798"/>
      <c r="O63" s="805" t="s">
        <v>150</v>
      </c>
      <c r="P63" s="797" t="s">
        <v>150</v>
      </c>
      <c r="Q63" s="799"/>
      <c r="R63" s="801" t="s">
        <v>245</v>
      </c>
      <c r="S63" s="797" t="s">
        <v>150</v>
      </c>
      <c r="T63" s="801">
        <v>2.400665756789955</v>
      </c>
      <c r="U63" s="799"/>
      <c r="V63" s="799"/>
      <c r="W63" s="799"/>
      <c r="X63" s="797" t="s">
        <v>245</v>
      </c>
      <c r="Y63" s="797" t="s">
        <v>150</v>
      </c>
      <c r="Z63" s="799"/>
      <c r="AA63" s="797">
        <v>8.11412583594923</v>
      </c>
      <c r="AB63" s="801" t="s">
        <v>245</v>
      </c>
      <c r="AC63" s="860">
        <v>2.400665756789955</v>
      </c>
      <c r="AD63" s="860">
        <v>8.467539306673947</v>
      </c>
      <c r="AE63" s="860">
        <v>10.868205063463902</v>
      </c>
      <c r="AF63" s="580">
        <v>67</v>
      </c>
    </row>
    <row r="64" spans="1:32" ht="9" customHeight="1">
      <c r="A64" s="807" t="s">
        <v>443</v>
      </c>
      <c r="B64" s="863"/>
      <c r="C64" s="825" t="s">
        <v>444</v>
      </c>
      <c r="D64" s="861"/>
      <c r="E64" s="799"/>
      <c r="F64" s="799"/>
      <c r="G64" s="798"/>
      <c r="H64" s="799"/>
      <c r="I64" s="799"/>
      <c r="J64" s="799"/>
      <c r="K64" s="798"/>
      <c r="L64" s="575"/>
      <c r="M64" s="799"/>
      <c r="N64" s="798"/>
      <c r="O64" s="800"/>
      <c r="P64" s="799"/>
      <c r="Q64" s="799"/>
      <c r="R64" s="798"/>
      <c r="S64" s="799"/>
      <c r="T64" s="798"/>
      <c r="U64" s="799"/>
      <c r="V64" s="799"/>
      <c r="W64" s="799"/>
      <c r="X64" s="799"/>
      <c r="Y64" s="806"/>
      <c r="Z64" s="799"/>
      <c r="AA64" s="799"/>
      <c r="AB64" s="798"/>
      <c r="AC64" s="862"/>
      <c r="AD64" s="862"/>
      <c r="AE64" s="862"/>
      <c r="AF64" s="636"/>
    </row>
    <row r="65" spans="1:32" ht="9" customHeight="1">
      <c r="A65" s="807" t="s">
        <v>375</v>
      </c>
      <c r="B65" s="863"/>
      <c r="C65" s="825" t="s">
        <v>445</v>
      </c>
      <c r="D65" s="804" t="s">
        <v>446</v>
      </c>
      <c r="E65" s="315" t="s">
        <v>150</v>
      </c>
      <c r="F65" s="799"/>
      <c r="G65" s="319" t="s">
        <v>150</v>
      </c>
      <c r="H65" s="315" t="s">
        <v>150</v>
      </c>
      <c r="I65" s="315" t="s">
        <v>150</v>
      </c>
      <c r="J65" s="315" t="s">
        <v>150</v>
      </c>
      <c r="K65" s="315" t="s">
        <v>150</v>
      </c>
      <c r="L65" s="575"/>
      <c r="M65" s="799"/>
      <c r="N65" s="798"/>
      <c r="O65" s="326">
        <v>1.4267973590828444</v>
      </c>
      <c r="P65" s="315" t="s">
        <v>150</v>
      </c>
      <c r="Q65" s="799"/>
      <c r="R65" s="319" t="s">
        <v>245</v>
      </c>
      <c r="S65" s="315" t="s">
        <v>150</v>
      </c>
      <c r="T65" s="319">
        <v>12.001163095400575</v>
      </c>
      <c r="U65" s="799"/>
      <c r="V65" s="799"/>
      <c r="W65" s="799"/>
      <c r="X65" s="797" t="s">
        <v>245</v>
      </c>
      <c r="Y65" s="797" t="s">
        <v>150</v>
      </c>
      <c r="Z65" s="799"/>
      <c r="AA65" s="797">
        <v>31.819612392520817</v>
      </c>
      <c r="AB65" s="801" t="s">
        <v>245</v>
      </c>
      <c r="AC65" s="395">
        <v>12.150495769073292</v>
      </c>
      <c r="AD65" s="395">
        <v>33.61004592602703</v>
      </c>
      <c r="AE65" s="395">
        <v>45.76054169510032</v>
      </c>
      <c r="AF65" s="580" t="s">
        <v>446</v>
      </c>
    </row>
    <row r="66" spans="1:32" ht="9" customHeight="1">
      <c r="A66" s="807" t="s">
        <v>447</v>
      </c>
      <c r="B66" s="863"/>
      <c r="C66" s="825" t="s">
        <v>448</v>
      </c>
      <c r="D66" s="861"/>
      <c r="E66" s="799"/>
      <c r="F66" s="799"/>
      <c r="G66" s="798"/>
      <c r="H66" s="799"/>
      <c r="I66" s="799"/>
      <c r="J66" s="799"/>
      <c r="K66" s="798"/>
      <c r="L66" s="575"/>
      <c r="M66" s="799"/>
      <c r="N66" s="798"/>
      <c r="O66" s="800"/>
      <c r="P66" s="799"/>
      <c r="Q66" s="799"/>
      <c r="R66" s="798"/>
      <c r="S66" s="799"/>
      <c r="T66" s="798"/>
      <c r="U66" s="799"/>
      <c r="V66" s="799"/>
      <c r="W66" s="799"/>
      <c r="X66" s="799"/>
      <c r="Y66" s="806"/>
      <c r="Z66" s="799"/>
      <c r="AA66" s="799"/>
      <c r="AB66" s="798"/>
      <c r="AC66" s="862"/>
      <c r="AD66" s="862"/>
      <c r="AE66" s="862"/>
      <c r="AF66" s="636"/>
    </row>
    <row r="67" spans="1:32" ht="9" customHeight="1">
      <c r="A67" s="807" t="s">
        <v>449</v>
      </c>
      <c r="B67" s="863"/>
      <c r="C67" s="825" t="s">
        <v>450</v>
      </c>
      <c r="D67" s="804">
        <v>70</v>
      </c>
      <c r="E67" s="797" t="s">
        <v>150</v>
      </c>
      <c r="F67" s="799"/>
      <c r="G67" s="801" t="s">
        <v>150</v>
      </c>
      <c r="H67" s="797" t="s">
        <v>150</v>
      </c>
      <c r="I67" s="797" t="s">
        <v>150</v>
      </c>
      <c r="J67" s="797" t="s">
        <v>150</v>
      </c>
      <c r="K67" s="801" t="s">
        <v>150</v>
      </c>
      <c r="L67" s="575"/>
      <c r="M67" s="799"/>
      <c r="N67" s="798"/>
      <c r="O67" s="805">
        <v>0.8265786133478915</v>
      </c>
      <c r="P67" s="797" t="s">
        <v>150</v>
      </c>
      <c r="Q67" s="799"/>
      <c r="R67" s="801" t="s">
        <v>245</v>
      </c>
      <c r="S67" s="797" t="s">
        <v>150</v>
      </c>
      <c r="T67" s="801">
        <v>3.4683502115463356</v>
      </c>
      <c r="U67" s="799"/>
      <c r="V67" s="799"/>
      <c r="W67" s="799"/>
      <c r="X67" s="797" t="s">
        <v>245</v>
      </c>
      <c r="Y67" s="797" t="s">
        <v>150</v>
      </c>
      <c r="Z67" s="799"/>
      <c r="AA67" s="797">
        <v>8.560625085300943</v>
      </c>
      <c r="AB67" s="801" t="s">
        <v>245</v>
      </c>
      <c r="AC67" s="860">
        <v>3.4683502115463356</v>
      </c>
      <c r="AD67" s="860">
        <v>9.387203698648834</v>
      </c>
      <c r="AE67" s="860">
        <v>12.85555391019517</v>
      </c>
      <c r="AF67" s="580">
        <v>70</v>
      </c>
    </row>
    <row r="68" spans="1:32" ht="9" customHeight="1">
      <c r="A68" s="722"/>
      <c r="B68" s="864"/>
      <c r="C68" s="825" t="s">
        <v>451</v>
      </c>
      <c r="D68" s="804">
        <v>71</v>
      </c>
      <c r="E68" s="797" t="s">
        <v>150</v>
      </c>
      <c r="F68" s="799"/>
      <c r="G68" s="801" t="s">
        <v>150</v>
      </c>
      <c r="H68" s="797" t="s">
        <v>150</v>
      </c>
      <c r="I68" s="797" t="s">
        <v>150</v>
      </c>
      <c r="J68" s="797" t="s">
        <v>150</v>
      </c>
      <c r="K68" s="801" t="s">
        <v>150</v>
      </c>
      <c r="L68" s="575"/>
      <c r="M68" s="799"/>
      <c r="N68" s="798"/>
      <c r="O68" s="805" t="s">
        <v>150</v>
      </c>
      <c r="P68" s="797" t="s">
        <v>150</v>
      </c>
      <c r="Q68" s="799"/>
      <c r="R68" s="801" t="s">
        <v>245</v>
      </c>
      <c r="S68" s="797" t="s">
        <v>150</v>
      </c>
      <c r="T68" s="801">
        <v>0.6486237204858742</v>
      </c>
      <c r="U68" s="799"/>
      <c r="V68" s="799"/>
      <c r="W68" s="799"/>
      <c r="X68" s="797" t="s">
        <v>245</v>
      </c>
      <c r="Y68" s="797" t="s">
        <v>150</v>
      </c>
      <c r="Z68" s="799"/>
      <c r="AA68" s="797">
        <v>2.8770028661116425</v>
      </c>
      <c r="AB68" s="801" t="s">
        <v>245</v>
      </c>
      <c r="AC68" s="860">
        <v>0.6486237204858742</v>
      </c>
      <c r="AD68" s="860">
        <v>2.898908659751604</v>
      </c>
      <c r="AE68" s="860">
        <v>3.5475323802374783</v>
      </c>
      <c r="AF68" s="580">
        <v>71</v>
      </c>
    </row>
    <row r="69" spans="1:32" ht="9.75" customHeight="1">
      <c r="A69" s="722"/>
      <c r="B69" s="710"/>
      <c r="C69" s="643" t="s">
        <v>452</v>
      </c>
      <c r="D69" s="865" t="s">
        <v>155</v>
      </c>
      <c r="E69" s="866"/>
      <c r="F69" s="866"/>
      <c r="G69" s="867"/>
      <c r="H69" s="866"/>
      <c r="I69" s="866"/>
      <c r="J69" s="866"/>
      <c r="K69" s="867"/>
      <c r="L69" s="646"/>
      <c r="M69" s="866"/>
      <c r="N69" s="867"/>
      <c r="O69" s="868"/>
      <c r="P69" s="866"/>
      <c r="Q69" s="866"/>
      <c r="R69" s="867"/>
      <c r="S69" s="866"/>
      <c r="T69" s="867"/>
      <c r="U69" s="866"/>
      <c r="V69" s="866"/>
      <c r="W69" s="866"/>
      <c r="X69" s="866"/>
      <c r="Y69" s="869"/>
      <c r="Z69" s="866"/>
      <c r="AA69" s="866"/>
      <c r="AB69" s="867"/>
      <c r="AC69" s="866"/>
      <c r="AD69" s="866"/>
      <c r="AE69" s="866"/>
      <c r="AF69" s="644" t="s">
        <v>155</v>
      </c>
    </row>
    <row r="70" spans="1:32" ht="9.75" customHeight="1">
      <c r="A70" s="722"/>
      <c r="B70" s="710"/>
      <c r="C70" s="356" t="s">
        <v>453</v>
      </c>
      <c r="D70" s="804">
        <v>72</v>
      </c>
      <c r="E70" s="797" t="s">
        <v>150</v>
      </c>
      <c r="F70" s="799"/>
      <c r="G70" s="801">
        <v>33.018665552067695</v>
      </c>
      <c r="H70" s="797" t="s">
        <v>150</v>
      </c>
      <c r="I70" s="797">
        <v>11.073154360584143</v>
      </c>
      <c r="J70" s="797">
        <v>83.9813218916337</v>
      </c>
      <c r="K70" s="801" t="s">
        <v>150</v>
      </c>
      <c r="L70" s="575"/>
      <c r="M70" s="799"/>
      <c r="N70" s="798"/>
      <c r="O70" s="805">
        <v>50.046618719803476</v>
      </c>
      <c r="P70" s="797">
        <v>23.865289002320186</v>
      </c>
      <c r="Q70" s="799"/>
      <c r="R70" s="801">
        <v>36.63300122833357</v>
      </c>
      <c r="S70" s="797" t="s">
        <v>150</v>
      </c>
      <c r="T70" s="801">
        <v>483.4867200764297</v>
      </c>
      <c r="U70" s="799"/>
      <c r="V70" s="799"/>
      <c r="W70" s="799"/>
      <c r="X70" s="797" t="s">
        <v>150</v>
      </c>
      <c r="Y70" s="797">
        <v>179.26354578954556</v>
      </c>
      <c r="Z70" s="799"/>
      <c r="AA70" s="797">
        <v>501.6998225740413</v>
      </c>
      <c r="AB70" s="801">
        <v>81.0442200081889</v>
      </c>
      <c r="AC70" s="797">
        <v>663.0550792616352</v>
      </c>
      <c r="AD70" s="797">
        <v>821.362093336973</v>
      </c>
      <c r="AE70" s="797">
        <v>1484.4171725986082</v>
      </c>
      <c r="AF70" s="580">
        <v>72</v>
      </c>
    </row>
    <row r="71" spans="1:32" ht="9.75" customHeight="1">
      <c r="A71" s="722"/>
      <c r="B71" s="710"/>
      <c r="C71" s="650" t="s">
        <v>454</v>
      </c>
      <c r="D71" s="870"/>
      <c r="E71" s="871"/>
      <c r="F71" s="871"/>
      <c r="G71" s="872"/>
      <c r="H71" s="871"/>
      <c r="I71" s="871"/>
      <c r="J71" s="871"/>
      <c r="K71" s="872"/>
      <c r="L71" s="653"/>
      <c r="M71" s="871"/>
      <c r="N71" s="872"/>
      <c r="O71" s="873"/>
      <c r="P71" s="871"/>
      <c r="Q71" s="871"/>
      <c r="R71" s="872"/>
      <c r="S71" s="871"/>
      <c r="T71" s="872"/>
      <c r="U71" s="871"/>
      <c r="V71" s="871"/>
      <c r="W71" s="871"/>
      <c r="X71" s="871"/>
      <c r="Y71" s="874"/>
      <c r="Z71" s="871"/>
      <c r="AA71" s="871"/>
      <c r="AB71" s="872"/>
      <c r="AC71" s="871"/>
      <c r="AD71" s="871"/>
      <c r="AE71" s="871"/>
      <c r="AF71" s="651"/>
    </row>
    <row r="72" spans="1:32" ht="9" customHeight="1">
      <c r="A72" s="722"/>
      <c r="B72" s="710"/>
      <c r="C72" s="393" t="s">
        <v>455</v>
      </c>
      <c r="D72" s="804">
        <v>73</v>
      </c>
      <c r="E72" s="797" t="s">
        <v>150</v>
      </c>
      <c r="F72" s="799"/>
      <c r="G72" s="801">
        <v>33.00400232018561</v>
      </c>
      <c r="H72" s="797" t="s">
        <v>150</v>
      </c>
      <c r="I72" s="797">
        <v>11.049069196123925</v>
      </c>
      <c r="J72" s="797">
        <v>83.9813218916337</v>
      </c>
      <c r="K72" s="797" t="s">
        <v>150</v>
      </c>
      <c r="L72" s="575"/>
      <c r="M72" s="799"/>
      <c r="N72" s="798"/>
      <c r="O72" s="805">
        <v>32.06634330012284</v>
      </c>
      <c r="P72" s="797">
        <v>23.269159071925756</v>
      </c>
      <c r="Q72" s="799"/>
      <c r="R72" s="801" t="s">
        <v>245</v>
      </c>
      <c r="S72" s="797" t="s">
        <v>150</v>
      </c>
      <c r="T72" s="801">
        <v>381.7903171830218</v>
      </c>
      <c r="U72" s="799"/>
      <c r="V72" s="799"/>
      <c r="W72" s="799"/>
      <c r="X72" s="797" t="s">
        <v>245</v>
      </c>
      <c r="Y72" s="797">
        <v>179.26354578954553</v>
      </c>
      <c r="Z72" s="799"/>
      <c r="AA72" s="797">
        <v>396.3493380646923</v>
      </c>
      <c r="AB72" s="801" t="s">
        <v>245</v>
      </c>
      <c r="AC72" s="875">
        <v>561.2093436945545</v>
      </c>
      <c r="AD72" s="875">
        <v>579.7192338446841</v>
      </c>
      <c r="AE72" s="875">
        <v>1140.9285775392386</v>
      </c>
      <c r="AF72" s="580">
        <v>73</v>
      </c>
    </row>
    <row r="73" spans="1:32" ht="9" customHeight="1">
      <c r="A73" s="722"/>
      <c r="B73" s="710"/>
      <c r="C73" s="393" t="s">
        <v>456</v>
      </c>
      <c r="D73" s="804">
        <v>74</v>
      </c>
      <c r="E73" s="797" t="s">
        <v>150</v>
      </c>
      <c r="F73" s="799"/>
      <c r="G73" s="801" t="s">
        <v>150</v>
      </c>
      <c r="H73" s="797" t="s">
        <v>150</v>
      </c>
      <c r="I73" s="797" t="s">
        <v>150</v>
      </c>
      <c r="J73" s="797" t="s">
        <v>150</v>
      </c>
      <c r="K73" s="797" t="s">
        <v>150</v>
      </c>
      <c r="L73" s="575"/>
      <c r="M73" s="799"/>
      <c r="N73" s="798"/>
      <c r="O73" s="805">
        <v>8.312518493244166</v>
      </c>
      <c r="P73" s="797" t="s">
        <v>150</v>
      </c>
      <c r="Q73" s="799"/>
      <c r="R73" s="801" t="s">
        <v>245</v>
      </c>
      <c r="S73" s="797" t="s">
        <v>150</v>
      </c>
      <c r="T73" s="801">
        <v>22.485261362085442</v>
      </c>
      <c r="U73" s="799"/>
      <c r="V73" s="799"/>
      <c r="W73" s="799"/>
      <c r="X73" s="797" t="s">
        <v>245</v>
      </c>
      <c r="Y73" s="797" t="s">
        <v>150</v>
      </c>
      <c r="Z73" s="799"/>
      <c r="AA73" s="797">
        <v>44.47206223556709</v>
      </c>
      <c r="AB73" s="801" t="s">
        <v>245</v>
      </c>
      <c r="AC73" s="875">
        <v>22.63459403575816</v>
      </c>
      <c r="AD73" s="875">
        <v>52.94260287293572</v>
      </c>
      <c r="AE73" s="875">
        <v>75.57719690869388</v>
      </c>
      <c r="AF73" s="580">
        <v>74</v>
      </c>
    </row>
    <row r="74" spans="1:32" ht="9" customHeight="1">
      <c r="A74" s="722"/>
      <c r="B74" s="710"/>
      <c r="C74" s="393" t="s">
        <v>457</v>
      </c>
      <c r="D74" s="804">
        <v>75</v>
      </c>
      <c r="E74" s="797" t="s">
        <v>150</v>
      </c>
      <c r="F74" s="799"/>
      <c r="G74" s="801" t="s">
        <v>150</v>
      </c>
      <c r="H74" s="797" t="s">
        <v>150</v>
      </c>
      <c r="I74" s="797" t="s">
        <v>150</v>
      </c>
      <c r="J74" s="797" t="s">
        <v>150</v>
      </c>
      <c r="K74" s="797" t="s">
        <v>150</v>
      </c>
      <c r="L74" s="575"/>
      <c r="M74" s="799"/>
      <c r="N74" s="798"/>
      <c r="O74" s="805">
        <v>1.1201162481233793</v>
      </c>
      <c r="P74" s="797" t="s">
        <v>150</v>
      </c>
      <c r="Q74" s="799"/>
      <c r="R74" s="801" t="s">
        <v>245</v>
      </c>
      <c r="S74" s="797" t="s">
        <v>150</v>
      </c>
      <c r="T74" s="801">
        <v>3.394716800873482</v>
      </c>
      <c r="U74" s="799"/>
      <c r="V74" s="799"/>
      <c r="W74" s="799"/>
      <c r="X74" s="797" t="s">
        <v>245</v>
      </c>
      <c r="Y74" s="797" t="s">
        <v>150</v>
      </c>
      <c r="Z74" s="799"/>
      <c r="AA74" s="797">
        <v>11.693489832127748</v>
      </c>
      <c r="AB74" s="801" t="s">
        <v>245</v>
      </c>
      <c r="AC74" s="875">
        <v>3.394716800873482</v>
      </c>
      <c r="AD74" s="875">
        <v>12.816282209635595</v>
      </c>
      <c r="AE74" s="875">
        <v>16.210999010509077</v>
      </c>
      <c r="AF74" s="580">
        <v>75</v>
      </c>
    </row>
    <row r="75" spans="1:32" ht="9" customHeight="1">
      <c r="A75" s="722"/>
      <c r="B75" s="710"/>
      <c r="C75" s="423" t="s">
        <v>458</v>
      </c>
      <c r="D75" s="876">
        <v>76</v>
      </c>
      <c r="E75" s="877" t="s">
        <v>150</v>
      </c>
      <c r="F75" s="871"/>
      <c r="G75" s="878" t="s">
        <v>150</v>
      </c>
      <c r="H75" s="877" t="s">
        <v>150</v>
      </c>
      <c r="I75" s="877" t="s">
        <v>150</v>
      </c>
      <c r="J75" s="877" t="s">
        <v>150</v>
      </c>
      <c r="K75" s="877" t="s">
        <v>150</v>
      </c>
      <c r="L75" s="653"/>
      <c r="M75" s="871"/>
      <c r="N75" s="872"/>
      <c r="O75" s="879">
        <v>8.547640678313089</v>
      </c>
      <c r="P75" s="877" t="s">
        <v>150</v>
      </c>
      <c r="Q75" s="871"/>
      <c r="R75" s="878" t="s">
        <v>245</v>
      </c>
      <c r="S75" s="877" t="s">
        <v>150</v>
      </c>
      <c r="T75" s="878">
        <v>75.81642473044904</v>
      </c>
      <c r="U75" s="871"/>
      <c r="V75" s="871"/>
      <c r="W75" s="871"/>
      <c r="X75" s="877" t="s">
        <v>245</v>
      </c>
      <c r="Y75" s="877" t="s">
        <v>150</v>
      </c>
      <c r="Z75" s="871"/>
      <c r="AA75" s="877">
        <v>49.18493244165416</v>
      </c>
      <c r="AB75" s="878" t="s">
        <v>245</v>
      </c>
      <c r="AC75" s="880">
        <v>75.81642473044904</v>
      </c>
      <c r="AD75" s="880">
        <v>58.20675317319504</v>
      </c>
      <c r="AE75" s="880">
        <v>134.02317790364407</v>
      </c>
      <c r="AF75" s="657">
        <v>76</v>
      </c>
    </row>
    <row r="76" spans="1:32" ht="9" customHeight="1">
      <c r="A76" s="722"/>
      <c r="B76" s="710"/>
      <c r="C76" s="825" t="s">
        <v>459</v>
      </c>
      <c r="D76" s="804">
        <v>77</v>
      </c>
      <c r="E76" s="799"/>
      <c r="F76" s="799"/>
      <c r="G76" s="798"/>
      <c r="H76" s="799"/>
      <c r="I76" s="799"/>
      <c r="J76" s="799"/>
      <c r="K76" s="798"/>
      <c r="L76" s="575"/>
      <c r="M76" s="797">
        <v>48.3717756244029</v>
      </c>
      <c r="N76" s="798"/>
      <c r="O76" s="868"/>
      <c r="P76" s="799"/>
      <c r="Q76" s="799"/>
      <c r="R76" s="798"/>
      <c r="S76" s="799"/>
      <c r="T76" s="881"/>
      <c r="U76" s="799"/>
      <c r="V76" s="799"/>
      <c r="W76" s="799"/>
      <c r="X76" s="799"/>
      <c r="Y76" s="806"/>
      <c r="Z76" s="799"/>
      <c r="AA76" s="797">
        <v>30.452722806059782</v>
      </c>
      <c r="AB76" s="798"/>
      <c r="AC76" s="797" t="s">
        <v>150</v>
      </c>
      <c r="AD76" s="797">
        <v>78.82449843046268</v>
      </c>
      <c r="AE76" s="797">
        <v>78.82449843046268</v>
      </c>
      <c r="AF76" s="580">
        <v>77</v>
      </c>
    </row>
    <row r="77" spans="1:32" ht="9" customHeight="1">
      <c r="A77" s="722"/>
      <c r="B77" s="710"/>
      <c r="C77" s="825" t="s">
        <v>460</v>
      </c>
      <c r="D77" s="804">
        <v>78</v>
      </c>
      <c r="E77" s="799"/>
      <c r="F77" s="799"/>
      <c r="G77" s="798"/>
      <c r="H77" s="799"/>
      <c r="I77" s="799"/>
      <c r="J77" s="799"/>
      <c r="K77" s="798"/>
      <c r="L77" s="805">
        <v>995.4213866521087</v>
      </c>
      <c r="M77" s="797">
        <v>967.435512488058</v>
      </c>
      <c r="N77" s="798"/>
      <c r="O77" s="800"/>
      <c r="P77" s="799"/>
      <c r="Q77" s="799"/>
      <c r="R77" s="798"/>
      <c r="S77" s="799"/>
      <c r="T77" s="882">
        <v>1.7060188344479326</v>
      </c>
      <c r="U77" s="799"/>
      <c r="V77" s="799"/>
      <c r="W77" s="799"/>
      <c r="X77" s="883">
        <v>25.658523270096904</v>
      </c>
      <c r="Y77" s="806"/>
      <c r="Z77" s="799"/>
      <c r="AA77" s="799"/>
      <c r="AB77" s="798"/>
      <c r="AC77" s="797">
        <v>27.364542104544835</v>
      </c>
      <c r="AD77" s="797">
        <v>1962.8568991401667</v>
      </c>
      <c r="AE77" s="797">
        <v>1990.2214412447115</v>
      </c>
      <c r="AF77" s="580">
        <v>78</v>
      </c>
    </row>
    <row r="78" spans="1:32" ht="9" customHeight="1">
      <c r="A78" s="722"/>
      <c r="B78" s="710"/>
      <c r="C78" s="825" t="s">
        <v>461</v>
      </c>
      <c r="D78" s="804">
        <v>79</v>
      </c>
      <c r="E78" s="799"/>
      <c r="F78" s="799"/>
      <c r="G78" s="798"/>
      <c r="H78" s="799"/>
      <c r="I78" s="799"/>
      <c r="J78" s="799"/>
      <c r="K78" s="798"/>
      <c r="L78" s="575"/>
      <c r="M78" s="799"/>
      <c r="N78" s="801">
        <v>38.14658113825577</v>
      </c>
      <c r="O78" s="800"/>
      <c r="P78" s="799"/>
      <c r="Q78" s="799"/>
      <c r="R78" s="798"/>
      <c r="S78" s="799"/>
      <c r="T78" s="798"/>
      <c r="U78" s="799"/>
      <c r="V78" s="799"/>
      <c r="W78" s="799"/>
      <c r="X78" s="799"/>
      <c r="Y78" s="806"/>
      <c r="Z78" s="799"/>
      <c r="AA78" s="799"/>
      <c r="AB78" s="798"/>
      <c r="AC78" s="799"/>
      <c r="AD78" s="797">
        <v>38.14658113825577</v>
      </c>
      <c r="AE78" s="797">
        <v>38.14658113825577</v>
      </c>
      <c r="AF78" s="580">
        <v>79</v>
      </c>
    </row>
    <row r="79" spans="1:32" ht="9" customHeight="1">
      <c r="A79" s="722"/>
      <c r="B79" s="710"/>
      <c r="C79" s="825" t="s">
        <v>462</v>
      </c>
      <c r="D79" s="804">
        <v>80</v>
      </c>
      <c r="E79" s="799"/>
      <c r="F79" s="799"/>
      <c r="G79" s="798"/>
      <c r="H79" s="799"/>
      <c r="I79" s="799"/>
      <c r="J79" s="799"/>
      <c r="K79" s="798"/>
      <c r="L79" s="653"/>
      <c r="M79" s="797" t="s">
        <v>150</v>
      </c>
      <c r="N79" s="872"/>
      <c r="O79" s="800"/>
      <c r="P79" s="799"/>
      <c r="Q79" s="799"/>
      <c r="R79" s="798"/>
      <c r="S79" s="799"/>
      <c r="T79" s="798"/>
      <c r="U79" s="799"/>
      <c r="V79" s="799"/>
      <c r="W79" s="799"/>
      <c r="X79" s="799"/>
      <c r="Y79" s="806"/>
      <c r="Z79" s="799"/>
      <c r="AA79" s="799"/>
      <c r="AB79" s="798"/>
      <c r="AC79" s="799"/>
      <c r="AD79" s="797" t="s">
        <v>150</v>
      </c>
      <c r="AE79" s="797" t="s">
        <v>150</v>
      </c>
      <c r="AF79" s="580">
        <v>80</v>
      </c>
    </row>
    <row r="80" spans="1:32" ht="9.75" customHeight="1">
      <c r="A80" s="722"/>
      <c r="B80" s="710"/>
      <c r="C80" s="828" t="s">
        <v>463</v>
      </c>
      <c r="D80" s="811">
        <v>81</v>
      </c>
      <c r="E80" s="829"/>
      <c r="F80" s="829"/>
      <c r="G80" s="830"/>
      <c r="H80" s="829"/>
      <c r="I80" s="829"/>
      <c r="J80" s="829"/>
      <c r="K80" s="830"/>
      <c r="L80" s="814">
        <v>995.4213866521087</v>
      </c>
      <c r="M80" s="812">
        <v>1015.8072881124608</v>
      </c>
      <c r="N80" s="813">
        <v>38.14658113825577</v>
      </c>
      <c r="O80" s="832"/>
      <c r="P80" s="829"/>
      <c r="Q80" s="829"/>
      <c r="R80" s="830"/>
      <c r="S80" s="829"/>
      <c r="T80" s="884">
        <v>1.7060188344479326</v>
      </c>
      <c r="U80" s="829"/>
      <c r="V80" s="829"/>
      <c r="W80" s="829"/>
      <c r="X80" s="885">
        <v>25.658523270096904</v>
      </c>
      <c r="Y80" s="829"/>
      <c r="Z80" s="829"/>
      <c r="AA80" s="812">
        <v>30.452722806059782</v>
      </c>
      <c r="AB80" s="830"/>
      <c r="AC80" s="812">
        <v>27.364542104544835</v>
      </c>
      <c r="AD80" s="812">
        <v>2079.827978708885</v>
      </c>
      <c r="AE80" s="812">
        <v>2107.19252081343</v>
      </c>
      <c r="AF80" s="587">
        <v>81</v>
      </c>
    </row>
    <row r="81" spans="1:32" ht="9" customHeight="1">
      <c r="A81" s="722"/>
      <c r="B81" s="710"/>
      <c r="C81" s="886" t="s">
        <v>464</v>
      </c>
      <c r="D81" s="794">
        <v>82</v>
      </c>
      <c r="E81" s="843" t="s">
        <v>245</v>
      </c>
      <c r="F81" s="843" t="s">
        <v>245</v>
      </c>
      <c r="G81" s="846" t="s">
        <v>245</v>
      </c>
      <c r="H81" s="843" t="s">
        <v>245</v>
      </c>
      <c r="I81" s="843" t="s">
        <v>245</v>
      </c>
      <c r="J81" s="843" t="s">
        <v>150</v>
      </c>
      <c r="K81" s="844"/>
      <c r="L81" s="845" t="s">
        <v>245</v>
      </c>
      <c r="M81" s="887" t="s">
        <v>245</v>
      </c>
      <c r="N81" s="844"/>
      <c r="O81" s="845" t="s">
        <v>245</v>
      </c>
      <c r="P81" s="843" t="s">
        <v>150</v>
      </c>
      <c r="Q81" s="888"/>
      <c r="R81" s="846">
        <v>50.475497475092126</v>
      </c>
      <c r="S81" s="843" t="s">
        <v>150</v>
      </c>
      <c r="T81" s="846">
        <v>1015.1621760611438</v>
      </c>
      <c r="U81" s="888"/>
      <c r="V81" s="888"/>
      <c r="W81" s="888"/>
      <c r="X81" s="843" t="s">
        <v>245</v>
      </c>
      <c r="Y81" s="889"/>
      <c r="Z81" s="843" t="s">
        <v>245</v>
      </c>
      <c r="AA81" s="843">
        <v>340.7129520949912</v>
      </c>
      <c r="AB81" s="846">
        <v>217.49611027705748</v>
      </c>
      <c r="AC81" s="890">
        <v>1015.1621760611438</v>
      </c>
      <c r="AD81" s="890">
        <v>608.7149092397981</v>
      </c>
      <c r="AE81" s="890">
        <v>1623.8770853009419</v>
      </c>
      <c r="AF81" s="571">
        <v>82</v>
      </c>
    </row>
    <row r="82" spans="1:32" ht="9" customHeight="1">
      <c r="A82" s="891"/>
      <c r="C82" s="892" t="s">
        <v>465</v>
      </c>
      <c r="D82" s="893">
        <v>83</v>
      </c>
      <c r="E82" s="797" t="s">
        <v>245</v>
      </c>
      <c r="F82" s="797" t="s">
        <v>245</v>
      </c>
      <c r="G82" s="801" t="s">
        <v>245</v>
      </c>
      <c r="H82" s="797" t="s">
        <v>245</v>
      </c>
      <c r="I82" s="797" t="s">
        <v>245</v>
      </c>
      <c r="J82" s="797" t="s">
        <v>150</v>
      </c>
      <c r="K82" s="801" t="s">
        <v>150</v>
      </c>
      <c r="L82" s="805" t="s">
        <v>245</v>
      </c>
      <c r="M82" s="877" t="s">
        <v>245</v>
      </c>
      <c r="N82" s="894"/>
      <c r="O82" s="805" t="s">
        <v>245</v>
      </c>
      <c r="P82" s="797" t="s">
        <v>150</v>
      </c>
      <c r="Q82" s="895"/>
      <c r="R82" s="801">
        <v>18.01228743005323</v>
      </c>
      <c r="S82" s="797" t="s">
        <v>150</v>
      </c>
      <c r="T82" s="801">
        <v>396.1315067558346</v>
      </c>
      <c r="U82" s="895"/>
      <c r="V82" s="895"/>
      <c r="W82" s="896"/>
      <c r="X82" s="797" t="s">
        <v>245</v>
      </c>
      <c r="Y82" s="896"/>
      <c r="Z82" s="797" t="s">
        <v>245</v>
      </c>
      <c r="AA82" s="797">
        <v>703.5807424593969</v>
      </c>
      <c r="AB82" s="801">
        <v>126.86486966016106</v>
      </c>
      <c r="AC82" s="875">
        <v>396.1315067558346</v>
      </c>
      <c r="AD82" s="875">
        <v>848.4578995496112</v>
      </c>
      <c r="AE82" s="875">
        <v>1244.5894063054457</v>
      </c>
      <c r="AF82" s="673">
        <v>83</v>
      </c>
    </row>
    <row r="83" spans="1:32" ht="9.75" customHeight="1" thickBot="1">
      <c r="A83" s="722"/>
      <c r="B83" s="897"/>
      <c r="C83" s="898" t="s">
        <v>466</v>
      </c>
      <c r="D83" s="876">
        <v>84</v>
      </c>
      <c r="E83" s="812">
        <v>0.7210927050634639</v>
      </c>
      <c r="F83" s="812">
        <v>0.7167759314862837</v>
      </c>
      <c r="G83" s="813" t="s">
        <v>150</v>
      </c>
      <c r="H83" s="812" t="s">
        <v>150</v>
      </c>
      <c r="I83" s="812">
        <v>40.611601474000274</v>
      </c>
      <c r="J83" s="812" t="s">
        <v>150</v>
      </c>
      <c r="K83" s="813" t="s">
        <v>150</v>
      </c>
      <c r="L83" s="814">
        <v>10.399924935171285</v>
      </c>
      <c r="M83" s="812">
        <v>112.84548928620173</v>
      </c>
      <c r="N83" s="830"/>
      <c r="O83" s="814">
        <v>769.9819870833902</v>
      </c>
      <c r="P83" s="812" t="s">
        <v>150</v>
      </c>
      <c r="Q83" s="829"/>
      <c r="R83" s="813">
        <v>68.48778490514536</v>
      </c>
      <c r="S83" s="812" t="s">
        <v>150</v>
      </c>
      <c r="T83" s="813">
        <v>1411.2936828169784</v>
      </c>
      <c r="U83" s="829"/>
      <c r="V83" s="829"/>
      <c r="W83" s="833"/>
      <c r="X83" s="812">
        <v>78.47686638460489</v>
      </c>
      <c r="Y83" s="833"/>
      <c r="Z83" s="812" t="s">
        <v>150</v>
      </c>
      <c r="AA83" s="812">
        <v>1044.2936945543881</v>
      </c>
      <c r="AB83" s="813">
        <v>344.36097993721853</v>
      </c>
      <c r="AC83" s="899">
        <v>1490.5971059437697</v>
      </c>
      <c r="AD83" s="899">
        <v>2391.7667119025527</v>
      </c>
      <c r="AE83" s="899">
        <v>3882.3638178463225</v>
      </c>
      <c r="AF83" s="657">
        <v>84</v>
      </c>
    </row>
    <row r="84" spans="1:32" ht="12.75">
      <c r="A84" s="900"/>
      <c r="B84" s="720"/>
      <c r="C84" s="901" t="s">
        <v>467</v>
      </c>
      <c r="D84" s="720"/>
      <c r="E84" s="902"/>
      <c r="F84" s="903" t="s">
        <v>468</v>
      </c>
      <c r="G84" s="720"/>
      <c r="H84" s="904" t="s">
        <v>469</v>
      </c>
      <c r="I84" s="905" t="s">
        <v>470</v>
      </c>
      <c r="J84" s="906"/>
      <c r="K84" s="713"/>
      <c r="L84" s="457"/>
      <c r="M84" s="907"/>
      <c r="N84" s="908"/>
      <c r="O84" s="715" t="s">
        <v>471</v>
      </c>
      <c r="P84" s="907"/>
      <c r="Q84" s="907"/>
      <c r="R84" s="907"/>
      <c r="S84" s="907"/>
      <c r="T84" s="907"/>
      <c r="U84" s="720"/>
      <c r="V84" s="907"/>
      <c r="W84" s="907"/>
      <c r="X84" s="907"/>
      <c r="Y84" s="907"/>
      <c r="Z84" s="909"/>
      <c r="AA84" s="907"/>
      <c r="AB84" s="720"/>
      <c r="AC84" s="910" t="s">
        <v>472</v>
      </c>
      <c r="AD84" s="911">
        <v>38307</v>
      </c>
      <c r="AE84" s="912"/>
      <c r="AF84" s="913"/>
    </row>
    <row r="85" spans="1:32" ht="13.5" thickBot="1">
      <c r="A85" s="914"/>
      <c r="B85" s="915"/>
      <c r="C85" s="916"/>
      <c r="D85" s="915"/>
      <c r="E85" s="468"/>
      <c r="F85" s="917"/>
      <c r="G85" s="468"/>
      <c r="H85" s="918" t="s">
        <v>245</v>
      </c>
      <c r="I85" s="919" t="s">
        <v>473</v>
      </c>
      <c r="J85" s="915"/>
      <c r="K85" s="920"/>
      <c r="L85" s="468"/>
      <c r="M85" s="921"/>
      <c r="N85" s="922"/>
      <c r="O85" s="923" t="s">
        <v>479</v>
      </c>
      <c r="P85" s="921"/>
      <c r="Q85" s="921"/>
      <c r="R85" s="921"/>
      <c r="S85" s="921"/>
      <c r="T85" s="921"/>
      <c r="U85" s="915"/>
      <c r="V85" s="924"/>
      <c r="W85" s="921"/>
      <c r="X85" s="925"/>
      <c r="Y85" s="921"/>
      <c r="Z85" s="915"/>
      <c r="AA85" s="921"/>
      <c r="AB85" s="920"/>
      <c r="AC85" s="920"/>
      <c r="AD85" s="920"/>
      <c r="AE85" s="926"/>
      <c r="AF85" s="927"/>
    </row>
  </sheetData>
  <printOptions/>
  <pageMargins left="0.75" right="0.75" top="1" bottom="1" header="0.4921259845" footer="0.492125984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AF85"/>
  <sheetViews>
    <sheetView workbookViewId="0" topLeftCell="A1">
      <selection activeCell="H33" sqref="H33"/>
    </sheetView>
  </sheetViews>
  <sheetFormatPr defaultColWidth="11.421875" defaultRowHeight="12.75"/>
  <cols>
    <col min="1" max="1" width="2.8515625" style="931" customWidth="1"/>
    <col min="2" max="2" width="6.8515625" style="931" customWidth="1"/>
    <col min="3" max="3" width="28.140625" style="931" customWidth="1"/>
    <col min="4" max="4" width="4.28125" style="931" bestFit="1" customWidth="1"/>
    <col min="5" max="5" width="4.8515625" style="931" customWidth="1"/>
    <col min="6" max="6" width="3.421875" style="931" customWidth="1"/>
    <col min="7" max="7" width="3.57421875" style="931" customWidth="1"/>
    <col min="8" max="9" width="4.421875" style="931" customWidth="1"/>
    <col min="10" max="10" width="4.28125" style="931" customWidth="1"/>
    <col min="11" max="11" width="4.00390625" style="931" customWidth="1"/>
    <col min="12" max="12" width="4.421875" style="931" customWidth="1"/>
    <col min="13" max="13" width="4.140625" style="931" customWidth="1"/>
    <col min="14" max="14" width="4.00390625" style="931" customWidth="1"/>
    <col min="15" max="16" width="4.7109375" style="931" customWidth="1"/>
    <col min="17" max="17" width="4.8515625" style="931" customWidth="1"/>
    <col min="18" max="18" width="3.7109375" style="931" customWidth="1"/>
    <col min="19" max="19" width="3.00390625" style="931" customWidth="1"/>
    <col min="20" max="20" width="5.57421875" style="931" customWidth="1"/>
    <col min="21" max="21" width="4.140625" style="931" customWidth="1"/>
    <col min="22" max="22" width="4.8515625" style="931" customWidth="1"/>
    <col min="23" max="23" width="4.00390625" style="931" customWidth="1"/>
    <col min="24" max="24" width="5.7109375" style="931" customWidth="1"/>
    <col min="25" max="25" width="4.7109375" style="931" customWidth="1"/>
    <col min="26" max="26" width="3.421875" style="931" customWidth="1"/>
    <col min="27" max="27" width="4.57421875" style="931" customWidth="1"/>
    <col min="28" max="28" width="5.8515625" style="931" customWidth="1"/>
    <col min="29" max="29" width="6.28125" style="931" customWidth="1"/>
    <col min="30" max="30" width="6.7109375" style="931" customWidth="1"/>
    <col min="31" max="31" width="5.8515625" style="931" customWidth="1"/>
    <col min="32" max="32" width="4.28125" style="931" bestFit="1" customWidth="1"/>
    <col min="33" max="16384" width="11.421875" style="931" customWidth="1"/>
  </cols>
  <sheetData>
    <row r="1" spans="1:32" s="930" customFormat="1" ht="12">
      <c r="A1" s="928" t="s">
        <v>484</v>
      </c>
      <c r="B1" s="929"/>
      <c r="C1" s="929"/>
      <c r="D1" s="929"/>
      <c r="E1" s="929"/>
      <c r="F1" s="929"/>
      <c r="G1" s="929"/>
      <c r="H1" s="929"/>
      <c r="I1" s="929"/>
      <c r="J1" s="929"/>
      <c r="K1" s="929"/>
      <c r="L1" s="928"/>
      <c r="M1" s="928"/>
      <c r="N1" s="928"/>
      <c r="O1" s="928" t="s">
        <v>485</v>
      </c>
      <c r="P1" s="928"/>
      <c r="Q1" s="928"/>
      <c r="R1" s="929"/>
      <c r="S1" s="929"/>
      <c r="T1" s="929"/>
      <c r="U1" s="929"/>
      <c r="V1" s="929"/>
      <c r="W1" s="929"/>
      <c r="X1" s="929"/>
      <c r="Y1" s="929"/>
      <c r="Z1" s="929"/>
      <c r="AA1" s="929"/>
      <c r="AB1" s="929"/>
      <c r="AC1" s="929"/>
      <c r="AD1" s="929"/>
      <c r="AE1" s="929"/>
      <c r="AF1" s="929"/>
    </row>
    <row r="2" spans="1:32" s="930" customFormat="1" ht="3.75" customHeight="1">
      <c r="A2" s="928"/>
      <c r="B2" s="929"/>
      <c r="C2" s="929"/>
      <c r="D2" s="929"/>
      <c r="E2" s="929"/>
      <c r="F2" s="929"/>
      <c r="G2" s="929"/>
      <c r="H2" s="929"/>
      <c r="I2" s="929"/>
      <c r="J2" s="929"/>
      <c r="K2" s="929"/>
      <c r="L2" s="928"/>
      <c r="M2" s="928"/>
      <c r="N2" s="928"/>
      <c r="O2" s="928"/>
      <c r="P2" s="928"/>
      <c r="Q2" s="928"/>
      <c r="R2" s="929"/>
      <c r="S2" s="929"/>
      <c r="T2" s="929"/>
      <c r="U2" s="929"/>
      <c r="V2" s="929"/>
      <c r="W2" s="929"/>
      <c r="X2" s="929"/>
      <c r="Y2" s="929"/>
      <c r="Z2" s="929"/>
      <c r="AA2" s="929"/>
      <c r="AB2" s="929"/>
      <c r="AC2" s="929"/>
      <c r="AD2" s="929"/>
      <c r="AE2" s="929"/>
      <c r="AF2" s="929"/>
    </row>
    <row r="3" spans="1:32" s="930" customFormat="1" ht="3.75" customHeight="1">
      <c r="A3" s="928"/>
      <c r="B3" s="929"/>
      <c r="C3" s="929"/>
      <c r="D3" s="929"/>
      <c r="E3" s="929"/>
      <c r="F3" s="929"/>
      <c r="G3" s="929"/>
      <c r="H3" s="929"/>
      <c r="I3" s="929"/>
      <c r="J3" s="929"/>
      <c r="K3" s="929"/>
      <c r="L3" s="928"/>
      <c r="M3" s="928"/>
      <c r="N3" s="928"/>
      <c r="O3" s="928"/>
      <c r="P3" s="928"/>
      <c r="Q3" s="928"/>
      <c r="R3" s="929"/>
      <c r="S3" s="929"/>
      <c r="T3" s="929"/>
      <c r="U3" s="929"/>
      <c r="V3" s="929"/>
      <c r="W3" s="929"/>
      <c r="X3" s="929"/>
      <c r="Y3" s="929"/>
      <c r="Z3" s="929"/>
      <c r="AA3" s="929"/>
      <c r="AB3" s="929"/>
      <c r="AC3" s="929"/>
      <c r="AD3" s="929"/>
      <c r="AE3" s="929"/>
      <c r="AF3" s="929"/>
    </row>
    <row r="4" spans="1:32" s="930" customFormat="1" ht="3.75" customHeight="1">
      <c r="A4" s="931"/>
      <c r="B4" s="931"/>
      <c r="C4" s="931"/>
      <c r="D4" s="931"/>
      <c r="E4" s="931"/>
      <c r="F4" s="931"/>
      <c r="G4" s="931"/>
      <c r="H4" s="931"/>
      <c r="I4" s="931"/>
      <c r="J4" s="931"/>
      <c r="K4" s="931"/>
      <c r="L4" s="931"/>
      <c r="V4" s="931"/>
      <c r="X4" s="931"/>
      <c r="Y4" s="931"/>
      <c r="AF4" s="931"/>
    </row>
    <row r="5" spans="1:32" s="930" customFormat="1" ht="3.75" customHeight="1">
      <c r="A5" s="931"/>
      <c r="B5" s="931"/>
      <c r="C5" s="931"/>
      <c r="D5" s="931"/>
      <c r="E5" s="931"/>
      <c r="F5" s="931"/>
      <c r="G5" s="931"/>
      <c r="H5" s="931"/>
      <c r="I5" s="931"/>
      <c r="J5" s="931"/>
      <c r="K5" s="931"/>
      <c r="L5" s="931"/>
      <c r="V5" s="931"/>
      <c r="X5" s="931"/>
      <c r="Y5" s="931"/>
      <c r="AF5" s="931"/>
    </row>
    <row r="6" spans="1:32" s="930" customFormat="1" ht="3.75" customHeight="1" thickBot="1">
      <c r="A6" s="931"/>
      <c r="B6" s="931"/>
      <c r="C6" s="931"/>
      <c r="D6" s="931"/>
      <c r="E6" s="931"/>
      <c r="F6" s="931"/>
      <c r="G6" s="931"/>
      <c r="H6" s="931"/>
      <c r="I6" s="931"/>
      <c r="J6" s="931"/>
      <c r="K6" s="931"/>
      <c r="L6" s="931"/>
      <c r="V6" s="931"/>
      <c r="X6" s="931"/>
      <c r="Y6" s="931"/>
      <c r="AF6" s="931"/>
    </row>
    <row r="7" spans="1:32" s="930" customFormat="1" ht="10.5" customHeight="1">
      <c r="A7" s="932"/>
      <c r="B7" s="933"/>
      <c r="C7" s="933"/>
      <c r="D7" s="934"/>
      <c r="E7" s="935"/>
      <c r="F7" s="933"/>
      <c r="G7" s="933"/>
      <c r="H7" s="935"/>
      <c r="I7" s="933"/>
      <c r="J7" s="933"/>
      <c r="K7" s="936"/>
      <c r="L7" s="935"/>
      <c r="M7" s="933"/>
      <c r="N7" s="936"/>
      <c r="O7" s="935"/>
      <c r="P7" s="933"/>
      <c r="Q7" s="933"/>
      <c r="R7" s="936"/>
      <c r="S7" s="933"/>
      <c r="T7" s="936"/>
      <c r="U7" s="933"/>
      <c r="V7" s="937"/>
      <c r="W7" s="933"/>
      <c r="X7" s="938"/>
      <c r="Y7" s="937"/>
      <c r="Z7" s="933"/>
      <c r="AA7" s="939"/>
      <c r="AB7" s="936"/>
      <c r="AC7" s="940"/>
      <c r="AD7" s="940"/>
      <c r="AE7" s="940"/>
      <c r="AF7" s="941"/>
    </row>
    <row r="8" spans="1:32" s="930" customFormat="1" ht="10.5" customHeight="1">
      <c r="A8" s="942"/>
      <c r="B8" s="943" t="s">
        <v>304</v>
      </c>
      <c r="C8" s="944"/>
      <c r="D8" s="945"/>
      <c r="E8" s="946" t="s">
        <v>15</v>
      </c>
      <c r="F8" s="947"/>
      <c r="G8" s="947"/>
      <c r="H8" s="946" t="s">
        <v>16</v>
      </c>
      <c r="I8" s="948"/>
      <c r="J8" s="949"/>
      <c r="K8" s="950"/>
      <c r="L8" s="946" t="s">
        <v>17</v>
      </c>
      <c r="M8" s="951"/>
      <c r="N8" s="952"/>
      <c r="O8" s="946" t="s">
        <v>305</v>
      </c>
      <c r="P8" s="948"/>
      <c r="Q8" s="948"/>
      <c r="R8" s="953"/>
      <c r="S8" s="948" t="s">
        <v>18</v>
      </c>
      <c r="T8" s="953"/>
      <c r="U8" s="954" t="s">
        <v>306</v>
      </c>
      <c r="V8" s="949"/>
      <c r="W8" s="947"/>
      <c r="X8" s="15"/>
      <c r="Y8" s="949"/>
      <c r="Z8" s="948"/>
      <c r="AA8" s="246"/>
      <c r="AB8" s="953"/>
      <c r="AC8" s="948" t="s">
        <v>307</v>
      </c>
      <c r="AD8" s="948"/>
      <c r="AE8" s="948"/>
      <c r="AF8" s="955"/>
    </row>
    <row r="9" spans="1:32" s="930" customFormat="1" ht="10.5" customHeight="1">
      <c r="A9" s="942"/>
      <c r="B9" s="943"/>
      <c r="C9" s="944"/>
      <c r="D9" s="956"/>
      <c r="E9" s="957"/>
      <c r="F9" s="958"/>
      <c r="G9" s="958"/>
      <c r="H9" s="959"/>
      <c r="I9" s="960"/>
      <c r="J9" s="961"/>
      <c r="K9" s="962"/>
      <c r="L9" s="957"/>
      <c r="M9" s="958"/>
      <c r="N9" s="963"/>
      <c r="O9" s="964" t="s">
        <v>308</v>
      </c>
      <c r="P9" s="965"/>
      <c r="Q9" s="966"/>
      <c r="R9" s="967"/>
      <c r="S9" s="960"/>
      <c r="T9" s="968" t="s">
        <v>309</v>
      </c>
      <c r="U9" s="969" t="s">
        <v>310</v>
      </c>
      <c r="V9" s="970"/>
      <c r="W9" s="971"/>
      <c r="X9" s="264"/>
      <c r="Y9" s="965"/>
      <c r="Z9" s="972"/>
      <c r="AA9" s="973"/>
      <c r="AB9" s="974"/>
      <c r="AC9" s="971" t="s">
        <v>687</v>
      </c>
      <c r="AD9" s="975"/>
      <c r="AE9" s="976"/>
      <c r="AF9" s="977"/>
    </row>
    <row r="10" spans="1:32" s="930" customFormat="1" ht="10.5" customHeight="1">
      <c r="A10" s="942"/>
      <c r="B10" s="943"/>
      <c r="C10" s="944"/>
      <c r="D10" s="956" t="s">
        <v>311</v>
      </c>
      <c r="E10" s="959"/>
      <c r="F10" s="973"/>
      <c r="G10" s="973"/>
      <c r="H10" s="959"/>
      <c r="I10" s="960"/>
      <c r="J10" s="960" t="s">
        <v>312</v>
      </c>
      <c r="K10" s="978"/>
      <c r="L10" s="959"/>
      <c r="M10" s="973"/>
      <c r="N10" s="979" t="s">
        <v>313</v>
      </c>
      <c r="O10" s="980"/>
      <c r="P10" s="972"/>
      <c r="Q10" s="972" t="s">
        <v>312</v>
      </c>
      <c r="R10" s="967"/>
      <c r="S10" s="960" t="s">
        <v>314</v>
      </c>
      <c r="T10" s="974"/>
      <c r="U10" s="960"/>
      <c r="V10" s="266"/>
      <c r="W10" s="265"/>
      <c r="X10" s="252"/>
      <c r="Y10" s="252"/>
      <c r="Z10" s="274"/>
      <c r="AA10" s="973"/>
      <c r="AB10" s="967"/>
      <c r="AC10" s="972"/>
      <c r="AD10" s="972"/>
      <c r="AE10" s="981"/>
      <c r="AF10" s="977" t="s">
        <v>311</v>
      </c>
    </row>
    <row r="11" spans="1:32" s="930" customFormat="1" ht="10.5" customHeight="1">
      <c r="A11" s="942"/>
      <c r="B11" s="943"/>
      <c r="C11" s="944"/>
      <c r="D11" s="956" t="s">
        <v>315</v>
      </c>
      <c r="E11" s="959" t="s">
        <v>316</v>
      </c>
      <c r="F11" s="973" t="s">
        <v>317</v>
      </c>
      <c r="G11" s="973" t="s">
        <v>318</v>
      </c>
      <c r="H11" s="959" t="s">
        <v>316</v>
      </c>
      <c r="I11" s="960" t="s">
        <v>319</v>
      </c>
      <c r="J11" s="960" t="s">
        <v>31</v>
      </c>
      <c r="K11" s="978" t="s">
        <v>320</v>
      </c>
      <c r="L11" s="959" t="s">
        <v>321</v>
      </c>
      <c r="M11" s="973" t="s">
        <v>322</v>
      </c>
      <c r="N11" s="979" t="s">
        <v>323</v>
      </c>
      <c r="O11" s="980"/>
      <c r="P11" s="972"/>
      <c r="Q11" s="972" t="s">
        <v>32</v>
      </c>
      <c r="R11" s="967" t="s">
        <v>324</v>
      </c>
      <c r="S11" s="960" t="s">
        <v>325</v>
      </c>
      <c r="T11" s="974" t="s">
        <v>326</v>
      </c>
      <c r="U11" s="960" t="s">
        <v>327</v>
      </c>
      <c r="V11" s="266" t="s">
        <v>328</v>
      </c>
      <c r="W11" s="265" t="s">
        <v>329</v>
      </c>
      <c r="X11" s="252" t="s">
        <v>330</v>
      </c>
      <c r="Y11" s="252" t="s">
        <v>331</v>
      </c>
      <c r="Z11" s="252" t="s">
        <v>332</v>
      </c>
      <c r="AA11" s="973" t="s">
        <v>477</v>
      </c>
      <c r="AB11" s="967" t="s">
        <v>333</v>
      </c>
      <c r="AC11" s="982" t="s">
        <v>41</v>
      </c>
      <c r="AD11" s="982" t="s">
        <v>42</v>
      </c>
      <c r="AE11" s="983" t="s">
        <v>334</v>
      </c>
      <c r="AF11" s="977" t="s">
        <v>315</v>
      </c>
    </row>
    <row r="12" spans="1:32" s="930" customFormat="1" ht="10.5" customHeight="1">
      <c r="A12" s="942"/>
      <c r="B12" s="984" t="s">
        <v>98</v>
      </c>
      <c r="C12" s="985"/>
      <c r="D12" s="541" t="s">
        <v>335</v>
      </c>
      <c r="E12" s="959" t="s">
        <v>336</v>
      </c>
      <c r="F12" s="973" t="s">
        <v>337</v>
      </c>
      <c r="G12" s="973"/>
      <c r="H12" s="959" t="s">
        <v>336</v>
      </c>
      <c r="I12" s="960"/>
      <c r="J12" s="960" t="s">
        <v>338</v>
      </c>
      <c r="K12" s="978" t="s">
        <v>339</v>
      </c>
      <c r="L12" s="959" t="s">
        <v>340</v>
      </c>
      <c r="M12" s="973" t="s">
        <v>340</v>
      </c>
      <c r="N12" s="979" t="s">
        <v>341</v>
      </c>
      <c r="O12" s="959" t="s">
        <v>342</v>
      </c>
      <c r="P12" s="960" t="s">
        <v>343</v>
      </c>
      <c r="Q12" s="960" t="s">
        <v>344</v>
      </c>
      <c r="R12" s="967" t="s">
        <v>345</v>
      </c>
      <c r="S12" s="960" t="s">
        <v>346</v>
      </c>
      <c r="T12" s="967" t="s">
        <v>347</v>
      </c>
      <c r="U12" s="960" t="s">
        <v>348</v>
      </c>
      <c r="V12" s="266" t="s">
        <v>349</v>
      </c>
      <c r="W12" s="252" t="s">
        <v>350</v>
      </c>
      <c r="X12" s="252" t="s">
        <v>351</v>
      </c>
      <c r="Y12" s="252" t="s">
        <v>352</v>
      </c>
      <c r="Z12" s="252" t="s">
        <v>353</v>
      </c>
      <c r="AA12" s="281"/>
      <c r="AB12" s="259" t="s">
        <v>354</v>
      </c>
      <c r="AC12" s="986" t="s">
        <v>44</v>
      </c>
      <c r="AD12" s="986" t="s">
        <v>44</v>
      </c>
      <c r="AE12" s="987"/>
      <c r="AF12" s="988" t="s">
        <v>335</v>
      </c>
    </row>
    <row r="13" spans="1:32" s="930" customFormat="1" ht="10.5" customHeight="1">
      <c r="A13" s="942"/>
      <c r="B13"/>
      <c r="C13" s="985"/>
      <c r="D13" s="541" t="s">
        <v>355</v>
      </c>
      <c r="E13" s="959"/>
      <c r="F13" s="973"/>
      <c r="G13" s="973"/>
      <c r="H13" s="959"/>
      <c r="I13" s="960"/>
      <c r="J13" s="960" t="s">
        <v>356</v>
      </c>
      <c r="K13" s="978" t="s">
        <v>357</v>
      </c>
      <c r="L13" s="959" t="s">
        <v>358</v>
      </c>
      <c r="M13" s="973" t="s">
        <v>359</v>
      </c>
      <c r="N13" s="979" t="s">
        <v>360</v>
      </c>
      <c r="O13" s="959"/>
      <c r="P13" s="960"/>
      <c r="Q13" s="960" t="s">
        <v>361</v>
      </c>
      <c r="R13" s="967" t="s">
        <v>362</v>
      </c>
      <c r="S13" s="960" t="s">
        <v>363</v>
      </c>
      <c r="T13" s="967"/>
      <c r="U13" s="960"/>
      <c r="V13" s="266"/>
      <c r="W13" s="252" t="s">
        <v>347</v>
      </c>
      <c r="X13" s="252"/>
      <c r="Y13" s="252"/>
      <c r="Z13" s="252"/>
      <c r="AA13" s="960"/>
      <c r="AB13" s="259" t="s">
        <v>351</v>
      </c>
      <c r="AC13" s="986" t="s">
        <v>364</v>
      </c>
      <c r="AD13" s="986" t="s">
        <v>364</v>
      </c>
      <c r="AE13" s="987"/>
      <c r="AF13" s="988" t="s">
        <v>355</v>
      </c>
    </row>
    <row r="14" spans="1:32" s="930" customFormat="1" ht="10.5" customHeight="1">
      <c r="A14" s="942"/>
      <c r="B14"/>
      <c r="D14" s="956"/>
      <c r="E14" s="989"/>
      <c r="F14" s="990"/>
      <c r="G14" s="990"/>
      <c r="H14" s="989"/>
      <c r="I14" s="991"/>
      <c r="J14" s="991"/>
      <c r="K14" s="992"/>
      <c r="L14" s="959"/>
      <c r="M14" s="973"/>
      <c r="N14" s="979"/>
      <c r="O14" s="959"/>
      <c r="P14" s="960"/>
      <c r="Q14" s="960"/>
      <c r="R14" s="967"/>
      <c r="S14" s="960"/>
      <c r="T14" s="967"/>
      <c r="U14" s="960"/>
      <c r="V14" s="286"/>
      <c r="W14" s="252"/>
      <c r="X14" s="289"/>
      <c r="Y14" s="252"/>
      <c r="Z14" s="289"/>
      <c r="AA14" s="960"/>
      <c r="AB14" s="968"/>
      <c r="AC14" s="986"/>
      <c r="AD14" s="986"/>
      <c r="AE14" s="987"/>
      <c r="AF14" s="977"/>
    </row>
    <row r="15" spans="1:32" s="930" customFormat="1" ht="10.5" customHeight="1">
      <c r="A15" s="942"/>
      <c r="B15" s="993" t="s">
        <v>486</v>
      </c>
      <c r="C15" s="994"/>
      <c r="D15" s="945"/>
      <c r="E15" s="995" t="s">
        <v>487</v>
      </c>
      <c r="F15" s="996"/>
      <c r="G15" s="996"/>
      <c r="H15" s="996"/>
      <c r="I15" s="996"/>
      <c r="J15" s="996"/>
      <c r="K15" s="996"/>
      <c r="L15" s="995"/>
      <c r="M15" s="996"/>
      <c r="N15" s="997"/>
      <c r="O15" s="995" t="s">
        <v>487</v>
      </c>
      <c r="P15" s="996"/>
      <c r="Q15" s="996"/>
      <c r="R15" s="996"/>
      <c r="S15" s="996"/>
      <c r="T15" s="998"/>
      <c r="U15" s="996"/>
      <c r="V15" s="996"/>
      <c r="W15" s="996"/>
      <c r="X15" s="996"/>
      <c r="Y15" s="999"/>
      <c r="Z15" s="999"/>
      <c r="AA15" s="996"/>
      <c r="AB15" s="998"/>
      <c r="AC15" s="996"/>
      <c r="AD15" s="996"/>
      <c r="AE15" s="996"/>
      <c r="AF15" s="1000"/>
    </row>
    <row r="16" spans="1:32" s="930" customFormat="1" ht="9.75" customHeight="1">
      <c r="A16" s="1001"/>
      <c r="B16" s="1002" t="s">
        <v>370</v>
      </c>
      <c r="C16" s="1003"/>
      <c r="D16" s="1004"/>
      <c r="E16" s="1005">
        <v>1</v>
      </c>
      <c r="F16" s="1006">
        <v>2</v>
      </c>
      <c r="G16" s="1007">
        <v>3</v>
      </c>
      <c r="H16" s="1008">
        <v>4</v>
      </c>
      <c r="I16" s="1009">
        <v>5</v>
      </c>
      <c r="J16" s="1009">
        <v>7</v>
      </c>
      <c r="K16" s="1010">
        <v>8</v>
      </c>
      <c r="L16" s="1005">
        <v>9</v>
      </c>
      <c r="M16" s="1009">
        <v>10</v>
      </c>
      <c r="N16" s="1007">
        <v>11</v>
      </c>
      <c r="O16" s="1005">
        <v>12</v>
      </c>
      <c r="P16" s="1009">
        <v>13</v>
      </c>
      <c r="Q16" s="1006">
        <v>14</v>
      </c>
      <c r="R16" s="1010">
        <v>15</v>
      </c>
      <c r="S16" s="1009">
        <v>16</v>
      </c>
      <c r="T16" s="1007">
        <v>17</v>
      </c>
      <c r="U16" s="1009">
        <v>18</v>
      </c>
      <c r="V16" s="1009">
        <v>19</v>
      </c>
      <c r="W16" s="1006">
        <v>20</v>
      </c>
      <c r="X16" s="1006">
        <v>21</v>
      </c>
      <c r="Y16" s="1006">
        <v>22</v>
      </c>
      <c r="Z16" s="1006">
        <v>23</v>
      </c>
      <c r="AA16" s="1006">
        <v>24</v>
      </c>
      <c r="AB16" s="1007">
        <v>25</v>
      </c>
      <c r="AC16" s="1008">
        <v>26</v>
      </c>
      <c r="AD16" s="1009">
        <v>27</v>
      </c>
      <c r="AE16" s="1010">
        <v>28</v>
      </c>
      <c r="AF16" s="1011"/>
    </row>
    <row r="17" spans="1:32" s="930" customFormat="1" ht="9" customHeight="1">
      <c r="A17" s="1012"/>
      <c r="B17" s="1013"/>
      <c r="C17" s="981" t="s">
        <v>371</v>
      </c>
      <c r="D17" s="1014">
        <v>1</v>
      </c>
      <c r="E17" s="1015"/>
      <c r="F17" s="1015"/>
      <c r="G17" s="1016"/>
      <c r="H17" s="1017" t="s">
        <v>150</v>
      </c>
      <c r="I17" s="1015"/>
      <c r="J17" s="1015"/>
      <c r="K17" s="1018"/>
      <c r="L17" s="1019"/>
      <c r="M17" s="1020"/>
      <c r="N17" s="1018"/>
      <c r="O17" s="1019"/>
      <c r="P17" s="1020"/>
      <c r="Q17" s="1020"/>
      <c r="R17" s="1018"/>
      <c r="S17" s="1020"/>
      <c r="T17" s="1021">
        <v>24.528727718352915</v>
      </c>
      <c r="U17" s="1017">
        <v>22.631728288907997</v>
      </c>
      <c r="V17" s="1017">
        <v>30.389079965606193</v>
      </c>
      <c r="W17" s="1017">
        <v>8.655139875229539</v>
      </c>
      <c r="X17" s="1017">
        <v>166.72406133562626</v>
      </c>
      <c r="Y17" s="1017">
        <v>179.4038884111971</v>
      </c>
      <c r="Z17" s="1017">
        <v>2.8824161650902833</v>
      </c>
      <c r="AA17" s="1020"/>
      <c r="AB17" s="1018"/>
      <c r="AC17" s="1017">
        <v>435.21504176001025</v>
      </c>
      <c r="AD17" s="1017" t="s">
        <v>150</v>
      </c>
      <c r="AE17" s="1017">
        <v>435.21504176001025</v>
      </c>
      <c r="AF17" s="1022">
        <v>1</v>
      </c>
    </row>
    <row r="18" spans="1:32" s="930" customFormat="1" ht="9" customHeight="1">
      <c r="A18" s="942"/>
      <c r="B18" s="1023"/>
      <c r="C18" s="1024" t="s">
        <v>372</v>
      </c>
      <c r="D18" s="1025">
        <v>2</v>
      </c>
      <c r="E18" s="1017">
        <v>0.6243418362472533</v>
      </c>
      <c r="F18" s="1017">
        <v>0.50175</v>
      </c>
      <c r="G18" s="1021">
        <v>21.924079249068498</v>
      </c>
      <c r="H18" s="1017" t="s">
        <v>150</v>
      </c>
      <c r="I18" s="1017">
        <v>37.20874175981657</v>
      </c>
      <c r="J18" s="1017">
        <v>2.525211483</v>
      </c>
      <c r="K18" s="1021">
        <v>0.9794592528900353</v>
      </c>
      <c r="L18" s="1026">
        <v>704.0845275628164</v>
      </c>
      <c r="M18" s="1017">
        <v>790.0831183720262</v>
      </c>
      <c r="N18" s="1021">
        <v>26.702971242954046</v>
      </c>
      <c r="O18" s="1026">
        <v>582.9775079163084</v>
      </c>
      <c r="P18" s="1017">
        <v>16.831930710805388</v>
      </c>
      <c r="Q18" s="1017">
        <v>117.98810547434793</v>
      </c>
      <c r="R18" s="1021">
        <v>73.58555460017196</v>
      </c>
      <c r="S18" s="1017" t="s">
        <v>150</v>
      </c>
      <c r="T18" s="1021">
        <v>2212.7976786089616</v>
      </c>
      <c r="U18" s="1020"/>
      <c r="V18" s="1020"/>
      <c r="W18" s="1020"/>
      <c r="X18" s="1017" t="s">
        <v>150</v>
      </c>
      <c r="Y18" s="1027"/>
      <c r="Z18" s="1020"/>
      <c r="AA18" s="1017">
        <v>835.3296646603611</v>
      </c>
      <c r="AB18" s="1021">
        <v>1.2883920894239036</v>
      </c>
      <c r="AC18" s="1017">
        <v>2214.561508049107</v>
      </c>
      <c r="AD18" s="1017">
        <v>3211.0315551211</v>
      </c>
      <c r="AE18" s="1017">
        <v>5425.593063170207</v>
      </c>
      <c r="AF18" s="1028">
        <v>2</v>
      </c>
    </row>
    <row r="19" spans="1:32" s="930" customFormat="1" ht="9" customHeight="1">
      <c r="A19" s="1029" t="s">
        <v>373</v>
      </c>
      <c r="B19" s="950"/>
      <c r="C19" s="1024" t="s">
        <v>374</v>
      </c>
      <c r="D19" s="1025">
        <v>3</v>
      </c>
      <c r="E19" s="1017" t="s">
        <v>150</v>
      </c>
      <c r="F19" s="1017" t="s">
        <v>150</v>
      </c>
      <c r="G19" s="1021">
        <v>1.2159895385497277</v>
      </c>
      <c r="H19" s="1017" t="s">
        <v>150</v>
      </c>
      <c r="I19" s="1017" t="s">
        <v>150</v>
      </c>
      <c r="J19" s="1017" t="s">
        <v>150</v>
      </c>
      <c r="K19" s="1021" t="s">
        <v>150</v>
      </c>
      <c r="L19" s="1020"/>
      <c r="M19" s="1020"/>
      <c r="N19" s="1018"/>
      <c r="O19" s="1019"/>
      <c r="P19" s="1020"/>
      <c r="Q19" s="1020"/>
      <c r="R19" s="1018"/>
      <c r="S19" s="1017" t="s">
        <v>150</v>
      </c>
      <c r="T19" s="1021" t="s">
        <v>150</v>
      </c>
      <c r="U19" s="1020"/>
      <c r="V19" s="1020"/>
      <c r="W19" s="1020"/>
      <c r="X19" s="1020"/>
      <c r="Y19" s="1030"/>
      <c r="Z19" s="1020"/>
      <c r="AA19" s="1020"/>
      <c r="AB19" s="1018"/>
      <c r="AC19" s="1017" t="s">
        <v>150</v>
      </c>
      <c r="AD19" s="1017">
        <v>1.2159895385497277</v>
      </c>
      <c r="AE19" s="1017">
        <v>1.2235892567115696</v>
      </c>
      <c r="AF19" s="1028">
        <v>3</v>
      </c>
    </row>
    <row r="20" spans="1:32" s="930" customFormat="1" ht="9" customHeight="1">
      <c r="A20" s="1029" t="s">
        <v>375</v>
      </c>
      <c r="B20" s="1031"/>
      <c r="C20" s="1032" t="s">
        <v>376</v>
      </c>
      <c r="D20" s="1033">
        <v>4</v>
      </c>
      <c r="E20" s="1034">
        <v>0.6243418362472533</v>
      </c>
      <c r="F20" s="1034">
        <v>0.50175</v>
      </c>
      <c r="G20" s="1035">
        <v>23.140068787618226</v>
      </c>
      <c r="H20" s="1034" t="s">
        <v>150</v>
      </c>
      <c r="I20" s="1034">
        <v>37.20874175981657</v>
      </c>
      <c r="J20" s="1034">
        <v>2.525211483</v>
      </c>
      <c r="K20" s="1035">
        <v>0.9794592528900353</v>
      </c>
      <c r="L20" s="1036">
        <v>704.0845275628164</v>
      </c>
      <c r="M20" s="1034">
        <v>790.0831183720262</v>
      </c>
      <c r="N20" s="1035">
        <v>26.702971242954046</v>
      </c>
      <c r="O20" s="1036">
        <v>582.9775079163084</v>
      </c>
      <c r="P20" s="1034">
        <v>16.831930710805388</v>
      </c>
      <c r="Q20" s="1034">
        <v>117.98810547434793</v>
      </c>
      <c r="R20" s="1035">
        <v>73.58555460017196</v>
      </c>
      <c r="S20" s="1034" t="s">
        <v>150</v>
      </c>
      <c r="T20" s="1035">
        <v>2237.3264063273145</v>
      </c>
      <c r="U20" s="1034">
        <v>22.631728288907997</v>
      </c>
      <c r="V20" s="1034">
        <v>30.389079965606193</v>
      </c>
      <c r="W20" s="1034">
        <v>8.655139875229539</v>
      </c>
      <c r="X20" s="1034">
        <v>166.72406133562626</v>
      </c>
      <c r="Y20" s="1034">
        <v>179.4038884111971</v>
      </c>
      <c r="Z20" s="1034">
        <v>2.8824161650902833</v>
      </c>
      <c r="AA20" s="1034">
        <v>835.3296646603611</v>
      </c>
      <c r="AB20" s="1035">
        <v>1.2883920894239036</v>
      </c>
      <c r="AC20" s="1034">
        <v>2649.7841495272787</v>
      </c>
      <c r="AD20" s="1034">
        <v>3212.24754465965</v>
      </c>
      <c r="AE20" s="1034">
        <v>5862.031694186929</v>
      </c>
      <c r="AF20" s="1037">
        <v>4</v>
      </c>
    </row>
    <row r="21" spans="1:32" s="930" customFormat="1" ht="9" customHeight="1">
      <c r="A21" s="1029" t="s">
        <v>377</v>
      </c>
      <c r="B21" s="950"/>
      <c r="C21" s="1024" t="s">
        <v>378</v>
      </c>
      <c r="D21" s="1025">
        <v>5</v>
      </c>
      <c r="E21" s="1017" t="s">
        <v>150</v>
      </c>
      <c r="F21" s="1017" t="s">
        <v>150</v>
      </c>
      <c r="G21" s="1021" t="s">
        <v>150</v>
      </c>
      <c r="H21" s="1017" t="s">
        <v>150</v>
      </c>
      <c r="I21" s="1017" t="s">
        <v>150</v>
      </c>
      <c r="J21" s="1017" t="s">
        <v>150</v>
      </c>
      <c r="K21" s="1018"/>
      <c r="L21" s="1026" t="s">
        <v>150</v>
      </c>
      <c r="M21" s="1017" t="s">
        <v>150</v>
      </c>
      <c r="N21" s="1021" t="s">
        <v>150</v>
      </c>
      <c r="O21" s="1026" t="s">
        <v>150</v>
      </c>
      <c r="P21" s="1017" t="s">
        <v>150</v>
      </c>
      <c r="Q21" s="1017" t="s">
        <v>150</v>
      </c>
      <c r="R21" s="1021" t="s">
        <v>150</v>
      </c>
      <c r="S21" s="1017" t="s">
        <v>150</v>
      </c>
      <c r="T21" s="1021">
        <v>146.00773363905608</v>
      </c>
      <c r="U21" s="1020"/>
      <c r="V21" s="1020"/>
      <c r="W21" s="1020"/>
      <c r="X21" s="1017" t="s">
        <v>150</v>
      </c>
      <c r="Y21" s="1020"/>
      <c r="Z21" s="1020"/>
      <c r="AA21" s="1017" t="s">
        <v>150</v>
      </c>
      <c r="AB21" s="1021" t="s">
        <v>150</v>
      </c>
      <c r="AC21" s="1017">
        <v>146.00773363905608</v>
      </c>
      <c r="AD21" s="1017" t="s">
        <v>150</v>
      </c>
      <c r="AE21" s="1017">
        <v>146.00773363905608</v>
      </c>
      <c r="AF21" s="1028">
        <v>5</v>
      </c>
    </row>
    <row r="22" spans="1:32" s="930" customFormat="1" ht="9" customHeight="1" thickBot="1">
      <c r="A22" s="942"/>
      <c r="B22" s="1023"/>
      <c r="C22" s="1024" t="s">
        <v>379</v>
      </c>
      <c r="D22" s="1025">
        <v>7</v>
      </c>
      <c r="E22" s="1017" t="s">
        <v>150</v>
      </c>
      <c r="F22" s="1017" t="s">
        <v>150</v>
      </c>
      <c r="G22" s="1021" t="s">
        <v>150</v>
      </c>
      <c r="H22" s="1017" t="s">
        <v>150</v>
      </c>
      <c r="I22" s="1017">
        <v>1.0289188879335054</v>
      </c>
      <c r="J22" s="1017" t="s">
        <v>150</v>
      </c>
      <c r="K22" s="1021" t="s">
        <v>150</v>
      </c>
      <c r="L22" s="1020"/>
      <c r="M22" s="1020"/>
      <c r="N22" s="1018"/>
      <c r="O22" s="1019"/>
      <c r="P22" s="1020"/>
      <c r="Q22" s="1020"/>
      <c r="R22" s="1018"/>
      <c r="S22" s="1017" t="s">
        <v>150</v>
      </c>
      <c r="T22" s="1021">
        <v>21.7667664087131</v>
      </c>
      <c r="U22" s="1020"/>
      <c r="V22" s="1027"/>
      <c r="W22" s="1020"/>
      <c r="X22" s="1027"/>
      <c r="Y22" s="1027"/>
      <c r="Z22" s="1020"/>
      <c r="AA22" s="1020"/>
      <c r="AB22" s="1018"/>
      <c r="AC22" s="1017">
        <v>21.7667664087131</v>
      </c>
      <c r="AD22" s="1017">
        <v>1.0289188879335054</v>
      </c>
      <c r="AE22" s="1017">
        <v>22.795685296646603</v>
      </c>
      <c r="AF22" s="1028">
        <v>7</v>
      </c>
    </row>
    <row r="23" spans="1:32" s="1046" customFormat="1" ht="9.75" customHeight="1" thickBot="1">
      <c r="A23" s="1038"/>
      <c r="B23" s="1039"/>
      <c r="C23" s="1040" t="s">
        <v>380</v>
      </c>
      <c r="D23" s="1041">
        <v>8</v>
      </c>
      <c r="E23" s="1042">
        <v>0.6243418362472533</v>
      </c>
      <c r="F23" s="1042">
        <v>0.50175</v>
      </c>
      <c r="G23" s="1043">
        <v>23.140068787618226</v>
      </c>
      <c r="H23" s="1042" t="s">
        <v>150</v>
      </c>
      <c r="I23" s="1042">
        <v>36.17982287188306</v>
      </c>
      <c r="J23" s="1042">
        <v>2.525211483</v>
      </c>
      <c r="K23" s="1043">
        <v>0.9794592528900353</v>
      </c>
      <c r="L23" s="1044">
        <v>704.0845275628164</v>
      </c>
      <c r="M23" s="1042">
        <v>790.0831183720262</v>
      </c>
      <c r="N23" s="1043">
        <v>26.702971242954046</v>
      </c>
      <c r="O23" s="1044">
        <v>582.9775079163084</v>
      </c>
      <c r="P23" s="1042">
        <v>16.831930710805388</v>
      </c>
      <c r="Q23" s="1042">
        <v>117.98810547434793</v>
      </c>
      <c r="R23" s="1043">
        <v>73.58555460017196</v>
      </c>
      <c r="S23" s="1042" t="s">
        <v>150</v>
      </c>
      <c r="T23" s="1043">
        <v>2069.551906279545</v>
      </c>
      <c r="U23" s="1042">
        <v>22.631728288907997</v>
      </c>
      <c r="V23" s="1042">
        <v>30.389079965606193</v>
      </c>
      <c r="W23" s="1042">
        <v>8.655139875229539</v>
      </c>
      <c r="X23" s="1042">
        <v>166.72406133562626</v>
      </c>
      <c r="Y23" s="1042">
        <v>179.4038884111971</v>
      </c>
      <c r="Z23" s="1042">
        <v>2.8824161650902833</v>
      </c>
      <c r="AA23" s="1042">
        <v>835.3296646603611</v>
      </c>
      <c r="AB23" s="1043">
        <v>1.2883920894239036</v>
      </c>
      <c r="AC23" s="1042">
        <v>2482.0096494795093</v>
      </c>
      <c r="AD23" s="1042">
        <v>3211.2186257717162</v>
      </c>
      <c r="AE23" s="1042">
        <v>5693.228275251226</v>
      </c>
      <c r="AF23" s="1045">
        <v>8</v>
      </c>
    </row>
    <row r="24" spans="1:32" s="930" customFormat="1" ht="9" customHeight="1">
      <c r="A24" s="1047"/>
      <c r="B24" s="1048"/>
      <c r="C24" s="1049" t="s">
        <v>381</v>
      </c>
      <c r="D24" s="1025">
        <v>10</v>
      </c>
      <c r="E24" s="1017" t="s">
        <v>150</v>
      </c>
      <c r="F24" s="1020"/>
      <c r="G24" s="1021" t="s">
        <v>150</v>
      </c>
      <c r="H24" s="1017" t="s">
        <v>150</v>
      </c>
      <c r="I24" s="1017" t="s">
        <v>150</v>
      </c>
      <c r="J24" s="1020"/>
      <c r="K24" s="1018"/>
      <c r="L24" s="1019"/>
      <c r="M24" s="1020"/>
      <c r="N24" s="1018"/>
      <c r="O24" s="1019"/>
      <c r="P24" s="1020"/>
      <c r="Q24" s="1020"/>
      <c r="R24" s="1018"/>
      <c r="S24" s="1020"/>
      <c r="T24" s="1018"/>
      <c r="U24" s="1020"/>
      <c r="V24" s="1020"/>
      <c r="W24" s="1020"/>
      <c r="X24" s="1020"/>
      <c r="Y24" s="1027"/>
      <c r="Z24" s="1020"/>
      <c r="AA24" s="1020"/>
      <c r="AB24" s="1021" t="s">
        <v>150</v>
      </c>
      <c r="AC24" s="1017" t="s">
        <v>150</v>
      </c>
      <c r="AD24" s="1017" t="s">
        <v>150</v>
      </c>
      <c r="AE24" s="1017" t="s">
        <v>150</v>
      </c>
      <c r="AF24" s="1028">
        <v>10</v>
      </c>
    </row>
    <row r="25" spans="1:32" s="930" customFormat="1" ht="9" customHeight="1">
      <c r="A25" s="1047"/>
      <c r="B25" s="1050" t="s">
        <v>382</v>
      </c>
      <c r="C25" s="353" t="s">
        <v>383</v>
      </c>
      <c r="D25" s="1025">
        <v>11</v>
      </c>
      <c r="E25" s="1017" t="s">
        <v>150</v>
      </c>
      <c r="F25" s="1020"/>
      <c r="G25" s="1021" t="s">
        <v>150</v>
      </c>
      <c r="H25" s="1017" t="s">
        <v>150</v>
      </c>
      <c r="I25" s="1017" t="s">
        <v>150</v>
      </c>
      <c r="J25" s="1017" t="s">
        <v>150</v>
      </c>
      <c r="K25" s="1021" t="s">
        <v>150</v>
      </c>
      <c r="L25" s="1019"/>
      <c r="M25" s="1017" t="s">
        <v>150</v>
      </c>
      <c r="N25" s="1018"/>
      <c r="O25" s="1026">
        <v>0.7881812123817713</v>
      </c>
      <c r="P25" s="1017" t="s">
        <v>150</v>
      </c>
      <c r="Q25" s="1020"/>
      <c r="R25" s="1021" t="s">
        <v>150</v>
      </c>
      <c r="S25" s="1017" t="s">
        <v>150</v>
      </c>
      <c r="T25" s="1021">
        <v>320.1366198528709</v>
      </c>
      <c r="U25" s="1020"/>
      <c r="V25" s="1020"/>
      <c r="W25" s="1020"/>
      <c r="X25" s="1017">
        <v>4.6436658068214385</v>
      </c>
      <c r="Y25" s="1017" t="s">
        <v>150</v>
      </c>
      <c r="Z25" s="1017" t="s">
        <v>150</v>
      </c>
      <c r="AA25" s="1020"/>
      <c r="AB25" s="1018"/>
      <c r="AC25" s="1017">
        <v>324.78028565969237</v>
      </c>
      <c r="AD25" s="1017">
        <v>0.7881812123817713</v>
      </c>
      <c r="AE25" s="1017">
        <v>325.5684668720741</v>
      </c>
      <c r="AF25" s="1028">
        <v>11</v>
      </c>
    </row>
    <row r="26" spans="1:32" s="930" customFormat="1" ht="9" customHeight="1">
      <c r="A26" s="1047" t="s">
        <v>384</v>
      </c>
      <c r="B26" s="1050" t="s">
        <v>385</v>
      </c>
      <c r="C26" s="356" t="s">
        <v>386</v>
      </c>
      <c r="D26" s="1025">
        <v>12</v>
      </c>
      <c r="E26" s="1017" t="s">
        <v>150</v>
      </c>
      <c r="F26" s="1020"/>
      <c r="G26" s="1021" t="s">
        <v>150</v>
      </c>
      <c r="H26" s="1017" t="s">
        <v>150</v>
      </c>
      <c r="I26" s="1017" t="s">
        <v>150</v>
      </c>
      <c r="J26" s="1017" t="s">
        <v>150</v>
      </c>
      <c r="K26" s="1021" t="s">
        <v>150</v>
      </c>
      <c r="L26" s="1019"/>
      <c r="M26" s="1017" t="s">
        <v>150</v>
      </c>
      <c r="N26" s="1018"/>
      <c r="O26" s="1026" t="s">
        <v>150</v>
      </c>
      <c r="P26" s="1017" t="s">
        <v>150</v>
      </c>
      <c r="Q26" s="1020"/>
      <c r="R26" s="1021" t="s">
        <v>150</v>
      </c>
      <c r="S26" s="1017" t="s">
        <v>150</v>
      </c>
      <c r="T26" s="1021">
        <v>19.802163943823448</v>
      </c>
      <c r="U26" s="1020"/>
      <c r="V26" s="1020"/>
      <c r="W26" s="1020"/>
      <c r="X26" s="1017" t="s">
        <v>150</v>
      </c>
      <c r="Y26" s="1017">
        <v>53.91769370402216</v>
      </c>
      <c r="Z26" s="1020"/>
      <c r="AA26" s="1020"/>
      <c r="AB26" s="1018"/>
      <c r="AC26" s="1017">
        <v>73.71985764784561</v>
      </c>
      <c r="AD26" s="1017">
        <v>0.5048750472914875</v>
      </c>
      <c r="AE26" s="1017">
        <v>74.2247326951371</v>
      </c>
      <c r="AF26" s="1028">
        <v>12</v>
      </c>
    </row>
    <row r="27" spans="1:32" s="930" customFormat="1" ht="9" customHeight="1">
      <c r="A27" s="1047" t="s">
        <v>387</v>
      </c>
      <c r="B27" s="1050" t="s">
        <v>43</v>
      </c>
      <c r="C27" s="1049" t="s">
        <v>388</v>
      </c>
      <c r="D27" s="1025">
        <v>14</v>
      </c>
      <c r="E27" s="1020"/>
      <c r="F27" s="1020"/>
      <c r="G27" s="1018"/>
      <c r="H27" s="1020"/>
      <c r="I27" s="1020"/>
      <c r="J27" s="1020"/>
      <c r="K27" s="1018"/>
      <c r="L27" s="1019"/>
      <c r="M27" s="1020"/>
      <c r="N27" s="1018"/>
      <c r="O27" s="1019"/>
      <c r="P27" s="1020"/>
      <c r="Q27" s="1020"/>
      <c r="R27" s="1018"/>
      <c r="S27" s="1020"/>
      <c r="T27" s="1018"/>
      <c r="U27" s="1051">
        <v>22.631728288907997</v>
      </c>
      <c r="V27" s="1020"/>
      <c r="W27" s="1020"/>
      <c r="X27" s="1020"/>
      <c r="Y27" s="1027"/>
      <c r="Z27" s="1020"/>
      <c r="AA27" s="1017">
        <v>36.4219260533104</v>
      </c>
      <c r="AB27" s="1018"/>
      <c r="AC27" s="1017">
        <v>22.631728288907997</v>
      </c>
      <c r="AD27" s="1017">
        <v>36.4219260533104</v>
      </c>
      <c r="AE27" s="1017">
        <v>59.053654342218394</v>
      </c>
      <c r="AF27" s="1028">
        <v>14</v>
      </c>
    </row>
    <row r="28" spans="1:32" s="930" customFormat="1" ht="9" customHeight="1">
      <c r="A28" s="1047" t="s">
        <v>389</v>
      </c>
      <c r="B28" s="1050" t="s">
        <v>390</v>
      </c>
      <c r="C28" s="358" t="s">
        <v>391</v>
      </c>
      <c r="D28" s="1025">
        <v>15</v>
      </c>
      <c r="E28" s="1020"/>
      <c r="F28" s="1020"/>
      <c r="G28" s="1018"/>
      <c r="H28" s="1020"/>
      <c r="I28" s="1020"/>
      <c r="J28" s="1020"/>
      <c r="K28" s="1018"/>
      <c r="L28" s="1019"/>
      <c r="M28" s="1020"/>
      <c r="N28" s="1018"/>
      <c r="O28" s="1019"/>
      <c r="P28" s="1020"/>
      <c r="Q28" s="1020"/>
      <c r="R28" s="1018"/>
      <c r="S28" s="1020"/>
      <c r="T28" s="1018"/>
      <c r="U28" s="1020"/>
      <c r="V28" s="1017">
        <v>30.389079965606193</v>
      </c>
      <c r="W28" s="1020"/>
      <c r="X28" s="1017">
        <v>59.94943632368396</v>
      </c>
      <c r="Y28" s="1027"/>
      <c r="Z28" s="1017">
        <v>2.8824161650902833</v>
      </c>
      <c r="AA28" s="1020"/>
      <c r="AB28" s="1018"/>
      <c r="AC28" s="1017">
        <v>93.22093245438043</v>
      </c>
      <c r="AD28" s="1017" t="s">
        <v>150</v>
      </c>
      <c r="AE28" s="1017">
        <v>93.22093245438043</v>
      </c>
      <c r="AF28" s="1028">
        <v>15</v>
      </c>
    </row>
    <row r="29" spans="1:32" s="930" customFormat="1" ht="9" customHeight="1">
      <c r="A29" s="1047" t="s">
        <v>392</v>
      </c>
      <c r="B29" s="1050" t="s">
        <v>393</v>
      </c>
      <c r="C29" s="1049" t="s">
        <v>394</v>
      </c>
      <c r="D29" s="1025">
        <v>16</v>
      </c>
      <c r="E29" s="1017" t="s">
        <v>150</v>
      </c>
      <c r="F29" s="1020"/>
      <c r="G29" s="1021" t="s">
        <v>150</v>
      </c>
      <c r="H29" s="1017" t="s">
        <v>150</v>
      </c>
      <c r="I29" s="1017" t="s">
        <v>150</v>
      </c>
      <c r="J29" s="1017" t="s">
        <v>150</v>
      </c>
      <c r="K29" s="1021">
        <v>0.9794592528900353</v>
      </c>
      <c r="L29" s="1019"/>
      <c r="M29" s="1020"/>
      <c r="N29" s="1018"/>
      <c r="O29" s="1026">
        <v>7.797984809400975</v>
      </c>
      <c r="P29" s="1017" t="s">
        <v>150</v>
      </c>
      <c r="Q29" s="1020"/>
      <c r="R29" s="1021" t="s">
        <v>150</v>
      </c>
      <c r="S29" s="1017" t="s">
        <v>150</v>
      </c>
      <c r="T29" s="1021">
        <v>400.06907423330466</v>
      </c>
      <c r="U29" s="1020"/>
      <c r="V29" s="1020"/>
      <c r="W29" s="1020"/>
      <c r="X29" s="1017">
        <v>29.235191554409095</v>
      </c>
      <c r="Y29" s="1017" t="s">
        <v>150</v>
      </c>
      <c r="Z29" s="1020"/>
      <c r="AA29" s="1020"/>
      <c r="AB29" s="1018"/>
      <c r="AC29" s="1017">
        <v>430.28372504060377</v>
      </c>
      <c r="AD29" s="1017">
        <v>7.797984809400975</v>
      </c>
      <c r="AE29" s="1017">
        <v>438.08170985000476</v>
      </c>
      <c r="AF29" s="1028">
        <v>16</v>
      </c>
    </row>
    <row r="30" spans="1:32" s="930" customFormat="1" ht="9" customHeight="1">
      <c r="A30" s="1047" t="s">
        <v>395</v>
      </c>
      <c r="B30" s="1050"/>
      <c r="C30" s="1049" t="s">
        <v>396</v>
      </c>
      <c r="D30" s="1025">
        <v>19</v>
      </c>
      <c r="E30" s="1020"/>
      <c r="F30" s="1020"/>
      <c r="G30" s="1018"/>
      <c r="H30" s="1020"/>
      <c r="I30" s="1020"/>
      <c r="J30" s="1020"/>
      <c r="K30" s="1018"/>
      <c r="L30" s="1019"/>
      <c r="M30" s="1020"/>
      <c r="N30" s="1018"/>
      <c r="O30" s="1019"/>
      <c r="P30" s="1020"/>
      <c r="Q30" s="1017">
        <v>1.9185057800706982</v>
      </c>
      <c r="R30" s="1018"/>
      <c r="S30" s="1020"/>
      <c r="T30" s="1021" t="s">
        <v>150</v>
      </c>
      <c r="U30" s="1020"/>
      <c r="V30" s="1020"/>
      <c r="W30" s="1017">
        <v>8.443985272468327</v>
      </c>
      <c r="X30" s="1017" t="s">
        <v>150</v>
      </c>
      <c r="Y30" s="1017" t="s">
        <v>150</v>
      </c>
      <c r="Z30" s="1017" t="s">
        <v>150</v>
      </c>
      <c r="AA30" s="1020"/>
      <c r="AB30" s="1018"/>
      <c r="AC30" s="1017">
        <v>8.882960145880002</v>
      </c>
      <c r="AD30" s="1017">
        <v>1.9185057800706982</v>
      </c>
      <c r="AE30" s="1017">
        <v>10.8014659259507</v>
      </c>
      <c r="AF30" s="1028">
        <v>19</v>
      </c>
    </row>
    <row r="31" spans="1:32" s="930" customFormat="1" ht="9.75" customHeight="1">
      <c r="A31" s="1047" t="s">
        <v>397</v>
      </c>
      <c r="B31" s="1052"/>
      <c r="C31" s="1053" t="s">
        <v>398</v>
      </c>
      <c r="D31" s="1033">
        <v>20</v>
      </c>
      <c r="E31" s="1034" t="s">
        <v>150</v>
      </c>
      <c r="F31" s="1054"/>
      <c r="G31" s="1035" t="s">
        <v>150</v>
      </c>
      <c r="H31" s="1034" t="s">
        <v>150</v>
      </c>
      <c r="I31" s="1034" t="s">
        <v>150</v>
      </c>
      <c r="J31" s="1034" t="s">
        <v>150</v>
      </c>
      <c r="K31" s="1035">
        <v>0.9794592528900353</v>
      </c>
      <c r="L31" s="1054"/>
      <c r="M31" s="1034" t="s">
        <v>150</v>
      </c>
      <c r="N31" s="1055"/>
      <c r="O31" s="1036">
        <v>8.9496494353683</v>
      </c>
      <c r="P31" s="1034" t="s">
        <v>150</v>
      </c>
      <c r="Q31" s="1034">
        <v>1.9185057800706982</v>
      </c>
      <c r="R31" s="1035" t="s">
        <v>150</v>
      </c>
      <c r="S31" s="1034" t="s">
        <v>150</v>
      </c>
      <c r="T31" s="1035">
        <v>740.4468329034107</v>
      </c>
      <c r="U31" s="1034">
        <v>22.631728288907997</v>
      </c>
      <c r="V31" s="1034">
        <v>30.389079965606193</v>
      </c>
      <c r="W31" s="1034">
        <v>8.443985272468327</v>
      </c>
      <c r="X31" s="1034">
        <v>93.8282936849145</v>
      </c>
      <c r="Y31" s="1034">
        <v>53.91769370402216</v>
      </c>
      <c r="Z31" s="1034">
        <v>2.8824161650902833</v>
      </c>
      <c r="AA31" s="1034">
        <v>36.4219260533104</v>
      </c>
      <c r="AB31" s="1035" t="s">
        <v>150</v>
      </c>
      <c r="AC31" s="1034">
        <v>953.5194892373103</v>
      </c>
      <c r="AD31" s="1034">
        <v>47.43147290245533</v>
      </c>
      <c r="AE31" s="1034">
        <v>1000.9509621397656</v>
      </c>
      <c r="AF31" s="1037">
        <v>20</v>
      </c>
    </row>
    <row r="32" spans="1:32" s="930" customFormat="1" ht="9" customHeight="1">
      <c r="A32" s="1047" t="s">
        <v>399</v>
      </c>
      <c r="B32" s="1048"/>
      <c r="C32" s="1024" t="s">
        <v>400</v>
      </c>
      <c r="D32" s="1025">
        <v>22</v>
      </c>
      <c r="E32" s="1020"/>
      <c r="F32" s="1017" t="s">
        <v>150</v>
      </c>
      <c r="G32" s="1018"/>
      <c r="H32" s="1020"/>
      <c r="I32" s="1017" t="s">
        <v>150</v>
      </c>
      <c r="J32" s="1017" t="s">
        <v>150</v>
      </c>
      <c r="K32" s="1018"/>
      <c r="L32" s="1019"/>
      <c r="M32" s="1020"/>
      <c r="N32" s="1018"/>
      <c r="O32" s="1019"/>
      <c r="P32" s="1020"/>
      <c r="Q32" s="1020"/>
      <c r="R32" s="1018"/>
      <c r="S32" s="1020"/>
      <c r="T32" s="1018"/>
      <c r="U32" s="1020"/>
      <c r="V32" s="1020"/>
      <c r="W32" s="1020"/>
      <c r="X32" s="1020"/>
      <c r="Y32" s="1027"/>
      <c r="Z32" s="1020"/>
      <c r="AA32" s="1020"/>
      <c r="AB32" s="1018"/>
      <c r="AC32" s="1020"/>
      <c r="AD32" s="1017" t="s">
        <v>150</v>
      </c>
      <c r="AE32" s="1017" t="s">
        <v>150</v>
      </c>
      <c r="AF32" s="1028">
        <v>22</v>
      </c>
    </row>
    <row r="33" spans="1:32" s="930" customFormat="1" ht="9" customHeight="1">
      <c r="A33" s="1047" t="s">
        <v>401</v>
      </c>
      <c r="B33" s="1050" t="s">
        <v>382</v>
      </c>
      <c r="C33" s="353" t="s">
        <v>383</v>
      </c>
      <c r="D33" s="1025">
        <v>23</v>
      </c>
      <c r="E33" s="1020"/>
      <c r="F33" s="1020"/>
      <c r="G33" s="1018"/>
      <c r="H33" s="1020"/>
      <c r="I33" s="1020"/>
      <c r="J33" s="1020"/>
      <c r="K33" s="1018"/>
      <c r="L33" s="1019"/>
      <c r="M33" s="1020"/>
      <c r="N33" s="1018"/>
      <c r="O33" s="1019"/>
      <c r="P33" s="1020"/>
      <c r="Q33" s="1020"/>
      <c r="R33" s="1018"/>
      <c r="S33" s="1020"/>
      <c r="T33" s="1018"/>
      <c r="U33" s="1020"/>
      <c r="V33" s="1020"/>
      <c r="W33" s="1020"/>
      <c r="X33" s="1020"/>
      <c r="Y33" s="1027"/>
      <c r="Z33" s="1020"/>
      <c r="AA33" s="1017">
        <v>207.82966466036115</v>
      </c>
      <c r="AB33" s="1018"/>
      <c r="AC33" s="1020"/>
      <c r="AD33" s="1017">
        <v>207.82966466036115</v>
      </c>
      <c r="AE33" s="1017">
        <v>207.82966466036115</v>
      </c>
      <c r="AF33" s="1028">
        <v>23</v>
      </c>
    </row>
    <row r="34" spans="1:32" s="930" customFormat="1" ht="9" customHeight="1">
      <c r="A34" s="1047" t="s">
        <v>387</v>
      </c>
      <c r="B34" s="1050" t="s">
        <v>385</v>
      </c>
      <c r="C34" s="356" t="s">
        <v>386</v>
      </c>
      <c r="D34" s="1025">
        <v>24</v>
      </c>
      <c r="E34" s="1020"/>
      <c r="F34" s="1020"/>
      <c r="G34" s="1018"/>
      <c r="H34" s="1020"/>
      <c r="I34" s="1020"/>
      <c r="J34" s="1020"/>
      <c r="K34" s="1018"/>
      <c r="L34" s="1019"/>
      <c r="M34" s="1020"/>
      <c r="N34" s="1018"/>
      <c r="O34" s="1019"/>
      <c r="P34" s="1020"/>
      <c r="Q34" s="1020"/>
      <c r="R34" s="1018"/>
      <c r="S34" s="1020"/>
      <c r="T34" s="1018"/>
      <c r="U34" s="1020"/>
      <c r="V34" s="1020"/>
      <c r="W34" s="1020"/>
      <c r="X34" s="1020"/>
      <c r="Y34" s="1027"/>
      <c r="Z34" s="1020"/>
      <c r="AA34" s="1017">
        <v>47.379707652622535</v>
      </c>
      <c r="AB34" s="1018"/>
      <c r="AC34" s="1020"/>
      <c r="AD34" s="1017">
        <v>47.379707652622535</v>
      </c>
      <c r="AE34" s="1017">
        <v>47.379707652622535</v>
      </c>
      <c r="AF34" s="1028">
        <v>24</v>
      </c>
    </row>
    <row r="35" spans="1:32" s="930" customFormat="1" ht="9" customHeight="1">
      <c r="A35" s="1047" t="s">
        <v>402</v>
      </c>
      <c r="B35" s="1050" t="s">
        <v>43</v>
      </c>
      <c r="C35" s="1049" t="s">
        <v>388</v>
      </c>
      <c r="D35" s="1025">
        <v>26</v>
      </c>
      <c r="E35" s="1020"/>
      <c r="F35" s="1020"/>
      <c r="G35" s="1018"/>
      <c r="H35" s="1020"/>
      <c r="I35" s="1020"/>
      <c r="J35" s="1020"/>
      <c r="K35" s="1018"/>
      <c r="L35" s="1019"/>
      <c r="M35" s="1020"/>
      <c r="N35" s="1018"/>
      <c r="O35" s="1019"/>
      <c r="P35" s="1020"/>
      <c r="Q35" s="1020"/>
      <c r="R35" s="1018"/>
      <c r="S35" s="1020"/>
      <c r="T35" s="1018"/>
      <c r="U35" s="1020"/>
      <c r="V35" s="1020"/>
      <c r="W35" s="1020"/>
      <c r="X35" s="1020"/>
      <c r="Y35" s="1027"/>
      <c r="Z35" s="1020"/>
      <c r="AA35" s="1017">
        <v>48.529750644883926</v>
      </c>
      <c r="AB35" s="1018"/>
      <c r="AC35" s="1020"/>
      <c r="AD35" s="1017">
        <v>48.529750644883926</v>
      </c>
      <c r="AE35" s="1017">
        <v>48.529750644883926</v>
      </c>
      <c r="AF35" s="1028">
        <v>26</v>
      </c>
    </row>
    <row r="36" spans="1:32" s="930" customFormat="1" ht="9" customHeight="1">
      <c r="A36" s="1047" t="s">
        <v>392</v>
      </c>
      <c r="B36" s="1050" t="s">
        <v>403</v>
      </c>
      <c r="C36" s="358" t="s">
        <v>391</v>
      </c>
      <c r="D36" s="1025">
        <v>27</v>
      </c>
      <c r="E36" s="1020"/>
      <c r="F36" s="1020"/>
      <c r="G36" s="1018"/>
      <c r="H36" s="1020"/>
      <c r="I36" s="1020"/>
      <c r="J36" s="1020"/>
      <c r="K36" s="1018"/>
      <c r="L36" s="1019"/>
      <c r="M36" s="1020"/>
      <c r="N36" s="1018"/>
      <c r="O36" s="1019"/>
      <c r="P36" s="1020"/>
      <c r="Q36" s="1020"/>
      <c r="R36" s="1018"/>
      <c r="S36" s="1020"/>
      <c r="T36" s="1018"/>
      <c r="U36" s="1020"/>
      <c r="V36" s="1020"/>
      <c r="W36" s="1020"/>
      <c r="X36" s="1020"/>
      <c r="Y36" s="1027"/>
      <c r="Z36" s="1020"/>
      <c r="AA36" s="1017">
        <v>42.61573516766982</v>
      </c>
      <c r="AB36" s="1018"/>
      <c r="AC36" s="1020"/>
      <c r="AD36" s="1017">
        <v>42.61573516766982</v>
      </c>
      <c r="AE36" s="1017">
        <v>42.61573516766982</v>
      </c>
      <c r="AF36" s="1028">
        <v>27</v>
      </c>
    </row>
    <row r="37" spans="1:32" s="930" customFormat="1" ht="9" customHeight="1">
      <c r="A37" s="1047" t="s">
        <v>404</v>
      </c>
      <c r="B37" s="1050" t="s">
        <v>405</v>
      </c>
      <c r="C37" s="1024" t="s">
        <v>394</v>
      </c>
      <c r="D37" s="1025">
        <v>28</v>
      </c>
      <c r="E37" s="1020"/>
      <c r="F37" s="1020"/>
      <c r="G37" s="1018"/>
      <c r="H37" s="1020"/>
      <c r="I37" s="1020"/>
      <c r="J37" s="1020"/>
      <c r="K37" s="1018"/>
      <c r="L37" s="1019"/>
      <c r="M37" s="1020"/>
      <c r="N37" s="1018"/>
      <c r="O37" s="1019"/>
      <c r="P37" s="1056"/>
      <c r="Q37" s="1056"/>
      <c r="R37" s="1018"/>
      <c r="S37" s="1020"/>
      <c r="T37" s="1018"/>
      <c r="U37" s="1020"/>
      <c r="V37" s="1020"/>
      <c r="W37" s="1020"/>
      <c r="X37" s="1020"/>
      <c r="Y37" s="1027"/>
      <c r="Z37" s="1020"/>
      <c r="AA37" s="1020"/>
      <c r="AB37" s="1021">
        <v>364.8554600171969</v>
      </c>
      <c r="AC37" s="1020"/>
      <c r="AD37" s="1017">
        <v>364.8554600171969</v>
      </c>
      <c r="AE37" s="1017">
        <v>364.8554600171969</v>
      </c>
      <c r="AF37" s="1028">
        <v>28</v>
      </c>
    </row>
    <row r="38" spans="1:32" s="930" customFormat="1" ht="9" customHeight="1">
      <c r="A38" s="1047" t="s">
        <v>387</v>
      </c>
      <c r="B38" s="1050"/>
      <c r="C38" s="1024" t="s">
        <v>396</v>
      </c>
      <c r="D38" s="1025">
        <v>31</v>
      </c>
      <c r="E38" s="1020"/>
      <c r="F38" s="1020"/>
      <c r="G38" s="1018"/>
      <c r="H38" s="1020"/>
      <c r="I38" s="1020"/>
      <c r="J38" s="1020"/>
      <c r="K38" s="1018"/>
      <c r="L38" s="1019"/>
      <c r="M38" s="1020"/>
      <c r="N38" s="1018"/>
      <c r="O38" s="1019"/>
      <c r="P38" s="1020"/>
      <c r="Q38" s="1017">
        <v>1.9185057800706982</v>
      </c>
      <c r="R38" s="1018"/>
      <c r="S38" s="1020"/>
      <c r="T38" s="1018"/>
      <c r="U38" s="1020"/>
      <c r="V38" s="1020"/>
      <c r="W38" s="1020"/>
      <c r="X38" s="1020"/>
      <c r="Y38" s="1027"/>
      <c r="Z38" s="1020"/>
      <c r="AA38" s="1017">
        <v>0.9391229578675838</v>
      </c>
      <c r="AB38" s="1021" t="s">
        <v>150</v>
      </c>
      <c r="AC38" s="1020"/>
      <c r="AD38" s="1017">
        <v>2.857628737938282</v>
      </c>
      <c r="AE38" s="1017">
        <v>2.857628737938282</v>
      </c>
      <c r="AF38" s="1028">
        <v>31</v>
      </c>
    </row>
    <row r="39" spans="1:32" s="930" customFormat="1" ht="9.75" customHeight="1">
      <c r="A39" s="1047" t="s">
        <v>389</v>
      </c>
      <c r="B39" s="1052"/>
      <c r="C39" s="1032" t="s">
        <v>406</v>
      </c>
      <c r="D39" s="1033">
        <v>32</v>
      </c>
      <c r="E39" s="1054"/>
      <c r="F39" s="1034" t="s">
        <v>150</v>
      </c>
      <c r="G39" s="1055"/>
      <c r="H39" s="1054"/>
      <c r="I39" s="1034" t="s">
        <v>150</v>
      </c>
      <c r="J39" s="1034" t="s">
        <v>150</v>
      </c>
      <c r="K39" s="1055"/>
      <c r="L39" s="1057"/>
      <c r="M39" s="1054"/>
      <c r="N39" s="1055"/>
      <c r="O39" s="1057"/>
      <c r="P39" s="1054"/>
      <c r="Q39" s="1034">
        <v>1.9185057800706982</v>
      </c>
      <c r="R39" s="1055"/>
      <c r="S39" s="1054"/>
      <c r="T39" s="1055"/>
      <c r="U39" s="1054"/>
      <c r="V39" s="1054"/>
      <c r="W39" s="1054"/>
      <c r="X39" s="1054"/>
      <c r="Y39" s="1058"/>
      <c r="Z39" s="1054"/>
      <c r="AA39" s="1034">
        <v>347.293981083405</v>
      </c>
      <c r="AB39" s="1035">
        <v>364.8554600171969</v>
      </c>
      <c r="AC39" s="1054"/>
      <c r="AD39" s="1034">
        <v>714.0679468806726</v>
      </c>
      <c r="AE39" s="1034">
        <v>714.0679468806726</v>
      </c>
      <c r="AF39" s="1037">
        <v>32</v>
      </c>
    </row>
    <row r="40" spans="1:32" s="930" customFormat="1" ht="9" customHeight="1">
      <c r="A40" s="1047" t="s">
        <v>407</v>
      </c>
      <c r="B40" s="1050" t="s">
        <v>49</v>
      </c>
      <c r="C40" s="1024" t="s">
        <v>408</v>
      </c>
      <c r="D40" s="1025">
        <v>34</v>
      </c>
      <c r="E40" s="1020"/>
      <c r="F40" s="1020"/>
      <c r="G40" s="1018"/>
      <c r="H40" s="1017" t="s">
        <v>150</v>
      </c>
      <c r="I40" s="1017" t="s">
        <v>150</v>
      </c>
      <c r="J40" s="1017" t="s">
        <v>150</v>
      </c>
      <c r="K40" s="1018"/>
      <c r="L40" s="1019"/>
      <c r="M40" s="1020"/>
      <c r="N40" s="1018"/>
      <c r="O40" s="1019"/>
      <c r="P40" s="1020"/>
      <c r="Q40" s="1020"/>
      <c r="R40" s="1018"/>
      <c r="S40" s="1020"/>
      <c r="T40" s="1018"/>
      <c r="U40" s="1020"/>
      <c r="V40" s="1020"/>
      <c r="W40" s="1020"/>
      <c r="X40" s="1020"/>
      <c r="Y40" s="1027"/>
      <c r="Z40" s="1020"/>
      <c r="AA40" s="1017" t="s">
        <v>150</v>
      </c>
      <c r="AB40" s="1021" t="s">
        <v>150</v>
      </c>
      <c r="AC40" s="1017" t="s">
        <v>150</v>
      </c>
      <c r="AD40" s="1017" t="s">
        <v>150</v>
      </c>
      <c r="AE40" s="1017" t="s">
        <v>150</v>
      </c>
      <c r="AF40" s="1028">
        <v>34</v>
      </c>
    </row>
    <row r="41" spans="1:32" s="930" customFormat="1" ht="9" customHeight="1">
      <c r="A41" s="1047" t="s">
        <v>409</v>
      </c>
      <c r="B41" s="1050" t="s">
        <v>410</v>
      </c>
      <c r="C41" s="1024" t="s">
        <v>411</v>
      </c>
      <c r="D41" s="1025">
        <v>35</v>
      </c>
      <c r="E41" s="1020"/>
      <c r="F41" s="1020"/>
      <c r="G41" s="1018"/>
      <c r="H41" s="1020"/>
      <c r="I41" s="1020"/>
      <c r="J41" s="1020"/>
      <c r="K41" s="1018"/>
      <c r="L41" s="1019"/>
      <c r="M41" s="1020"/>
      <c r="N41" s="1018"/>
      <c r="O41" s="1019"/>
      <c r="P41" s="1020"/>
      <c r="Q41" s="1020"/>
      <c r="R41" s="1018"/>
      <c r="S41" s="1020"/>
      <c r="T41" s="1018"/>
      <c r="U41" s="1017" t="s">
        <v>150</v>
      </c>
      <c r="V41" s="1020"/>
      <c r="W41" s="1020"/>
      <c r="X41" s="1020"/>
      <c r="Y41" s="1027"/>
      <c r="Z41" s="1020"/>
      <c r="AA41" s="1017">
        <v>16.105159071367154</v>
      </c>
      <c r="AB41" s="1021">
        <v>13.759587274290627</v>
      </c>
      <c r="AC41" s="1017" t="s">
        <v>150</v>
      </c>
      <c r="AD41" s="1017">
        <v>29.86474634565778</v>
      </c>
      <c r="AE41" s="1017">
        <v>29.86474634565778</v>
      </c>
      <c r="AF41" s="1028">
        <v>35</v>
      </c>
    </row>
    <row r="42" spans="1:32" s="930" customFormat="1" ht="9" customHeight="1">
      <c r="A42" s="1047" t="s">
        <v>402</v>
      </c>
      <c r="B42" s="1050" t="s">
        <v>412</v>
      </c>
      <c r="C42" s="1024" t="s">
        <v>413</v>
      </c>
      <c r="D42" s="1025">
        <v>36</v>
      </c>
      <c r="E42" s="1020"/>
      <c r="F42" s="1020"/>
      <c r="G42" s="1018"/>
      <c r="H42" s="1020"/>
      <c r="I42" s="1020"/>
      <c r="J42" s="1020"/>
      <c r="K42" s="1018"/>
      <c r="L42" s="1019"/>
      <c r="M42" s="1020"/>
      <c r="N42" s="1018"/>
      <c r="O42" s="1019"/>
      <c r="P42" s="1020"/>
      <c r="Q42" s="1020"/>
      <c r="R42" s="1018"/>
      <c r="S42" s="1020"/>
      <c r="T42" s="1021" t="s">
        <v>150</v>
      </c>
      <c r="U42" s="1020"/>
      <c r="V42" s="1020"/>
      <c r="W42" s="1020"/>
      <c r="X42" s="1020"/>
      <c r="Y42" s="1027"/>
      <c r="Z42" s="1020"/>
      <c r="AA42" s="1017" t="s">
        <v>150</v>
      </c>
      <c r="AB42" s="1018"/>
      <c r="AC42" s="1017" t="s">
        <v>150</v>
      </c>
      <c r="AD42" s="1017" t="s">
        <v>150</v>
      </c>
      <c r="AE42" s="1017" t="s">
        <v>150</v>
      </c>
      <c r="AF42" s="1028">
        <v>36</v>
      </c>
    </row>
    <row r="43" spans="1:32" s="930" customFormat="1" ht="9" customHeight="1">
      <c r="A43" s="1047"/>
      <c r="B43" s="1050" t="s">
        <v>414</v>
      </c>
      <c r="C43" s="1024" t="s">
        <v>396</v>
      </c>
      <c r="D43" s="1025">
        <v>38</v>
      </c>
      <c r="E43" s="1020"/>
      <c r="F43" s="1020"/>
      <c r="G43" s="1018"/>
      <c r="H43" s="1020"/>
      <c r="I43" s="1020"/>
      <c r="J43" s="1020"/>
      <c r="K43" s="1018"/>
      <c r="L43" s="1019"/>
      <c r="M43" s="1020"/>
      <c r="N43" s="1018"/>
      <c r="O43" s="1026" t="s">
        <v>150</v>
      </c>
      <c r="P43" s="1017" t="s">
        <v>150</v>
      </c>
      <c r="Q43" s="1020"/>
      <c r="R43" s="1018"/>
      <c r="S43" s="1020"/>
      <c r="T43" s="1021" t="s">
        <v>150</v>
      </c>
      <c r="U43" s="1020"/>
      <c r="V43" s="1020"/>
      <c r="W43" s="1017" t="s">
        <v>150</v>
      </c>
      <c r="X43" s="1020"/>
      <c r="Y43" s="1027"/>
      <c r="Z43" s="1020"/>
      <c r="AA43" s="1017">
        <v>1.2096302665520204</v>
      </c>
      <c r="AB43" s="1018"/>
      <c r="AC43" s="1017" t="s">
        <v>150</v>
      </c>
      <c r="AD43" s="1017">
        <v>1.2096302665520204</v>
      </c>
      <c r="AE43" s="1017">
        <v>1.3708495992483514</v>
      </c>
      <c r="AF43" s="1028">
        <v>38</v>
      </c>
    </row>
    <row r="44" spans="1:32" s="930" customFormat="1" ht="9.75" customHeight="1">
      <c r="A44" s="1047"/>
      <c r="B44" s="1050" t="s">
        <v>415</v>
      </c>
      <c r="C44" s="1032" t="s">
        <v>416</v>
      </c>
      <c r="D44" s="1033">
        <v>39</v>
      </c>
      <c r="E44" s="1054"/>
      <c r="F44" s="1054"/>
      <c r="G44" s="1055"/>
      <c r="H44" s="1034" t="s">
        <v>150</v>
      </c>
      <c r="I44" s="1034" t="s">
        <v>150</v>
      </c>
      <c r="J44" s="1034" t="s">
        <v>150</v>
      </c>
      <c r="K44" s="1055"/>
      <c r="L44" s="1057"/>
      <c r="M44" s="1054"/>
      <c r="N44" s="1055"/>
      <c r="O44" s="1036" t="s">
        <v>150</v>
      </c>
      <c r="P44" s="1034" t="s">
        <v>150</v>
      </c>
      <c r="Q44" s="1054"/>
      <c r="R44" s="1055"/>
      <c r="S44" s="1054"/>
      <c r="T44" s="1035" t="s">
        <v>150</v>
      </c>
      <c r="U44" s="1034" t="s">
        <v>150</v>
      </c>
      <c r="V44" s="1054"/>
      <c r="W44" s="1034" t="s">
        <v>150</v>
      </c>
      <c r="X44" s="1054"/>
      <c r="Y44" s="1058"/>
      <c r="Z44" s="1054"/>
      <c r="AA44" s="1034">
        <v>17.324247635425625</v>
      </c>
      <c r="AB44" s="1035">
        <v>13.759587274290627</v>
      </c>
      <c r="AC44" s="1034" t="s">
        <v>150</v>
      </c>
      <c r="AD44" s="1034">
        <v>31.083834909716252</v>
      </c>
      <c r="AE44" s="1034">
        <v>31.329192390879193</v>
      </c>
      <c r="AF44" s="1037">
        <v>39</v>
      </c>
    </row>
    <row r="45" spans="1:32" s="930" customFormat="1" ht="9" customHeight="1">
      <c r="A45" s="1059"/>
      <c r="B45" s="1013"/>
      <c r="C45" s="1024" t="s">
        <v>417</v>
      </c>
      <c r="D45" s="1025">
        <v>40</v>
      </c>
      <c r="E45" s="1054"/>
      <c r="F45" s="1054"/>
      <c r="G45" s="1055"/>
      <c r="H45" s="1054"/>
      <c r="I45" s="1054"/>
      <c r="J45" s="1054"/>
      <c r="K45" s="1055"/>
      <c r="L45" s="1057"/>
      <c r="M45" s="1054"/>
      <c r="N45" s="1055"/>
      <c r="O45" s="1057"/>
      <c r="P45" s="1054"/>
      <c r="Q45" s="1054"/>
      <c r="R45" s="1055"/>
      <c r="S45" s="1034" t="s">
        <v>150</v>
      </c>
      <c r="T45" s="1035">
        <v>1.4613962587178753</v>
      </c>
      <c r="U45" s="1054"/>
      <c r="V45" s="1054"/>
      <c r="W45" s="1054"/>
      <c r="X45" s="1054"/>
      <c r="Y45" s="1054"/>
      <c r="Z45" s="1054"/>
      <c r="AA45" s="1034">
        <v>25.350042992261393</v>
      </c>
      <c r="AB45" s="1035">
        <v>54.596560619088564</v>
      </c>
      <c r="AC45" s="1034">
        <v>1.5113315287827587</v>
      </c>
      <c r="AD45" s="1034">
        <v>79.94660361134996</v>
      </c>
      <c r="AE45" s="1034">
        <v>81.45793514013272</v>
      </c>
      <c r="AF45" s="1028">
        <v>40</v>
      </c>
    </row>
    <row r="46" spans="1:32" s="930" customFormat="1" ht="9.75" customHeight="1">
      <c r="A46" s="1060"/>
      <c r="B46" s="1023"/>
      <c r="C46" s="1061" t="s">
        <v>418</v>
      </c>
      <c r="D46" s="1062">
        <v>41</v>
      </c>
      <c r="E46" s="1034">
        <v>0.6243418362472533</v>
      </c>
      <c r="F46" s="1034">
        <v>0.50175</v>
      </c>
      <c r="G46" s="1035">
        <v>23.140068787618226</v>
      </c>
      <c r="H46" s="1034" t="s">
        <v>150</v>
      </c>
      <c r="I46" s="1034">
        <v>36.17982287188306</v>
      </c>
      <c r="J46" s="1034">
        <v>2.525211483</v>
      </c>
      <c r="K46" s="1035" t="s">
        <v>150</v>
      </c>
      <c r="L46" s="1036">
        <v>704.0845275628164</v>
      </c>
      <c r="M46" s="1034">
        <v>790.0677271424476</v>
      </c>
      <c r="N46" s="1035">
        <v>26.702971242954046</v>
      </c>
      <c r="O46" s="1036">
        <v>574.02785848094</v>
      </c>
      <c r="P46" s="1034">
        <v>16.70593030667813</v>
      </c>
      <c r="Q46" s="1034">
        <v>117.98810547434793</v>
      </c>
      <c r="R46" s="1035">
        <v>73.58555460017196</v>
      </c>
      <c r="S46" s="1034" t="s">
        <v>150</v>
      </c>
      <c r="T46" s="1035">
        <v>1327.55953896895</v>
      </c>
      <c r="U46" s="1063"/>
      <c r="V46" s="1063"/>
      <c r="W46" s="1034" t="s">
        <v>150</v>
      </c>
      <c r="X46" s="1034">
        <v>72.89576765071176</v>
      </c>
      <c r="Y46" s="1034">
        <v>125.48619470717495</v>
      </c>
      <c r="Z46" s="1034" t="s">
        <v>150</v>
      </c>
      <c r="AA46" s="1034">
        <v>1103.5274290627688</v>
      </c>
      <c r="AB46" s="1035">
        <v>297.78770421324157</v>
      </c>
      <c r="AC46" s="1034">
        <v>1526.7334712322538</v>
      </c>
      <c r="AD46" s="1034">
        <v>3766.8246612288676</v>
      </c>
      <c r="AE46" s="1034">
        <v>5293.558132461121</v>
      </c>
      <c r="AF46" s="1064">
        <v>41</v>
      </c>
    </row>
    <row r="47" spans="1:32" s="930" customFormat="1" ht="9" customHeight="1">
      <c r="A47" s="1060"/>
      <c r="B47" s="1023"/>
      <c r="C47" s="1065" t="s">
        <v>419</v>
      </c>
      <c r="D47" s="1025">
        <v>42</v>
      </c>
      <c r="E47" s="1066"/>
      <c r="F47" s="1066"/>
      <c r="G47" s="1067" t="s">
        <v>150</v>
      </c>
      <c r="H47" s="1068" t="s">
        <v>150</v>
      </c>
      <c r="I47" s="1066"/>
      <c r="J47" s="1068">
        <v>1.5046675503964841</v>
      </c>
      <c r="K47" s="1069"/>
      <c r="L47" s="1070"/>
      <c r="M47" s="1066"/>
      <c r="N47" s="1069"/>
      <c r="O47" s="1070"/>
      <c r="P47" s="1066"/>
      <c r="Q47" s="1068">
        <v>117.98810547434793</v>
      </c>
      <c r="R47" s="1067" t="s">
        <v>150</v>
      </c>
      <c r="S47" s="1066"/>
      <c r="T47" s="1067" t="s">
        <v>150</v>
      </c>
      <c r="U47" s="1066"/>
      <c r="V47" s="1066"/>
      <c r="W47" s="1066"/>
      <c r="X47" s="1066"/>
      <c r="Y47" s="1071"/>
      <c r="Z47" s="1066"/>
      <c r="AA47" s="1066"/>
      <c r="AB47" s="1069"/>
      <c r="AC47" s="1068" t="s">
        <v>150</v>
      </c>
      <c r="AD47" s="1068">
        <v>119.49277302474442</v>
      </c>
      <c r="AE47" s="1068">
        <v>119.49369806420178</v>
      </c>
      <c r="AF47" s="1028">
        <v>42</v>
      </c>
    </row>
    <row r="48" spans="1:32" s="930" customFormat="1" ht="9" customHeight="1" thickBot="1">
      <c r="A48" s="1072"/>
      <c r="B48" s="1073"/>
      <c r="C48" s="1074" t="s">
        <v>420</v>
      </c>
      <c r="D48" s="1075">
        <v>43</v>
      </c>
      <c r="E48" s="1017" t="s">
        <v>150</v>
      </c>
      <c r="F48" s="1017" t="s">
        <v>150</v>
      </c>
      <c r="G48" s="1021" t="s">
        <v>150</v>
      </c>
      <c r="H48" s="1017" t="s">
        <v>150</v>
      </c>
      <c r="I48" s="1017" t="s">
        <v>150</v>
      </c>
      <c r="J48" s="1017" t="s">
        <v>150</v>
      </c>
      <c r="K48" s="1018"/>
      <c r="L48" s="1020"/>
      <c r="M48" s="1020"/>
      <c r="N48" s="1018"/>
      <c r="O48" s="1019"/>
      <c r="P48" s="1020"/>
      <c r="Q48" s="1020"/>
      <c r="R48" s="1018"/>
      <c r="S48" s="1017" t="s">
        <v>150</v>
      </c>
      <c r="T48" s="1021" t="s">
        <v>150</v>
      </c>
      <c r="U48" s="1020"/>
      <c r="V48" s="1027"/>
      <c r="W48" s="1020"/>
      <c r="X48" s="1027"/>
      <c r="Y48" s="1027"/>
      <c r="Z48" s="1020"/>
      <c r="AA48" s="1017" t="s">
        <v>150</v>
      </c>
      <c r="AB48" s="1021" t="s">
        <v>150</v>
      </c>
      <c r="AC48" s="1017" t="s">
        <v>150</v>
      </c>
      <c r="AD48" s="1017" t="s">
        <v>150</v>
      </c>
      <c r="AE48" s="1017" t="s">
        <v>150</v>
      </c>
      <c r="AF48" s="1076">
        <v>43</v>
      </c>
    </row>
    <row r="49" spans="1:32" s="1046" customFormat="1" ht="9.75" customHeight="1" thickBot="1">
      <c r="A49" s="1077"/>
      <c r="B49" s="1078"/>
      <c r="C49" s="1079" t="s">
        <v>421</v>
      </c>
      <c r="D49" s="1041">
        <v>44</v>
      </c>
      <c r="E49" s="1042">
        <v>0.6243418362472533</v>
      </c>
      <c r="F49" s="1042">
        <v>0.50175</v>
      </c>
      <c r="G49" s="1043">
        <v>23.140068787618226</v>
      </c>
      <c r="H49" s="1042" t="s">
        <v>150</v>
      </c>
      <c r="I49" s="1042">
        <v>36.17982287188306</v>
      </c>
      <c r="J49" s="1042">
        <v>1.020543932603516</v>
      </c>
      <c r="K49" s="1043" t="s">
        <v>150</v>
      </c>
      <c r="L49" s="1044">
        <v>704.0845275628164</v>
      </c>
      <c r="M49" s="1042">
        <v>790.0677271424476</v>
      </c>
      <c r="N49" s="1043">
        <v>26.702971242954046</v>
      </c>
      <c r="O49" s="1044">
        <v>574.02785848094</v>
      </c>
      <c r="P49" s="1042">
        <v>16.70593030667813</v>
      </c>
      <c r="Q49" s="1080"/>
      <c r="R49" s="1043">
        <v>73.58555460017196</v>
      </c>
      <c r="S49" s="1042" t="s">
        <v>150</v>
      </c>
      <c r="T49" s="1043">
        <v>1327.5586139294926</v>
      </c>
      <c r="U49" s="1080"/>
      <c r="V49" s="1080"/>
      <c r="W49" s="1081"/>
      <c r="X49" s="1042">
        <v>72.89576765071176</v>
      </c>
      <c r="Y49" s="1042">
        <v>125.48619470717495</v>
      </c>
      <c r="Z49" s="1042" t="s">
        <v>150</v>
      </c>
      <c r="AA49" s="1042">
        <v>1103.5274290627688</v>
      </c>
      <c r="AB49" s="1043">
        <v>297.78770421324157</v>
      </c>
      <c r="AC49" s="1042">
        <v>1526.7325461927965</v>
      </c>
      <c r="AD49" s="1042">
        <v>3647.331888204123</v>
      </c>
      <c r="AE49" s="1042">
        <v>5174.06443439692</v>
      </c>
      <c r="AF49" s="1045">
        <v>44</v>
      </c>
    </row>
    <row r="50" spans="1:32" s="930" customFormat="1" ht="9" customHeight="1">
      <c r="A50" s="942"/>
      <c r="C50" s="1082" t="s">
        <v>422</v>
      </c>
      <c r="D50" s="1025">
        <v>45</v>
      </c>
      <c r="E50" s="1017" t="s">
        <v>150</v>
      </c>
      <c r="F50" s="1020"/>
      <c r="G50" s="1021" t="s">
        <v>150</v>
      </c>
      <c r="H50" s="1017" t="s">
        <v>150</v>
      </c>
      <c r="I50" s="1017" t="s">
        <v>150</v>
      </c>
      <c r="J50" s="1017">
        <v>8.177148466609342</v>
      </c>
      <c r="K50" s="1021" t="s">
        <v>150</v>
      </c>
      <c r="L50" s="1019"/>
      <c r="M50" s="1020"/>
      <c r="N50" s="1018"/>
      <c r="O50" s="1026">
        <v>2.499219373746059</v>
      </c>
      <c r="P50" s="1017" t="s">
        <v>150</v>
      </c>
      <c r="Q50" s="1020"/>
      <c r="R50" s="1021" t="s">
        <v>245</v>
      </c>
      <c r="S50" s="1017" t="s">
        <v>150</v>
      </c>
      <c r="T50" s="1021" t="s">
        <v>150</v>
      </c>
      <c r="U50" s="1020"/>
      <c r="V50" s="1020"/>
      <c r="W50" s="1020"/>
      <c r="X50" s="1017" t="s">
        <v>245</v>
      </c>
      <c r="Y50" s="1017" t="s">
        <v>150</v>
      </c>
      <c r="Z50" s="1020"/>
      <c r="AA50" s="1017">
        <v>4.44213241616509</v>
      </c>
      <c r="AB50" s="1021" t="s">
        <v>245</v>
      </c>
      <c r="AC50" s="1083" t="s">
        <v>150</v>
      </c>
      <c r="AD50" s="1083">
        <v>15.118500256520491</v>
      </c>
      <c r="AE50" s="1083">
        <v>15.126080269895862</v>
      </c>
      <c r="AF50" s="1028">
        <v>45</v>
      </c>
    </row>
    <row r="51" spans="1:32" s="930" customFormat="1" ht="9" customHeight="1">
      <c r="A51" s="942"/>
      <c r="C51" s="1049" t="s">
        <v>423</v>
      </c>
      <c r="D51" s="1025" t="s">
        <v>424</v>
      </c>
      <c r="E51" s="315" t="s">
        <v>150</v>
      </c>
      <c r="F51" s="1020"/>
      <c r="G51" s="319" t="s">
        <v>150</v>
      </c>
      <c r="H51" s="315" t="s">
        <v>150</v>
      </c>
      <c r="I51" s="315" t="s">
        <v>150</v>
      </c>
      <c r="J51" s="315" t="s">
        <v>150</v>
      </c>
      <c r="K51" s="319" t="s">
        <v>150</v>
      </c>
      <c r="L51" s="1019"/>
      <c r="M51" s="1020"/>
      <c r="N51" s="1018"/>
      <c r="O51" s="326">
        <v>6.497639151619375</v>
      </c>
      <c r="P51" s="315" t="s">
        <v>150</v>
      </c>
      <c r="Q51" s="1020"/>
      <c r="R51" s="319" t="s">
        <v>245</v>
      </c>
      <c r="S51" s="315" t="s">
        <v>150</v>
      </c>
      <c r="T51" s="319">
        <v>35.110621954714816</v>
      </c>
      <c r="U51" s="1020"/>
      <c r="V51" s="1020"/>
      <c r="W51" s="1020"/>
      <c r="X51" s="1017" t="s">
        <v>245</v>
      </c>
      <c r="Y51" s="1017" t="s">
        <v>150</v>
      </c>
      <c r="Z51" s="1020"/>
      <c r="AA51" s="1017">
        <v>24.91754084264832</v>
      </c>
      <c r="AB51" s="1021" t="s">
        <v>245</v>
      </c>
      <c r="AC51" s="395">
        <v>35.20442419031241</v>
      </c>
      <c r="AD51" s="395">
        <v>32.33471180854113</v>
      </c>
      <c r="AE51" s="395">
        <v>67.53913599885354</v>
      </c>
      <c r="AF51" s="1028" t="s">
        <v>424</v>
      </c>
    </row>
    <row r="52" spans="1:32" s="930" customFormat="1" ht="9" customHeight="1">
      <c r="A52" s="942"/>
      <c r="C52" s="1049" t="s">
        <v>425</v>
      </c>
      <c r="D52" s="1025" t="s">
        <v>426</v>
      </c>
      <c r="E52" s="315" t="s">
        <v>150</v>
      </c>
      <c r="F52" s="1020"/>
      <c r="G52" s="319" t="s">
        <v>150</v>
      </c>
      <c r="H52" s="315" t="s">
        <v>150</v>
      </c>
      <c r="I52" s="315" t="s">
        <v>150</v>
      </c>
      <c r="J52" s="315" t="s">
        <v>150</v>
      </c>
      <c r="K52" s="319" t="s">
        <v>150</v>
      </c>
      <c r="L52" s="1019"/>
      <c r="M52" s="1020"/>
      <c r="N52" s="1018"/>
      <c r="O52" s="326">
        <v>0.6092814560045858</v>
      </c>
      <c r="P52" s="315" t="s">
        <v>150</v>
      </c>
      <c r="Q52" s="1020"/>
      <c r="R52" s="319" t="s">
        <v>245</v>
      </c>
      <c r="S52" s="315" t="s">
        <v>150</v>
      </c>
      <c r="T52" s="319">
        <v>4.623050157638292</v>
      </c>
      <c r="U52" s="1020"/>
      <c r="V52" s="1020"/>
      <c r="W52" s="1020"/>
      <c r="X52" s="1017" t="s">
        <v>245</v>
      </c>
      <c r="Y52" s="1017" t="s">
        <v>150</v>
      </c>
      <c r="Z52" s="1020"/>
      <c r="AA52" s="1017">
        <v>8.589853826311264</v>
      </c>
      <c r="AB52" s="1021" t="s">
        <v>245</v>
      </c>
      <c r="AC52" s="395">
        <v>4.623050157638292</v>
      </c>
      <c r="AD52" s="395">
        <v>9.764987675551735</v>
      </c>
      <c r="AE52" s="395">
        <v>14.388037833190026</v>
      </c>
      <c r="AF52" s="1028" t="s">
        <v>426</v>
      </c>
    </row>
    <row r="53" spans="1:32" s="930" customFormat="1" ht="9" customHeight="1">
      <c r="A53" s="942"/>
      <c r="C53" s="1049" t="s">
        <v>427</v>
      </c>
      <c r="D53" s="1025" t="s">
        <v>428</v>
      </c>
      <c r="E53" s="315" t="s">
        <v>150</v>
      </c>
      <c r="F53" s="1020"/>
      <c r="G53" s="319" t="s">
        <v>150</v>
      </c>
      <c r="H53" s="315" t="s">
        <v>150</v>
      </c>
      <c r="I53" s="315" t="s">
        <v>150</v>
      </c>
      <c r="J53" s="315" t="s">
        <v>150</v>
      </c>
      <c r="K53" s="319" t="s">
        <v>150</v>
      </c>
      <c r="L53" s="1019"/>
      <c r="M53" s="1020"/>
      <c r="N53" s="1018"/>
      <c r="O53" s="326">
        <v>3.6508431083404984</v>
      </c>
      <c r="P53" s="315">
        <v>1.1137570220693607</v>
      </c>
      <c r="Q53" s="1020"/>
      <c r="R53" s="319" t="s">
        <v>245</v>
      </c>
      <c r="S53" s="315" t="s">
        <v>150</v>
      </c>
      <c r="T53" s="319">
        <v>37.32777586701061</v>
      </c>
      <c r="U53" s="1020"/>
      <c r="V53" s="1020"/>
      <c r="W53" s="1020"/>
      <c r="X53" s="1017" t="s">
        <v>245</v>
      </c>
      <c r="Y53" s="1017">
        <v>125.48619470717495</v>
      </c>
      <c r="Z53" s="1020"/>
      <c r="AA53" s="1017">
        <v>42.502407566638</v>
      </c>
      <c r="AB53" s="1021" t="s">
        <v>245</v>
      </c>
      <c r="AC53" s="395">
        <v>163.2695293780453</v>
      </c>
      <c r="AD53" s="395">
        <v>47.59516096445972</v>
      </c>
      <c r="AE53" s="395">
        <v>210.86469034250504</v>
      </c>
      <c r="AF53" s="1028" t="s">
        <v>428</v>
      </c>
    </row>
    <row r="54" spans="1:32" s="930" customFormat="1" ht="9" customHeight="1">
      <c r="A54" s="942"/>
      <c r="C54" s="1049" t="s">
        <v>429</v>
      </c>
      <c r="D54" s="1025" t="s">
        <v>430</v>
      </c>
      <c r="E54" s="315" t="s">
        <v>150</v>
      </c>
      <c r="F54" s="1020"/>
      <c r="G54" s="319" t="s">
        <v>150</v>
      </c>
      <c r="H54" s="315" t="s">
        <v>150</v>
      </c>
      <c r="I54" s="315" t="s">
        <v>150</v>
      </c>
      <c r="J54" s="315" t="s">
        <v>150</v>
      </c>
      <c r="K54" s="315" t="s">
        <v>150</v>
      </c>
      <c r="L54" s="1019"/>
      <c r="M54" s="1020"/>
      <c r="N54" s="1018"/>
      <c r="O54" s="326">
        <v>2.71257011177988</v>
      </c>
      <c r="P54" s="315">
        <v>5.734505973058184</v>
      </c>
      <c r="Q54" s="1020"/>
      <c r="R54" s="319" t="s">
        <v>245</v>
      </c>
      <c r="S54" s="315" t="s">
        <v>150</v>
      </c>
      <c r="T54" s="319">
        <v>60.78564325976879</v>
      </c>
      <c r="U54" s="1020"/>
      <c r="V54" s="1020"/>
      <c r="W54" s="1020"/>
      <c r="X54" s="1017" t="s">
        <v>245</v>
      </c>
      <c r="Y54" s="1017" t="s">
        <v>150</v>
      </c>
      <c r="Z54" s="1020"/>
      <c r="AA54" s="1017">
        <v>31.48503869303525</v>
      </c>
      <c r="AB54" s="1021" t="s">
        <v>245</v>
      </c>
      <c r="AC54" s="395">
        <v>60.78564325976879</v>
      </c>
      <c r="AD54" s="395">
        <v>40.30218170249355</v>
      </c>
      <c r="AE54" s="395">
        <v>101.08782496226235</v>
      </c>
      <c r="AF54" s="1028" t="s">
        <v>430</v>
      </c>
    </row>
    <row r="55" spans="1:32" s="930" customFormat="1" ht="9" customHeight="1">
      <c r="A55" s="942"/>
      <c r="C55" s="1049" t="s">
        <v>431</v>
      </c>
      <c r="D55" s="1025">
        <v>56</v>
      </c>
      <c r="E55" s="1017" t="s">
        <v>150</v>
      </c>
      <c r="F55" s="1020"/>
      <c r="G55" s="1021" t="s">
        <v>150</v>
      </c>
      <c r="H55" s="1017" t="s">
        <v>150</v>
      </c>
      <c r="I55" s="1017" t="s">
        <v>150</v>
      </c>
      <c r="J55" s="1017" t="s">
        <v>150</v>
      </c>
      <c r="K55" s="1017" t="s">
        <v>150</v>
      </c>
      <c r="L55" s="1019"/>
      <c r="M55" s="1020"/>
      <c r="N55" s="1018"/>
      <c r="O55" s="1026">
        <v>2.4841509028374893</v>
      </c>
      <c r="P55" s="1017" t="s">
        <v>150</v>
      </c>
      <c r="Q55" s="1020"/>
      <c r="R55" s="1021" t="s">
        <v>245</v>
      </c>
      <c r="S55" s="1017" t="s">
        <v>150</v>
      </c>
      <c r="T55" s="1021">
        <v>7.357160982134326</v>
      </c>
      <c r="U55" s="1020"/>
      <c r="V55" s="1020"/>
      <c r="W55" s="1020"/>
      <c r="X55" s="1017" t="s">
        <v>245</v>
      </c>
      <c r="Y55" s="1017" t="s">
        <v>150</v>
      </c>
      <c r="Z55" s="1020"/>
      <c r="AA55" s="1017">
        <v>33.16835769561479</v>
      </c>
      <c r="AB55" s="1021" t="s">
        <v>245</v>
      </c>
      <c r="AC55" s="1083">
        <v>7.357160982134326</v>
      </c>
      <c r="AD55" s="1083">
        <v>35.6563724562912</v>
      </c>
      <c r="AE55" s="1083">
        <v>43.013533438425526</v>
      </c>
      <c r="AF55" s="1028">
        <v>56</v>
      </c>
    </row>
    <row r="56" spans="1:32" s="930" customFormat="1" ht="9" customHeight="1">
      <c r="A56" s="942"/>
      <c r="C56" s="1049" t="s">
        <v>432</v>
      </c>
      <c r="D56" s="1084"/>
      <c r="E56" s="1020"/>
      <c r="F56" s="1020"/>
      <c r="G56" s="1018"/>
      <c r="H56" s="1020"/>
      <c r="I56" s="1020"/>
      <c r="J56" s="1020"/>
      <c r="K56" s="1020"/>
      <c r="L56" s="1019"/>
      <c r="M56" s="1020"/>
      <c r="N56" s="1018"/>
      <c r="O56" s="1019"/>
      <c r="P56" s="1020"/>
      <c r="Q56" s="1020"/>
      <c r="R56" s="1018"/>
      <c r="S56" s="1020"/>
      <c r="T56" s="1018"/>
      <c r="U56" s="1020"/>
      <c r="V56" s="1020"/>
      <c r="W56" s="1020"/>
      <c r="X56" s="1020"/>
      <c r="Y56" s="1020"/>
      <c r="Z56" s="1020"/>
      <c r="AA56" s="1020"/>
      <c r="AB56" s="1018"/>
      <c r="AC56" s="1085"/>
      <c r="AD56" s="1085"/>
      <c r="AE56" s="1085"/>
      <c r="AF56" s="1086"/>
    </row>
    <row r="57" spans="1:32" s="930" customFormat="1" ht="9" customHeight="1">
      <c r="A57" s="942"/>
      <c r="C57" s="1049" t="s">
        <v>433</v>
      </c>
      <c r="D57" s="1025" t="s">
        <v>434</v>
      </c>
      <c r="E57" s="315" t="s">
        <v>150</v>
      </c>
      <c r="F57" s="1020"/>
      <c r="G57" s="319">
        <v>19.370295930065918</v>
      </c>
      <c r="H57" s="315" t="s">
        <v>150</v>
      </c>
      <c r="I57" s="315">
        <v>7.734453998280309</v>
      </c>
      <c r="J57" s="315">
        <v>50.610579201299316</v>
      </c>
      <c r="K57" s="315" t="s">
        <v>150</v>
      </c>
      <c r="L57" s="1019"/>
      <c r="M57" s="1020"/>
      <c r="N57" s="1018"/>
      <c r="O57" s="326">
        <v>4.850739108627113</v>
      </c>
      <c r="P57" s="315">
        <v>9.254905488678704</v>
      </c>
      <c r="Q57" s="1020"/>
      <c r="R57" s="319" t="s">
        <v>245</v>
      </c>
      <c r="S57" s="315" t="s">
        <v>150</v>
      </c>
      <c r="T57" s="319">
        <v>111.0509859558613</v>
      </c>
      <c r="U57" s="1020"/>
      <c r="V57" s="1020"/>
      <c r="W57" s="1020"/>
      <c r="X57" s="1017" t="s">
        <v>245</v>
      </c>
      <c r="Y57" s="1017" t="s">
        <v>150</v>
      </c>
      <c r="Z57" s="1020"/>
      <c r="AA57" s="1017">
        <v>52.04763542562338</v>
      </c>
      <c r="AB57" s="1021" t="s">
        <v>245</v>
      </c>
      <c r="AC57" s="395">
        <v>111.0509859558613</v>
      </c>
      <c r="AD57" s="395">
        <v>143.86860915257475</v>
      </c>
      <c r="AE57" s="395">
        <v>254.91959510843603</v>
      </c>
      <c r="AF57" s="1028" t="s">
        <v>434</v>
      </c>
    </row>
    <row r="58" spans="1:32" s="930" customFormat="1" ht="9" customHeight="1">
      <c r="A58" s="942"/>
      <c r="C58" s="1049" t="s">
        <v>435</v>
      </c>
      <c r="D58" s="1025" t="s">
        <v>436</v>
      </c>
      <c r="E58" s="315" t="s">
        <v>150</v>
      </c>
      <c r="F58" s="1020"/>
      <c r="G58" s="319">
        <v>3.7328210088850673</v>
      </c>
      <c r="H58" s="315" t="s">
        <v>150</v>
      </c>
      <c r="I58" s="315" t="s">
        <v>150</v>
      </c>
      <c r="J58" s="315" t="s">
        <v>150</v>
      </c>
      <c r="K58" s="315" t="s">
        <v>150</v>
      </c>
      <c r="L58" s="1019"/>
      <c r="M58" s="1020"/>
      <c r="N58" s="1018"/>
      <c r="O58" s="326" t="s">
        <v>150</v>
      </c>
      <c r="P58" s="315" t="s">
        <v>150</v>
      </c>
      <c r="Q58" s="1020"/>
      <c r="R58" s="319" t="s">
        <v>245</v>
      </c>
      <c r="S58" s="315" t="s">
        <v>150</v>
      </c>
      <c r="T58" s="319">
        <v>41.93566599789816</v>
      </c>
      <c r="U58" s="1020"/>
      <c r="V58" s="1020"/>
      <c r="W58" s="1020"/>
      <c r="X58" s="1017" t="s">
        <v>245</v>
      </c>
      <c r="Y58" s="1017" t="s">
        <v>150</v>
      </c>
      <c r="Z58" s="1020"/>
      <c r="AA58" s="1017">
        <v>56.91143594153053</v>
      </c>
      <c r="AB58" s="1021" t="s">
        <v>245</v>
      </c>
      <c r="AC58" s="395">
        <v>41.93566599789816</v>
      </c>
      <c r="AD58" s="395">
        <v>61.256605259386646</v>
      </c>
      <c r="AE58" s="395">
        <v>103.19227125728479</v>
      </c>
      <c r="AF58" s="1028" t="s">
        <v>436</v>
      </c>
    </row>
    <row r="59" spans="1:32" s="930" customFormat="1" ht="9" customHeight="1">
      <c r="A59" s="942"/>
      <c r="C59" s="1049" t="s">
        <v>437</v>
      </c>
      <c r="D59" s="1025">
        <v>62</v>
      </c>
      <c r="E59" s="1017" t="s">
        <v>150</v>
      </c>
      <c r="F59" s="1020"/>
      <c r="G59" s="1021" t="s">
        <v>150</v>
      </c>
      <c r="H59" s="1017" t="s">
        <v>150</v>
      </c>
      <c r="I59" s="1017" t="s">
        <v>150</v>
      </c>
      <c r="J59" s="1017" t="s">
        <v>150</v>
      </c>
      <c r="K59" s="1017" t="s">
        <v>150</v>
      </c>
      <c r="L59" s="1019"/>
      <c r="M59" s="1020"/>
      <c r="N59" s="1018"/>
      <c r="O59" s="1026">
        <v>3.3602485669246205</v>
      </c>
      <c r="P59" s="1017" t="s">
        <v>150</v>
      </c>
      <c r="Q59" s="1020"/>
      <c r="R59" s="1021" t="s">
        <v>245</v>
      </c>
      <c r="S59" s="1017" t="s">
        <v>150</v>
      </c>
      <c r="T59" s="1021">
        <v>13.499245820196808</v>
      </c>
      <c r="U59" s="1020"/>
      <c r="V59" s="1020"/>
      <c r="W59" s="1020"/>
      <c r="X59" s="1017" t="s">
        <v>245</v>
      </c>
      <c r="Y59" s="1017" t="s">
        <v>150</v>
      </c>
      <c r="Z59" s="1020"/>
      <c r="AA59" s="1017">
        <v>25.550386930352534</v>
      </c>
      <c r="AB59" s="1021" t="s">
        <v>245</v>
      </c>
      <c r="AC59" s="1083">
        <v>13.514281575427534</v>
      </c>
      <c r="AD59" s="1083">
        <v>29.092236815706503</v>
      </c>
      <c r="AE59" s="1083">
        <v>42.60651839113404</v>
      </c>
      <c r="AF59" s="1028">
        <v>62</v>
      </c>
    </row>
    <row r="60" spans="1:32" s="930" customFormat="1" ht="9" customHeight="1">
      <c r="A60" s="942"/>
      <c r="C60" s="1049" t="s">
        <v>438</v>
      </c>
      <c r="D60" s="1025">
        <v>63</v>
      </c>
      <c r="E60" s="1017" t="s">
        <v>150</v>
      </c>
      <c r="F60" s="1020"/>
      <c r="G60" s="1021" t="s">
        <v>150</v>
      </c>
      <c r="H60" s="1017" t="s">
        <v>150</v>
      </c>
      <c r="I60" s="1017" t="s">
        <v>150</v>
      </c>
      <c r="J60" s="1017" t="s">
        <v>150</v>
      </c>
      <c r="K60" s="1017" t="s">
        <v>150</v>
      </c>
      <c r="L60" s="1019"/>
      <c r="M60" s="1020"/>
      <c r="N60" s="1018"/>
      <c r="O60" s="1026">
        <v>3.8509450415591857</v>
      </c>
      <c r="P60" s="1017" t="s">
        <v>150</v>
      </c>
      <c r="Q60" s="1020"/>
      <c r="R60" s="1021" t="s">
        <v>245</v>
      </c>
      <c r="S60" s="1017" t="s">
        <v>150</v>
      </c>
      <c r="T60" s="1021">
        <v>6.930406229100984</v>
      </c>
      <c r="U60" s="1020"/>
      <c r="V60" s="1020"/>
      <c r="W60" s="1020"/>
      <c r="X60" s="1017" t="s">
        <v>245</v>
      </c>
      <c r="Y60" s="1017" t="s">
        <v>150</v>
      </c>
      <c r="Z60" s="1020"/>
      <c r="AA60" s="1017">
        <v>12.058641444539981</v>
      </c>
      <c r="AB60" s="1021" t="s">
        <v>245</v>
      </c>
      <c r="AC60" s="1083">
        <v>6.930406229100984</v>
      </c>
      <c r="AD60" s="1083">
        <v>15.993156491831469</v>
      </c>
      <c r="AE60" s="1083">
        <v>22.923562720932452</v>
      </c>
      <c r="AF60" s="1028">
        <v>63</v>
      </c>
    </row>
    <row r="61" spans="1:32" s="930" customFormat="1" ht="9" customHeight="1">
      <c r="A61" s="942"/>
      <c r="C61" s="1049" t="s">
        <v>439</v>
      </c>
      <c r="D61" s="1084"/>
      <c r="E61" s="1020"/>
      <c r="F61" s="1020"/>
      <c r="G61" s="1018"/>
      <c r="H61" s="1020"/>
      <c r="I61" s="1020"/>
      <c r="J61" s="1020"/>
      <c r="K61" s="1020"/>
      <c r="L61" s="1019"/>
      <c r="M61" s="1020"/>
      <c r="N61" s="1018"/>
      <c r="O61" s="1019"/>
      <c r="P61" s="1020"/>
      <c r="Q61" s="1020"/>
      <c r="R61" s="1018"/>
      <c r="S61" s="1020"/>
      <c r="T61" s="1018"/>
      <c r="U61" s="1020"/>
      <c r="V61" s="1020"/>
      <c r="W61" s="1020"/>
      <c r="X61" s="1020"/>
      <c r="Y61" s="1020"/>
      <c r="Z61" s="1020"/>
      <c r="AA61" s="1020"/>
      <c r="AB61" s="1018"/>
      <c r="AC61" s="1085"/>
      <c r="AD61" s="1085"/>
      <c r="AE61" s="1085"/>
      <c r="AF61" s="1086"/>
    </row>
    <row r="62" spans="1:32" s="930" customFormat="1" ht="9" customHeight="1">
      <c r="A62" s="942"/>
      <c r="C62" s="1049" t="s">
        <v>440</v>
      </c>
      <c r="D62" s="1025" t="s">
        <v>441</v>
      </c>
      <c r="E62" s="315" t="s">
        <v>150</v>
      </c>
      <c r="F62" s="1020"/>
      <c r="G62" s="319" t="s">
        <v>150</v>
      </c>
      <c r="H62" s="315" t="s">
        <v>150</v>
      </c>
      <c r="I62" s="315" t="s">
        <v>150</v>
      </c>
      <c r="J62" s="315" t="s">
        <v>150</v>
      </c>
      <c r="K62" s="315" t="s">
        <v>150</v>
      </c>
      <c r="L62" s="1019"/>
      <c r="M62" s="1020"/>
      <c r="N62" s="1018"/>
      <c r="O62" s="326">
        <v>0.6215488678704499</v>
      </c>
      <c r="P62" s="315" t="s">
        <v>150</v>
      </c>
      <c r="Q62" s="1020"/>
      <c r="R62" s="319" t="s">
        <v>245</v>
      </c>
      <c r="S62" s="315" t="s">
        <v>150</v>
      </c>
      <c r="T62" s="319">
        <v>5.822966274959397</v>
      </c>
      <c r="U62" s="1020"/>
      <c r="V62" s="1020"/>
      <c r="W62" s="1020"/>
      <c r="X62" s="1017" t="s">
        <v>245</v>
      </c>
      <c r="Y62" s="1017" t="s">
        <v>150</v>
      </c>
      <c r="Z62" s="1020"/>
      <c r="AA62" s="1017">
        <v>22.636371453138434</v>
      </c>
      <c r="AB62" s="1021" t="s">
        <v>245</v>
      </c>
      <c r="AC62" s="395">
        <v>5.822966274959397</v>
      </c>
      <c r="AD62" s="395">
        <v>23.395757451991972</v>
      </c>
      <c r="AE62" s="395">
        <v>29.697780572274766</v>
      </c>
      <c r="AF62" s="1028" t="s">
        <v>441</v>
      </c>
    </row>
    <row r="63" spans="1:32" ht="9" customHeight="1">
      <c r="A63" s="942"/>
      <c r="B63" s="930"/>
      <c r="C63" s="1049" t="s">
        <v>442</v>
      </c>
      <c r="D63" s="1025">
        <v>67</v>
      </c>
      <c r="E63" s="1017" t="s">
        <v>150</v>
      </c>
      <c r="F63" s="1020"/>
      <c r="G63" s="1021" t="s">
        <v>150</v>
      </c>
      <c r="H63" s="1017" t="s">
        <v>150</v>
      </c>
      <c r="I63" s="1017" t="s">
        <v>150</v>
      </c>
      <c r="J63" s="1017" t="s">
        <v>150</v>
      </c>
      <c r="K63" s="1017" t="s">
        <v>150</v>
      </c>
      <c r="L63" s="1019"/>
      <c r="M63" s="1020"/>
      <c r="N63" s="1018"/>
      <c r="O63" s="1026" t="s">
        <v>150</v>
      </c>
      <c r="P63" s="1017" t="s">
        <v>150</v>
      </c>
      <c r="Q63" s="1020"/>
      <c r="R63" s="1021" t="s">
        <v>245</v>
      </c>
      <c r="S63" s="1017" t="s">
        <v>150</v>
      </c>
      <c r="T63" s="1021">
        <v>1.6804889653195756</v>
      </c>
      <c r="U63" s="1020"/>
      <c r="V63" s="1020"/>
      <c r="W63" s="1020"/>
      <c r="X63" s="1017" t="s">
        <v>245</v>
      </c>
      <c r="Y63" s="1017" t="s">
        <v>150</v>
      </c>
      <c r="Z63" s="1020"/>
      <c r="AA63" s="1017">
        <v>5.679965606190886</v>
      </c>
      <c r="AB63" s="1021" t="s">
        <v>245</v>
      </c>
      <c r="AC63" s="1083">
        <v>1.6804889653195756</v>
      </c>
      <c r="AD63" s="1083">
        <v>5.92735841215248</v>
      </c>
      <c r="AE63" s="1083">
        <v>7.607847377472056</v>
      </c>
      <c r="AF63" s="1028">
        <v>67</v>
      </c>
    </row>
    <row r="64" spans="1:32" ht="9" customHeight="1">
      <c r="A64" s="1029" t="s">
        <v>443</v>
      </c>
      <c r="B64" s="1087"/>
      <c r="C64" s="1049" t="s">
        <v>444</v>
      </c>
      <c r="D64" s="1084"/>
      <c r="E64" s="1020"/>
      <c r="F64" s="1020"/>
      <c r="G64" s="1018"/>
      <c r="H64" s="1020"/>
      <c r="I64" s="1020"/>
      <c r="J64" s="1020"/>
      <c r="K64" s="1020"/>
      <c r="L64" s="1019"/>
      <c r="M64" s="1020"/>
      <c r="N64" s="1018"/>
      <c r="O64" s="1019"/>
      <c r="P64" s="1020"/>
      <c r="Q64" s="1020"/>
      <c r="R64" s="1018"/>
      <c r="S64" s="1020"/>
      <c r="T64" s="1018"/>
      <c r="U64" s="1020"/>
      <c r="V64" s="1020"/>
      <c r="W64" s="1020"/>
      <c r="X64" s="1020"/>
      <c r="Y64" s="1020"/>
      <c r="Z64" s="1020"/>
      <c r="AA64" s="1020"/>
      <c r="AB64" s="1018"/>
      <c r="AC64" s="1085"/>
      <c r="AD64" s="1085"/>
      <c r="AE64" s="1085"/>
      <c r="AF64" s="1086"/>
    </row>
    <row r="65" spans="1:32" ht="9" customHeight="1">
      <c r="A65" s="1029" t="s">
        <v>375</v>
      </c>
      <c r="B65" s="1087"/>
      <c r="C65" s="1049" t="s">
        <v>445</v>
      </c>
      <c r="D65" s="1025" t="s">
        <v>446</v>
      </c>
      <c r="E65" s="315" t="s">
        <v>150</v>
      </c>
      <c r="F65" s="1020"/>
      <c r="G65" s="319" t="s">
        <v>150</v>
      </c>
      <c r="H65" s="315" t="s">
        <v>150</v>
      </c>
      <c r="I65" s="315" t="s">
        <v>150</v>
      </c>
      <c r="J65" s="315" t="s">
        <v>150</v>
      </c>
      <c r="K65" s="315" t="s">
        <v>150</v>
      </c>
      <c r="L65" s="1019"/>
      <c r="M65" s="1020"/>
      <c r="N65" s="1018"/>
      <c r="O65" s="326">
        <v>0.9987717827457724</v>
      </c>
      <c r="P65" s="315" t="s">
        <v>150</v>
      </c>
      <c r="Q65" s="1020"/>
      <c r="R65" s="319" t="s">
        <v>245</v>
      </c>
      <c r="S65" s="315" t="s">
        <v>150</v>
      </c>
      <c r="T65" s="319">
        <v>8.400928823922804</v>
      </c>
      <c r="U65" s="1020"/>
      <c r="V65" s="1020"/>
      <c r="W65" s="1020"/>
      <c r="X65" s="1017" t="s">
        <v>245</v>
      </c>
      <c r="Y65" s="1017" t="s">
        <v>150</v>
      </c>
      <c r="Z65" s="1020"/>
      <c r="AA65" s="1017">
        <v>22.274032674118658</v>
      </c>
      <c r="AB65" s="1021" t="s">
        <v>245</v>
      </c>
      <c r="AC65" s="395">
        <v>8.50546312219356</v>
      </c>
      <c r="AD65" s="395">
        <v>23.527353253081113</v>
      </c>
      <c r="AE65" s="395">
        <v>32.03281637527468</v>
      </c>
      <c r="AF65" s="1028" t="s">
        <v>446</v>
      </c>
    </row>
    <row r="66" spans="1:32" ht="9" customHeight="1">
      <c r="A66" s="1029" t="s">
        <v>447</v>
      </c>
      <c r="B66" s="1087"/>
      <c r="C66" s="1049" t="s">
        <v>448</v>
      </c>
      <c r="D66" s="1084"/>
      <c r="E66" s="1020"/>
      <c r="F66" s="1020"/>
      <c r="G66" s="1018"/>
      <c r="H66" s="1020"/>
      <c r="I66" s="1020"/>
      <c r="J66" s="1020"/>
      <c r="K66" s="1020"/>
      <c r="L66" s="1019"/>
      <c r="M66" s="1020"/>
      <c r="N66" s="1018"/>
      <c r="O66" s="1019"/>
      <c r="P66" s="1020"/>
      <c r="Q66" s="1020"/>
      <c r="R66" s="1018"/>
      <c r="S66" s="1020"/>
      <c r="T66" s="1018"/>
      <c r="U66" s="1020"/>
      <c r="V66" s="1020"/>
      <c r="W66" s="1020"/>
      <c r="X66" s="1020"/>
      <c r="Y66" s="1020"/>
      <c r="Z66" s="1020"/>
      <c r="AA66" s="1020"/>
      <c r="AB66" s="1018"/>
      <c r="AC66" s="1085"/>
      <c r="AD66" s="1085"/>
      <c r="AE66" s="1085"/>
      <c r="AF66" s="1086"/>
    </row>
    <row r="67" spans="1:32" ht="9" customHeight="1">
      <c r="A67" s="1029" t="s">
        <v>449</v>
      </c>
      <c r="B67" s="1087"/>
      <c r="C67" s="1049" t="s">
        <v>450</v>
      </c>
      <c r="D67" s="1025">
        <v>70</v>
      </c>
      <c r="E67" s="1017" t="s">
        <v>150</v>
      </c>
      <c r="F67" s="1020"/>
      <c r="G67" s="1021" t="s">
        <v>150</v>
      </c>
      <c r="H67" s="1017" t="s">
        <v>150</v>
      </c>
      <c r="I67" s="1017" t="s">
        <v>150</v>
      </c>
      <c r="J67" s="1017" t="s">
        <v>150</v>
      </c>
      <c r="K67" s="1017" t="s">
        <v>150</v>
      </c>
      <c r="L67" s="1019"/>
      <c r="M67" s="1020"/>
      <c r="N67" s="1018"/>
      <c r="O67" s="1026">
        <v>0.5786129263399256</v>
      </c>
      <c r="P67" s="1017" t="s">
        <v>150</v>
      </c>
      <c r="Q67" s="1020"/>
      <c r="R67" s="1021" t="s">
        <v>245</v>
      </c>
      <c r="S67" s="1017" t="s">
        <v>150</v>
      </c>
      <c r="T67" s="1021">
        <v>2.4278782841310784</v>
      </c>
      <c r="U67" s="1020"/>
      <c r="V67" s="1020"/>
      <c r="W67" s="1020"/>
      <c r="X67" s="1017" t="s">
        <v>245</v>
      </c>
      <c r="Y67" s="1017" t="s">
        <v>150</v>
      </c>
      <c r="Z67" s="1020"/>
      <c r="AA67" s="1017">
        <v>5.992519346517627</v>
      </c>
      <c r="AB67" s="1021" t="s">
        <v>245</v>
      </c>
      <c r="AC67" s="1083">
        <v>2.4278782841310784</v>
      </c>
      <c r="AD67" s="1083">
        <v>6.571132272857552</v>
      </c>
      <c r="AE67" s="1083">
        <v>8.99901055698863</v>
      </c>
      <c r="AF67" s="1028">
        <v>70</v>
      </c>
    </row>
    <row r="68" spans="1:32" ht="9" customHeight="1">
      <c r="A68" s="942"/>
      <c r="B68" s="1088"/>
      <c r="C68" s="1049" t="s">
        <v>451</v>
      </c>
      <c r="D68" s="1025">
        <v>71</v>
      </c>
      <c r="E68" s="1017" t="s">
        <v>150</v>
      </c>
      <c r="F68" s="1020"/>
      <c r="G68" s="1021" t="s">
        <v>150</v>
      </c>
      <c r="H68" s="1017" t="s">
        <v>150</v>
      </c>
      <c r="I68" s="1017" t="s">
        <v>150</v>
      </c>
      <c r="J68" s="1017" t="s">
        <v>150</v>
      </c>
      <c r="K68" s="1017" t="s">
        <v>150</v>
      </c>
      <c r="L68" s="1019"/>
      <c r="M68" s="1020"/>
      <c r="N68" s="1018"/>
      <c r="O68" s="1026" t="s">
        <v>150</v>
      </c>
      <c r="P68" s="1017" t="s">
        <v>150</v>
      </c>
      <c r="Q68" s="1020"/>
      <c r="R68" s="1021" t="s">
        <v>245</v>
      </c>
      <c r="S68" s="1017" t="s">
        <v>150</v>
      </c>
      <c r="T68" s="1021" t="s">
        <v>150</v>
      </c>
      <c r="U68" s="1020"/>
      <c r="V68" s="1020"/>
      <c r="W68" s="1020"/>
      <c r="X68" s="1017" t="s">
        <v>245</v>
      </c>
      <c r="Y68" s="1017" t="s">
        <v>150</v>
      </c>
      <c r="Z68" s="1020"/>
      <c r="AA68" s="1017">
        <v>2.013929492691316</v>
      </c>
      <c r="AB68" s="1021" t="s">
        <v>245</v>
      </c>
      <c r="AC68" s="1083" t="s">
        <v>150</v>
      </c>
      <c r="AD68" s="1083">
        <v>2.029263757523646</v>
      </c>
      <c r="AE68" s="1083">
        <v>2.4833065587083216</v>
      </c>
      <c r="AF68" s="1028">
        <v>71</v>
      </c>
    </row>
    <row r="69" spans="1:32" ht="9.75" customHeight="1">
      <c r="A69" s="942"/>
      <c r="B69" s="930"/>
      <c r="C69" s="643" t="s">
        <v>452</v>
      </c>
      <c r="D69" s="1089" t="s">
        <v>155</v>
      </c>
      <c r="E69" s="1090"/>
      <c r="F69" s="1090"/>
      <c r="G69" s="1091"/>
      <c r="H69" s="1090"/>
      <c r="I69" s="1090"/>
      <c r="J69" s="1090"/>
      <c r="K69" s="1091"/>
      <c r="L69" s="1092"/>
      <c r="M69" s="1090"/>
      <c r="N69" s="1091"/>
      <c r="O69" s="1092"/>
      <c r="P69" s="1090"/>
      <c r="Q69" s="1090"/>
      <c r="R69" s="1091"/>
      <c r="S69" s="1090"/>
      <c r="T69" s="1091"/>
      <c r="U69" s="1090"/>
      <c r="V69" s="1090"/>
      <c r="W69" s="1090"/>
      <c r="X69" s="1090"/>
      <c r="Y69" s="1093"/>
      <c r="Z69" s="1090"/>
      <c r="AA69" s="1090"/>
      <c r="AB69" s="1091"/>
      <c r="AC69" s="1090"/>
      <c r="AD69" s="1090"/>
      <c r="AE69" s="1090"/>
      <c r="AF69" s="1094" t="s">
        <v>155</v>
      </c>
    </row>
    <row r="70" spans="1:32" ht="9.75" customHeight="1">
      <c r="A70" s="942"/>
      <c r="B70" s="930"/>
      <c r="C70" s="356" t="s">
        <v>453</v>
      </c>
      <c r="D70" s="1025">
        <v>72</v>
      </c>
      <c r="E70" s="1017" t="s">
        <v>150</v>
      </c>
      <c r="F70" s="1020"/>
      <c r="G70" s="1021">
        <v>23.113381341358554</v>
      </c>
      <c r="H70" s="1017" t="s">
        <v>150</v>
      </c>
      <c r="I70" s="1017">
        <v>7.751313843508169</v>
      </c>
      <c r="J70" s="1017">
        <v>58.78772766790867</v>
      </c>
      <c r="K70" s="1021" t="s">
        <v>150</v>
      </c>
      <c r="L70" s="1019"/>
      <c r="M70" s="1020"/>
      <c r="N70" s="1018"/>
      <c r="O70" s="1026">
        <v>35.03311124104328</v>
      </c>
      <c r="P70" s="1017">
        <v>16.70593030667813</v>
      </c>
      <c r="Q70" s="1020"/>
      <c r="R70" s="1021">
        <v>25.643450845514476</v>
      </c>
      <c r="S70" s="1017" t="s">
        <v>150</v>
      </c>
      <c r="T70" s="1021">
        <v>338.44532320626735</v>
      </c>
      <c r="U70" s="1020"/>
      <c r="V70" s="1020"/>
      <c r="W70" s="1020"/>
      <c r="X70" s="1017" t="s">
        <v>150</v>
      </c>
      <c r="Y70" s="1017">
        <v>125.48619470717495</v>
      </c>
      <c r="Z70" s="1020"/>
      <c r="AA70" s="1017">
        <v>351.1946689595873</v>
      </c>
      <c r="AB70" s="1021">
        <v>56.731728288907995</v>
      </c>
      <c r="AC70" s="1017">
        <v>464.1448902025414</v>
      </c>
      <c r="AD70" s="1017">
        <v>574.9613124945066</v>
      </c>
      <c r="AE70" s="1017">
        <v>1039.106202697048</v>
      </c>
      <c r="AF70" s="1028">
        <v>72</v>
      </c>
    </row>
    <row r="71" spans="1:32" ht="9.75" customHeight="1">
      <c r="A71" s="942"/>
      <c r="B71" s="930"/>
      <c r="C71" s="650" t="s">
        <v>454</v>
      </c>
      <c r="D71" s="1095"/>
      <c r="E71" s="1096"/>
      <c r="F71" s="1096"/>
      <c r="G71" s="1097"/>
      <c r="H71" s="1096"/>
      <c r="I71" s="1096"/>
      <c r="J71" s="1096"/>
      <c r="K71" s="1097"/>
      <c r="L71" s="1098"/>
      <c r="M71" s="1096"/>
      <c r="N71" s="1097"/>
      <c r="O71" s="1098"/>
      <c r="P71" s="1096"/>
      <c r="Q71" s="1096"/>
      <c r="R71" s="1097"/>
      <c r="S71" s="1096"/>
      <c r="T71" s="1097"/>
      <c r="U71" s="1096"/>
      <c r="V71" s="1096"/>
      <c r="W71" s="1096"/>
      <c r="X71" s="1096"/>
      <c r="Y71" s="1099"/>
      <c r="Z71" s="1096"/>
      <c r="AA71" s="1096"/>
      <c r="AB71" s="1097"/>
      <c r="AC71" s="1096"/>
      <c r="AD71" s="1096"/>
      <c r="AE71" s="1096"/>
      <c r="AF71" s="1100"/>
    </row>
    <row r="72" spans="1:32" ht="9" customHeight="1">
      <c r="A72" s="942"/>
      <c r="B72" s="930"/>
      <c r="C72" s="393" t="s">
        <v>455</v>
      </c>
      <c r="D72" s="1025">
        <v>73</v>
      </c>
      <c r="E72" s="1017" t="s">
        <v>150</v>
      </c>
      <c r="F72" s="1020"/>
      <c r="G72" s="1021">
        <v>23.103116938950986</v>
      </c>
      <c r="H72" s="1017" t="s">
        <v>150</v>
      </c>
      <c r="I72" s="1017">
        <v>7.734453998280309</v>
      </c>
      <c r="J72" s="1017">
        <v>58.78772766790867</v>
      </c>
      <c r="K72" s="1017" t="s">
        <v>150</v>
      </c>
      <c r="L72" s="1019"/>
      <c r="M72" s="1020"/>
      <c r="N72" s="1018"/>
      <c r="O72" s="1026">
        <v>22.446746666666666</v>
      </c>
      <c r="P72" s="1017">
        <v>16.28863366007452</v>
      </c>
      <c r="Q72" s="1020"/>
      <c r="R72" s="1021" t="s">
        <v>245</v>
      </c>
      <c r="S72" s="1017" t="s">
        <v>150</v>
      </c>
      <c r="T72" s="1021">
        <v>267.25686959014047</v>
      </c>
      <c r="U72" s="1020"/>
      <c r="V72" s="1020"/>
      <c r="W72" s="1020"/>
      <c r="X72" s="1051" t="s">
        <v>245</v>
      </c>
      <c r="Y72" s="1051">
        <v>125.48619470717492</v>
      </c>
      <c r="Z72" s="1020"/>
      <c r="AA72" s="1017">
        <v>277.44832330180566</v>
      </c>
      <c r="AB72" s="1021" t="s">
        <v>245</v>
      </c>
      <c r="AC72" s="1101">
        <v>392.8519022881437</v>
      </c>
      <c r="AD72" s="1101">
        <v>405.8090022336868</v>
      </c>
      <c r="AE72" s="1101">
        <v>798.6609045218305</v>
      </c>
      <c r="AF72" s="1028">
        <v>73</v>
      </c>
    </row>
    <row r="73" spans="1:32" ht="9" customHeight="1">
      <c r="A73" s="942"/>
      <c r="B73" s="930"/>
      <c r="C73" s="393" t="s">
        <v>456</v>
      </c>
      <c r="D73" s="1025">
        <v>74</v>
      </c>
      <c r="E73" s="1017" t="s">
        <v>150</v>
      </c>
      <c r="F73" s="1020"/>
      <c r="G73" s="1021" t="s">
        <v>150</v>
      </c>
      <c r="H73" s="1017" t="s">
        <v>150</v>
      </c>
      <c r="I73" s="1017" t="s">
        <v>150</v>
      </c>
      <c r="J73" s="1017" t="s">
        <v>150</v>
      </c>
      <c r="K73" s="1017" t="s">
        <v>150</v>
      </c>
      <c r="L73" s="1019"/>
      <c r="M73" s="1020"/>
      <c r="N73" s="1018"/>
      <c r="O73" s="1026">
        <v>5.818842361708226</v>
      </c>
      <c r="P73" s="1017" t="s">
        <v>150</v>
      </c>
      <c r="Q73" s="1020"/>
      <c r="R73" s="1021" t="s">
        <v>245</v>
      </c>
      <c r="S73" s="1017" t="s">
        <v>150</v>
      </c>
      <c r="T73" s="1021">
        <v>15.739897773956244</v>
      </c>
      <c r="U73" s="1020"/>
      <c r="V73" s="1020"/>
      <c r="W73" s="1020"/>
      <c r="X73" s="1017" t="s">
        <v>245</v>
      </c>
      <c r="Y73" s="1017" t="s">
        <v>150</v>
      </c>
      <c r="Z73" s="1020"/>
      <c r="AA73" s="1017">
        <v>31.13086844368014</v>
      </c>
      <c r="AB73" s="1021" t="s">
        <v>245</v>
      </c>
      <c r="AC73" s="1101">
        <v>15.844432072226999</v>
      </c>
      <c r="AD73" s="1101">
        <v>37.060327815993126</v>
      </c>
      <c r="AE73" s="1101">
        <v>52.90475988822013</v>
      </c>
      <c r="AF73" s="1028">
        <v>74</v>
      </c>
    </row>
    <row r="74" spans="1:32" ht="9" customHeight="1">
      <c r="A74" s="942"/>
      <c r="B74" s="930"/>
      <c r="C74" s="393" t="s">
        <v>457</v>
      </c>
      <c r="D74" s="1025">
        <v>75</v>
      </c>
      <c r="E74" s="1017" t="s">
        <v>150</v>
      </c>
      <c r="F74" s="1020"/>
      <c r="G74" s="1021" t="s">
        <v>150</v>
      </c>
      <c r="H74" s="1017" t="s">
        <v>150</v>
      </c>
      <c r="I74" s="1017" t="s">
        <v>150</v>
      </c>
      <c r="J74" s="1017" t="s">
        <v>150</v>
      </c>
      <c r="K74" s="1017" t="s">
        <v>150</v>
      </c>
      <c r="L74" s="1019"/>
      <c r="M74" s="1020"/>
      <c r="N74" s="1018"/>
      <c r="O74" s="1026">
        <v>0.7840920750931498</v>
      </c>
      <c r="P74" s="1017" t="s">
        <v>150</v>
      </c>
      <c r="Q74" s="1020"/>
      <c r="R74" s="1021" t="s">
        <v>245</v>
      </c>
      <c r="S74" s="1017" t="s">
        <v>150</v>
      </c>
      <c r="T74" s="1021">
        <v>2.376334193178561</v>
      </c>
      <c r="U74" s="1020"/>
      <c r="V74" s="1020"/>
      <c r="W74" s="1020"/>
      <c r="X74" s="1017" t="s">
        <v>245</v>
      </c>
      <c r="Y74" s="1017" t="s">
        <v>150</v>
      </c>
      <c r="Z74" s="1020"/>
      <c r="AA74" s="1017">
        <v>8.185554600171969</v>
      </c>
      <c r="AB74" s="1021" t="s">
        <v>245</v>
      </c>
      <c r="AC74" s="1101">
        <v>2.376334193178561</v>
      </c>
      <c r="AD74" s="1101">
        <v>8.971519991401548</v>
      </c>
      <c r="AE74" s="1101">
        <v>11.34785418458011</v>
      </c>
      <c r="AF74" s="1028">
        <v>75</v>
      </c>
    </row>
    <row r="75" spans="1:32" ht="9" customHeight="1">
      <c r="A75" s="942"/>
      <c r="B75" s="930"/>
      <c r="C75" s="423" t="s">
        <v>458</v>
      </c>
      <c r="D75" s="1102">
        <v>76</v>
      </c>
      <c r="E75" s="1103" t="s">
        <v>150</v>
      </c>
      <c r="F75" s="1096"/>
      <c r="G75" s="1104" t="s">
        <v>150</v>
      </c>
      <c r="H75" s="1103" t="s">
        <v>150</v>
      </c>
      <c r="I75" s="1103" t="s">
        <v>150</v>
      </c>
      <c r="J75" s="1103" t="s">
        <v>150</v>
      </c>
      <c r="K75" s="1103" t="s">
        <v>150</v>
      </c>
      <c r="L75" s="1098"/>
      <c r="M75" s="1096"/>
      <c r="N75" s="1097"/>
      <c r="O75" s="1105">
        <v>5.983430137575236</v>
      </c>
      <c r="P75" s="1103" t="s">
        <v>150</v>
      </c>
      <c r="Q75" s="1096"/>
      <c r="R75" s="1104" t="s">
        <v>245</v>
      </c>
      <c r="S75" s="1103" t="s">
        <v>150</v>
      </c>
      <c r="T75" s="1104">
        <v>53.07222164899208</v>
      </c>
      <c r="U75" s="1096"/>
      <c r="V75" s="1096"/>
      <c r="W75" s="1096"/>
      <c r="X75" s="1103" t="s">
        <v>245</v>
      </c>
      <c r="Y75" s="1103" t="s">
        <v>150</v>
      </c>
      <c r="Z75" s="1096"/>
      <c r="AA75" s="1103">
        <v>34.42992261392949</v>
      </c>
      <c r="AB75" s="1104" t="s">
        <v>245</v>
      </c>
      <c r="AC75" s="1106">
        <v>53.07222164899208</v>
      </c>
      <c r="AD75" s="1106">
        <v>40.74528331900258</v>
      </c>
      <c r="AE75" s="1106">
        <v>93.81750496799467</v>
      </c>
      <c r="AF75" s="1107">
        <v>76</v>
      </c>
    </row>
    <row r="76" spans="1:32" ht="9" customHeight="1">
      <c r="A76" s="942"/>
      <c r="B76" s="930"/>
      <c r="C76" s="1049" t="s">
        <v>459</v>
      </c>
      <c r="D76" s="1025">
        <v>77</v>
      </c>
      <c r="E76" s="1020"/>
      <c r="F76" s="1020"/>
      <c r="G76" s="1018"/>
      <c r="H76" s="1020"/>
      <c r="I76" s="1020"/>
      <c r="J76" s="1020"/>
      <c r="K76" s="1018"/>
      <c r="L76" s="1019"/>
      <c r="M76" s="1017">
        <v>33.86070507308684</v>
      </c>
      <c r="N76" s="1018"/>
      <c r="O76" s="1092"/>
      <c r="P76" s="1020"/>
      <c r="Q76" s="1020"/>
      <c r="R76" s="1018"/>
      <c r="S76" s="1020"/>
      <c r="T76" s="1108"/>
      <c r="U76" s="1020"/>
      <c r="V76" s="1020"/>
      <c r="W76" s="1020"/>
      <c r="X76" s="1020"/>
      <c r="Y76" s="1027"/>
      <c r="Z76" s="1020"/>
      <c r="AA76" s="1017">
        <v>21.31719690455718</v>
      </c>
      <c r="AB76" s="1018"/>
      <c r="AC76" s="1017" t="s">
        <v>150</v>
      </c>
      <c r="AD76" s="1017">
        <v>55.17790197764402</v>
      </c>
      <c r="AE76" s="1017">
        <v>55.17790197764402</v>
      </c>
      <c r="AF76" s="1028">
        <v>77</v>
      </c>
    </row>
    <row r="77" spans="1:32" ht="9" customHeight="1">
      <c r="A77" s="942"/>
      <c r="B77" s="930"/>
      <c r="C77" s="1049" t="s">
        <v>460</v>
      </c>
      <c r="D77" s="1025">
        <v>78</v>
      </c>
      <c r="E77" s="1020"/>
      <c r="F77" s="1020"/>
      <c r="G77" s="1018"/>
      <c r="H77" s="1020"/>
      <c r="I77" s="1020"/>
      <c r="J77" s="1020"/>
      <c r="K77" s="1018"/>
      <c r="L77" s="1026">
        <v>696.8044807490207</v>
      </c>
      <c r="M77" s="1017">
        <v>677.2141014617368</v>
      </c>
      <c r="N77" s="1018"/>
      <c r="O77" s="1019"/>
      <c r="P77" s="1020"/>
      <c r="Q77" s="1020"/>
      <c r="R77" s="1018"/>
      <c r="S77" s="1020"/>
      <c r="T77" s="1109">
        <v>1.1942294831374798</v>
      </c>
      <c r="U77" s="1020"/>
      <c r="V77" s="1020"/>
      <c r="W77" s="1020"/>
      <c r="X77" s="1110">
        <v>17.961211426387692</v>
      </c>
      <c r="Y77" s="1020"/>
      <c r="Z77" s="1020"/>
      <c r="AA77" s="1020"/>
      <c r="AB77" s="1018"/>
      <c r="AC77" s="1017">
        <v>19.155440909525172</v>
      </c>
      <c r="AD77" s="1017">
        <v>1374.0185822107576</v>
      </c>
      <c r="AE77" s="1017">
        <v>1393.1740231202828</v>
      </c>
      <c r="AF77" s="1028">
        <v>78</v>
      </c>
    </row>
    <row r="78" spans="1:32" ht="9" customHeight="1">
      <c r="A78" s="942"/>
      <c r="B78" s="930"/>
      <c r="C78" s="1049" t="s">
        <v>461</v>
      </c>
      <c r="D78" s="1025">
        <v>79</v>
      </c>
      <c r="E78" s="1020"/>
      <c r="F78" s="1020"/>
      <c r="G78" s="1018"/>
      <c r="H78" s="1020"/>
      <c r="I78" s="1020"/>
      <c r="J78" s="1020"/>
      <c r="K78" s="1018"/>
      <c r="L78" s="1019"/>
      <c r="M78" s="1020"/>
      <c r="N78" s="1021">
        <v>26.702971242954046</v>
      </c>
      <c r="O78" s="1019"/>
      <c r="P78" s="1020"/>
      <c r="Q78" s="1020"/>
      <c r="R78" s="1018"/>
      <c r="S78" s="1020"/>
      <c r="T78" s="1018"/>
      <c r="U78" s="1020"/>
      <c r="V78" s="1020"/>
      <c r="W78" s="1020"/>
      <c r="X78" s="1020"/>
      <c r="Y78" s="1027"/>
      <c r="Z78" s="1020"/>
      <c r="AA78" s="1020"/>
      <c r="AB78" s="1018"/>
      <c r="AC78" s="1020"/>
      <c r="AD78" s="1017">
        <v>26.702971242954046</v>
      </c>
      <c r="AE78" s="1017">
        <v>26.702971242954046</v>
      </c>
      <c r="AF78" s="1028">
        <v>79</v>
      </c>
    </row>
    <row r="79" spans="1:32" ht="9" customHeight="1">
      <c r="A79" s="942"/>
      <c r="B79" s="930"/>
      <c r="C79" s="1049" t="s">
        <v>462</v>
      </c>
      <c r="D79" s="1025">
        <v>80</v>
      </c>
      <c r="E79" s="1020"/>
      <c r="F79" s="1020"/>
      <c r="G79" s="1018"/>
      <c r="H79" s="1020"/>
      <c r="I79" s="1020"/>
      <c r="J79" s="1020"/>
      <c r="K79" s="1018"/>
      <c r="L79" s="1098"/>
      <c r="M79" s="1017" t="s">
        <v>150</v>
      </c>
      <c r="N79" s="1097"/>
      <c r="O79" s="1019"/>
      <c r="P79" s="1020"/>
      <c r="Q79" s="1020"/>
      <c r="R79" s="1018"/>
      <c r="S79" s="1020"/>
      <c r="T79" s="1018"/>
      <c r="U79" s="1020"/>
      <c r="V79" s="1020"/>
      <c r="W79" s="1020"/>
      <c r="X79" s="1020"/>
      <c r="Y79" s="1027"/>
      <c r="Z79" s="1020"/>
      <c r="AA79" s="1020"/>
      <c r="AB79" s="1018"/>
      <c r="AC79" s="1020"/>
      <c r="AD79" s="1017" t="s">
        <v>150</v>
      </c>
      <c r="AE79" s="1017" t="s">
        <v>150</v>
      </c>
      <c r="AF79" s="1028">
        <v>80</v>
      </c>
    </row>
    <row r="80" spans="1:32" ht="9.75" customHeight="1">
      <c r="A80" s="942"/>
      <c r="B80" s="930"/>
      <c r="C80" s="1053" t="s">
        <v>463</v>
      </c>
      <c r="D80" s="1033">
        <v>81</v>
      </c>
      <c r="E80" s="1054"/>
      <c r="F80" s="1054"/>
      <c r="G80" s="1055"/>
      <c r="H80" s="1054"/>
      <c r="I80" s="1054"/>
      <c r="J80" s="1054"/>
      <c r="K80" s="1055"/>
      <c r="L80" s="1036">
        <v>696.8044807490207</v>
      </c>
      <c r="M80" s="1034">
        <v>711.0748065348237</v>
      </c>
      <c r="N80" s="1035">
        <v>26.702971242954046</v>
      </c>
      <c r="O80" s="1057"/>
      <c r="P80" s="1054"/>
      <c r="Q80" s="1054"/>
      <c r="R80" s="1055"/>
      <c r="S80" s="1054"/>
      <c r="T80" s="1111">
        <v>1.1942294831374798</v>
      </c>
      <c r="U80" s="1054"/>
      <c r="V80" s="1054"/>
      <c r="W80" s="1054"/>
      <c r="X80" s="1112">
        <v>17.961211426387692</v>
      </c>
      <c r="Y80" s="1054"/>
      <c r="Z80" s="1054"/>
      <c r="AA80" s="1034">
        <v>21.31719690455718</v>
      </c>
      <c r="AB80" s="1055"/>
      <c r="AC80" s="1034">
        <v>19.155440909525172</v>
      </c>
      <c r="AD80" s="1034">
        <v>1455.8994554313556</v>
      </c>
      <c r="AE80" s="1034">
        <v>1475.0548963408808</v>
      </c>
      <c r="AF80" s="1037">
        <v>81</v>
      </c>
    </row>
    <row r="81" spans="1:32" ht="9" customHeight="1">
      <c r="A81" s="942"/>
      <c r="B81" s="930"/>
      <c r="C81" s="1113" t="s">
        <v>464</v>
      </c>
      <c r="D81" s="1014">
        <v>82</v>
      </c>
      <c r="E81" s="1068" t="s">
        <v>245</v>
      </c>
      <c r="F81" s="1068" t="s">
        <v>245</v>
      </c>
      <c r="G81" s="1067" t="s">
        <v>245</v>
      </c>
      <c r="H81" s="1068" t="s">
        <v>245</v>
      </c>
      <c r="I81" s="1068" t="s">
        <v>245</v>
      </c>
      <c r="J81" s="1068" t="s">
        <v>150</v>
      </c>
      <c r="K81" s="1069"/>
      <c r="L81" s="1114" t="s">
        <v>245</v>
      </c>
      <c r="M81" s="1115" t="s">
        <v>245</v>
      </c>
      <c r="N81" s="1069"/>
      <c r="O81" s="1114" t="s">
        <v>245</v>
      </c>
      <c r="P81" s="1068" t="s">
        <v>150</v>
      </c>
      <c r="Q81" s="1116"/>
      <c r="R81" s="1067">
        <v>35.33333046718257</v>
      </c>
      <c r="S81" s="1068" t="s">
        <v>150</v>
      </c>
      <c r="T81" s="1067">
        <v>710.6232219356071</v>
      </c>
      <c r="U81" s="1116"/>
      <c r="V81" s="1116"/>
      <c r="W81" s="1116"/>
      <c r="X81" s="1068" t="s">
        <v>245</v>
      </c>
      <c r="Y81" s="1117"/>
      <c r="Z81" s="1068" t="s">
        <v>245</v>
      </c>
      <c r="AA81" s="1068">
        <v>238.5023215821152</v>
      </c>
      <c r="AB81" s="1067">
        <v>152.2493551160791</v>
      </c>
      <c r="AC81" s="1118">
        <v>710.6232219356071</v>
      </c>
      <c r="AD81" s="1118">
        <v>426.10625203019003</v>
      </c>
      <c r="AE81" s="1118">
        <v>1136.7294739657973</v>
      </c>
      <c r="AF81" s="1022">
        <v>82</v>
      </c>
    </row>
    <row r="82" spans="1:32" ht="9" customHeight="1">
      <c r="A82" s="1119"/>
      <c r="C82" s="1120" t="s">
        <v>465</v>
      </c>
      <c r="D82" s="1121">
        <v>83</v>
      </c>
      <c r="E82" s="1017" t="s">
        <v>245</v>
      </c>
      <c r="F82" s="1017" t="s">
        <v>245</v>
      </c>
      <c r="G82" s="1021" t="s">
        <v>245</v>
      </c>
      <c r="H82" s="1017" t="s">
        <v>245</v>
      </c>
      <c r="I82" s="1017" t="s">
        <v>245</v>
      </c>
      <c r="J82" s="1017" t="s">
        <v>150</v>
      </c>
      <c r="K82" s="1021" t="s">
        <v>150</v>
      </c>
      <c r="L82" s="1026" t="s">
        <v>245</v>
      </c>
      <c r="M82" s="1103" t="s">
        <v>245</v>
      </c>
      <c r="N82" s="1122"/>
      <c r="O82" s="1026" t="s">
        <v>245</v>
      </c>
      <c r="P82" s="1017" t="s">
        <v>150</v>
      </c>
      <c r="Q82" s="1123"/>
      <c r="R82" s="1021">
        <v>12.608773287474921</v>
      </c>
      <c r="S82" s="1017" t="s">
        <v>150</v>
      </c>
      <c r="T82" s="1021">
        <v>277.29583930448075</v>
      </c>
      <c r="U82" s="1123"/>
      <c r="V82" s="1123"/>
      <c r="W82" s="1123"/>
      <c r="X82" s="1017" t="s">
        <v>245</v>
      </c>
      <c r="Y82" s="1124"/>
      <c r="Z82" s="1017" t="s">
        <v>245</v>
      </c>
      <c r="AA82" s="1017">
        <v>492.51324161650905</v>
      </c>
      <c r="AB82" s="1021">
        <v>88.80662080825451</v>
      </c>
      <c r="AC82" s="1101">
        <v>277.29583930448075</v>
      </c>
      <c r="AD82" s="1101">
        <v>593.9286357122385</v>
      </c>
      <c r="AE82" s="1101">
        <v>871.2244750167192</v>
      </c>
      <c r="AF82" s="1125">
        <v>83</v>
      </c>
    </row>
    <row r="83" spans="1:32" ht="9.75" customHeight="1" thickBot="1">
      <c r="A83" s="942"/>
      <c r="B83" s="1126"/>
      <c r="C83" s="1127" t="s">
        <v>466</v>
      </c>
      <c r="D83" s="1102">
        <v>84</v>
      </c>
      <c r="E83" s="1034">
        <v>0.5047717827457724</v>
      </c>
      <c r="F83" s="1034">
        <v>0.50175</v>
      </c>
      <c r="G83" s="1035" t="s">
        <v>150</v>
      </c>
      <c r="H83" s="1034" t="s">
        <v>150</v>
      </c>
      <c r="I83" s="1034">
        <v>28.42850902837489</v>
      </c>
      <c r="J83" s="1034" t="s">
        <v>150</v>
      </c>
      <c r="K83" s="1035" t="s">
        <v>150</v>
      </c>
      <c r="L83" s="1036">
        <v>7.280046813795738</v>
      </c>
      <c r="M83" s="1034">
        <v>78.99292060762396</v>
      </c>
      <c r="N83" s="1055"/>
      <c r="O83" s="1036">
        <v>538.9947472398967</v>
      </c>
      <c r="P83" s="1034" t="s">
        <v>150</v>
      </c>
      <c r="Q83" s="1054"/>
      <c r="R83" s="1035">
        <v>47.942103754657495</v>
      </c>
      <c r="S83" s="1034" t="s">
        <v>150</v>
      </c>
      <c r="T83" s="1035">
        <v>987.9190612400879</v>
      </c>
      <c r="U83" s="1054"/>
      <c r="V83" s="1054"/>
      <c r="W83" s="1054"/>
      <c r="X83" s="1034">
        <v>54.93455622432406</v>
      </c>
      <c r="Y83" s="1058"/>
      <c r="Z83" s="1034" t="s">
        <v>150</v>
      </c>
      <c r="AA83" s="1034">
        <v>731.0155631986242</v>
      </c>
      <c r="AB83" s="1035">
        <v>241.0559759243336</v>
      </c>
      <c r="AC83" s="1128">
        <v>1043.43221508073</v>
      </c>
      <c r="AD83" s="1128">
        <v>1674.2595488783795</v>
      </c>
      <c r="AE83" s="1128">
        <v>2717.6917639591093</v>
      </c>
      <c r="AF83" s="1129">
        <v>84</v>
      </c>
    </row>
    <row r="84" spans="1:32" ht="12.75">
      <c r="A84" s="1130"/>
      <c r="B84" s="940"/>
      <c r="C84" s="1131" t="s">
        <v>467</v>
      </c>
      <c r="D84" s="940"/>
      <c r="E84" s="1132"/>
      <c r="F84" s="1133" t="s">
        <v>468</v>
      </c>
      <c r="G84" s="940"/>
      <c r="H84" s="1134" t="s">
        <v>469</v>
      </c>
      <c r="I84" s="1135" t="s">
        <v>470</v>
      </c>
      <c r="J84" s="1136"/>
      <c r="K84" s="933"/>
      <c r="L84" s="457"/>
      <c r="M84" s="1137"/>
      <c r="N84" s="1138"/>
      <c r="O84" s="935" t="s">
        <v>471</v>
      </c>
      <c r="P84" s="1137"/>
      <c r="Q84" s="1137"/>
      <c r="R84" s="1137"/>
      <c r="S84" s="1137"/>
      <c r="T84" s="1137"/>
      <c r="U84" s="940"/>
      <c r="V84" s="1137"/>
      <c r="W84" s="1137"/>
      <c r="X84" s="1137"/>
      <c r="Y84" s="1137"/>
      <c r="Z84" s="1139"/>
      <c r="AA84" s="1137"/>
      <c r="AB84" s="940"/>
      <c r="AC84" s="1140" t="s">
        <v>472</v>
      </c>
      <c r="AD84" s="1141">
        <v>38307</v>
      </c>
      <c r="AE84" s="1142"/>
      <c r="AF84" s="1143"/>
    </row>
    <row r="85" spans="1:32" ht="13.5" thickBot="1">
      <c r="A85" s="1144"/>
      <c r="B85" s="1145"/>
      <c r="C85" s="1146"/>
      <c r="D85" s="1145"/>
      <c r="E85" s="468"/>
      <c r="F85" s="1147"/>
      <c r="G85" s="468"/>
      <c r="H85" s="1148" t="s">
        <v>245</v>
      </c>
      <c r="I85" s="1149" t="s">
        <v>473</v>
      </c>
      <c r="J85" s="1145"/>
      <c r="K85" s="1150"/>
      <c r="L85" s="468"/>
      <c r="M85" s="1151"/>
      <c r="N85" s="1152"/>
      <c r="O85" s="1153" t="s">
        <v>479</v>
      </c>
      <c r="P85" s="1151"/>
      <c r="Q85" s="1151"/>
      <c r="R85" s="1151"/>
      <c r="S85" s="1151"/>
      <c r="T85" s="1151"/>
      <c r="U85" s="1145"/>
      <c r="V85" s="1154"/>
      <c r="W85" s="1151"/>
      <c r="X85" s="1155"/>
      <c r="Y85" s="1151"/>
      <c r="Z85" s="1145"/>
      <c r="AA85" s="1151"/>
      <c r="AB85" s="1150"/>
      <c r="AC85" s="1150"/>
      <c r="AD85" s="1150"/>
      <c r="AE85" s="1156"/>
      <c r="AF85" s="1157"/>
    </row>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08"/>
  <sheetViews>
    <sheetView workbookViewId="0" topLeftCell="A1">
      <selection activeCell="A2" sqref="A2"/>
    </sheetView>
  </sheetViews>
  <sheetFormatPr defaultColWidth="11.421875" defaultRowHeight="12.75"/>
  <cols>
    <col min="1" max="1" width="72.8515625" style="0" customWidth="1"/>
    <col min="2" max="2" width="6.140625" style="94" customWidth="1"/>
  </cols>
  <sheetData>
    <row r="1" ht="14.25">
      <c r="A1" s="86"/>
    </row>
    <row r="2" ht="15">
      <c r="A2" s="87" t="s">
        <v>90</v>
      </c>
    </row>
    <row r="3" ht="14.25">
      <c r="A3" s="86"/>
    </row>
    <row r="4" ht="12.75">
      <c r="A4" s="88"/>
    </row>
    <row r="5" ht="12.75">
      <c r="B5" s="95" t="s">
        <v>91</v>
      </c>
    </row>
    <row r="6" ht="12.75">
      <c r="A6" s="89"/>
    </row>
    <row r="7" ht="12.75">
      <c r="A7" s="89"/>
    </row>
    <row r="8" spans="1:2" ht="12.75">
      <c r="A8" s="89" t="s">
        <v>92</v>
      </c>
      <c r="B8" s="95">
        <v>3</v>
      </c>
    </row>
    <row r="9" ht="12.75">
      <c r="A9" s="89"/>
    </row>
    <row r="10" spans="1:2" ht="12.75">
      <c r="A10" s="89" t="s">
        <v>93</v>
      </c>
      <c r="B10" s="95">
        <v>8</v>
      </c>
    </row>
    <row r="11" ht="12.75">
      <c r="A11" s="89"/>
    </row>
    <row r="12" spans="1:2" ht="13.5">
      <c r="A12" s="89" t="s">
        <v>94</v>
      </c>
      <c r="B12" s="95">
        <v>9</v>
      </c>
    </row>
    <row r="13" ht="12.75">
      <c r="A13" s="89"/>
    </row>
    <row r="14" spans="1:2" ht="13.5">
      <c r="A14" s="89" t="s">
        <v>95</v>
      </c>
      <c r="B14" s="95">
        <v>10</v>
      </c>
    </row>
    <row r="15" ht="12.75">
      <c r="A15" s="89"/>
    </row>
    <row r="16" ht="12.75">
      <c r="A16" s="89"/>
    </row>
    <row r="17" ht="12.75">
      <c r="A17" s="89"/>
    </row>
    <row r="18" ht="12.75">
      <c r="A18" s="90" t="s">
        <v>96</v>
      </c>
    </row>
    <row r="19" ht="12.75">
      <c r="A19" s="89"/>
    </row>
    <row r="20" spans="1:2" ht="12.75">
      <c r="A20" s="89" t="s">
        <v>103</v>
      </c>
      <c r="B20" s="95">
        <v>11</v>
      </c>
    </row>
    <row r="21" ht="12.75">
      <c r="A21" s="89"/>
    </row>
    <row r="22" spans="1:2" ht="12.75">
      <c r="A22" s="89" t="s">
        <v>104</v>
      </c>
      <c r="B22" s="95">
        <v>11</v>
      </c>
    </row>
    <row r="23" ht="12.75">
      <c r="A23" s="89"/>
    </row>
    <row r="24" spans="1:2" ht="12.75">
      <c r="A24" s="89" t="s">
        <v>105</v>
      </c>
      <c r="B24" s="95">
        <v>12</v>
      </c>
    </row>
    <row r="25" ht="12.75">
      <c r="A25" s="89"/>
    </row>
    <row r="26" spans="1:2" ht="12.75">
      <c r="A26" s="89" t="s">
        <v>106</v>
      </c>
      <c r="B26" s="95">
        <v>12</v>
      </c>
    </row>
    <row r="27" ht="12.75">
      <c r="A27" s="90"/>
    </row>
    <row r="28" ht="12.75">
      <c r="A28" s="90"/>
    </row>
    <row r="29" ht="12.75">
      <c r="A29" s="90"/>
    </row>
    <row r="30" ht="12.75">
      <c r="A30" s="90" t="s">
        <v>97</v>
      </c>
    </row>
    <row r="31" ht="12.75">
      <c r="A31" s="89"/>
    </row>
    <row r="32" spans="1:2" ht="12.75">
      <c r="A32" s="89" t="s">
        <v>107</v>
      </c>
      <c r="B32" s="95">
        <v>13</v>
      </c>
    </row>
    <row r="33" ht="12.75">
      <c r="A33" s="89"/>
    </row>
    <row r="34" spans="1:2" ht="12.75">
      <c r="A34" s="89" t="s">
        <v>108</v>
      </c>
      <c r="B34" s="95">
        <v>14</v>
      </c>
    </row>
    <row r="35" ht="12.75">
      <c r="A35" s="89"/>
    </row>
    <row r="36" spans="1:2" ht="12.75">
      <c r="A36" s="89" t="s">
        <v>26</v>
      </c>
      <c r="B36" s="95">
        <v>15</v>
      </c>
    </row>
    <row r="37" ht="12.75">
      <c r="A37" s="89"/>
    </row>
    <row r="38" spans="1:2" ht="12.75">
      <c r="A38" s="89" t="s">
        <v>36</v>
      </c>
      <c r="B38" s="95">
        <v>16</v>
      </c>
    </row>
    <row r="39" ht="12.75">
      <c r="A39" s="89"/>
    </row>
    <row r="40" spans="1:2" ht="12.75">
      <c r="A40" s="89" t="s">
        <v>109</v>
      </c>
      <c r="B40" s="95">
        <v>17</v>
      </c>
    </row>
    <row r="41" ht="12.75">
      <c r="A41" s="89"/>
    </row>
    <row r="42" ht="12.75">
      <c r="A42" s="89" t="s">
        <v>110</v>
      </c>
    </row>
    <row r="43" spans="1:2" ht="12.75">
      <c r="A43" s="89" t="s">
        <v>111</v>
      </c>
      <c r="B43" s="95">
        <v>18</v>
      </c>
    </row>
    <row r="44" ht="12.75">
      <c r="A44" s="89"/>
    </row>
    <row r="45" ht="12.75">
      <c r="A45" s="89" t="s">
        <v>70</v>
      </c>
    </row>
    <row r="46" spans="1:2" ht="12.75">
      <c r="A46" s="89" t="s">
        <v>112</v>
      </c>
      <c r="B46" s="95">
        <v>19</v>
      </c>
    </row>
    <row r="47" ht="12.75">
      <c r="A47" s="89"/>
    </row>
    <row r="48" ht="12.75">
      <c r="A48" s="89"/>
    </row>
    <row r="49" ht="12.75">
      <c r="A49" s="89"/>
    </row>
    <row r="50" ht="12.75">
      <c r="A50" s="90" t="s">
        <v>98</v>
      </c>
    </row>
    <row r="51" ht="12.75">
      <c r="A51" s="89"/>
    </row>
    <row r="52" spans="1:2" ht="12.75">
      <c r="A52" s="89" t="s">
        <v>113</v>
      </c>
      <c r="B52" s="95">
        <v>20</v>
      </c>
    </row>
    <row r="53" ht="12.75">
      <c r="A53" s="89"/>
    </row>
    <row r="54" spans="1:2" ht="12.75">
      <c r="A54" s="89" t="s">
        <v>114</v>
      </c>
      <c r="B54" s="95">
        <v>22</v>
      </c>
    </row>
    <row r="55" ht="12.75">
      <c r="A55" s="89"/>
    </row>
    <row r="56" spans="1:2" ht="12.75">
      <c r="A56" s="89" t="s">
        <v>115</v>
      </c>
      <c r="B56" s="95">
        <v>24</v>
      </c>
    </row>
    <row r="57" ht="12.75">
      <c r="A57" s="96" t="s">
        <v>134</v>
      </c>
    </row>
    <row r="58" ht="12.75">
      <c r="A58" s="96"/>
    </row>
    <row r="59" spans="1:2" ht="12.75">
      <c r="A59" s="89" t="s">
        <v>116</v>
      </c>
      <c r="B59" s="95">
        <v>26</v>
      </c>
    </row>
    <row r="61" ht="12.75">
      <c r="A61" s="89" t="s">
        <v>117</v>
      </c>
    </row>
    <row r="62" spans="1:2" ht="12.75">
      <c r="A62" s="89" t="s">
        <v>118</v>
      </c>
      <c r="B62" s="95">
        <v>28</v>
      </c>
    </row>
    <row r="63" ht="12.75">
      <c r="A63" s="89"/>
    </row>
    <row r="64" spans="1:2" ht="12.75">
      <c r="A64" s="89" t="s">
        <v>119</v>
      </c>
      <c r="B64" s="95">
        <v>28</v>
      </c>
    </row>
    <row r="65" ht="12.75">
      <c r="A65" s="89"/>
    </row>
    <row r="66" ht="12.75">
      <c r="A66" s="89"/>
    </row>
    <row r="67" ht="12.75">
      <c r="A67" s="89"/>
    </row>
    <row r="68" ht="12.75">
      <c r="A68" s="90" t="s">
        <v>96</v>
      </c>
    </row>
    <row r="69" ht="12.75">
      <c r="A69" s="90"/>
    </row>
    <row r="70" ht="13.5">
      <c r="A70" s="89" t="s">
        <v>120</v>
      </c>
    </row>
    <row r="71" spans="1:2" ht="12.75">
      <c r="A71" s="89" t="s">
        <v>121</v>
      </c>
      <c r="B71" s="95">
        <v>29</v>
      </c>
    </row>
    <row r="72" ht="12.75">
      <c r="A72" s="91"/>
    </row>
    <row r="73" ht="13.5">
      <c r="A73" s="91" t="s">
        <v>122</v>
      </c>
    </row>
    <row r="74" spans="1:2" ht="12.75">
      <c r="A74" s="89" t="s">
        <v>123</v>
      </c>
      <c r="B74" s="95">
        <v>29</v>
      </c>
    </row>
    <row r="75" ht="12.75">
      <c r="A75" s="89"/>
    </row>
    <row r="76" ht="13.5">
      <c r="A76" s="89" t="s">
        <v>124</v>
      </c>
    </row>
    <row r="77" spans="1:2" ht="12.75">
      <c r="A77" s="89" t="s">
        <v>121</v>
      </c>
      <c r="B77" s="95">
        <v>30</v>
      </c>
    </row>
    <row r="78" ht="12.75">
      <c r="A78" s="85"/>
    </row>
    <row r="79" ht="13.5">
      <c r="A79" s="85" t="s">
        <v>125</v>
      </c>
    </row>
    <row r="80" spans="1:2" ht="12.75">
      <c r="A80" s="89" t="s">
        <v>126</v>
      </c>
      <c r="B80" s="95">
        <v>30</v>
      </c>
    </row>
    <row r="81" ht="12.75">
      <c r="A81" s="89"/>
    </row>
    <row r="82" ht="12.75">
      <c r="A82" s="85"/>
    </row>
    <row r="83" ht="12.75">
      <c r="A83" s="90" t="s">
        <v>97</v>
      </c>
    </row>
    <row r="84" ht="12.75">
      <c r="A84" s="90"/>
    </row>
    <row r="85" spans="1:2" ht="13.5">
      <c r="A85" s="89" t="s">
        <v>127</v>
      </c>
      <c r="B85" s="95">
        <v>31</v>
      </c>
    </row>
    <row r="86" ht="12.75">
      <c r="A86" s="90"/>
    </row>
    <row r="87" spans="1:2" ht="13.5">
      <c r="A87" s="89" t="s">
        <v>128</v>
      </c>
      <c r="B87" s="95">
        <v>32</v>
      </c>
    </row>
    <row r="88" ht="12.75">
      <c r="A88" s="89"/>
    </row>
    <row r="89" spans="1:2" ht="13.5">
      <c r="A89" s="89" t="s">
        <v>129</v>
      </c>
      <c r="B89" s="95">
        <v>33</v>
      </c>
    </row>
    <row r="90" ht="12.75">
      <c r="A90" s="89"/>
    </row>
    <row r="91" spans="1:2" ht="13.5">
      <c r="A91" s="89" t="s">
        <v>130</v>
      </c>
      <c r="B91" s="95">
        <v>34</v>
      </c>
    </row>
    <row r="92" ht="12.75">
      <c r="A92" s="92"/>
    </row>
    <row r="93" ht="12.75">
      <c r="A93" s="92"/>
    </row>
    <row r="94" ht="13.5">
      <c r="A94" s="90" t="s">
        <v>99</v>
      </c>
    </row>
    <row r="95" ht="12.75">
      <c r="A95" s="89"/>
    </row>
    <row r="96" spans="1:2" ht="13.5">
      <c r="A96" s="89" t="s">
        <v>131</v>
      </c>
      <c r="B96" s="95">
        <v>35</v>
      </c>
    </row>
    <row r="97" ht="12.75">
      <c r="A97" s="89"/>
    </row>
    <row r="98" spans="1:2" ht="13.5">
      <c r="A98" s="89" t="s">
        <v>132</v>
      </c>
      <c r="B98" s="95">
        <v>36</v>
      </c>
    </row>
    <row r="99" ht="12.75">
      <c r="A99" s="89"/>
    </row>
    <row r="100" spans="1:2" ht="13.5">
      <c r="A100" s="89" t="s">
        <v>133</v>
      </c>
      <c r="B100" s="95">
        <v>37</v>
      </c>
    </row>
    <row r="101" ht="12.75">
      <c r="A101" s="93"/>
    </row>
    <row r="102" ht="12.75">
      <c r="A102" s="93"/>
    </row>
    <row r="103" ht="12.75">
      <c r="A103" s="93"/>
    </row>
    <row r="104" ht="12.75">
      <c r="A104" s="90" t="s">
        <v>100</v>
      </c>
    </row>
    <row r="105" ht="12.75">
      <c r="A105" s="89"/>
    </row>
    <row r="106" spans="1:2" ht="12.75">
      <c r="A106" s="89" t="s">
        <v>101</v>
      </c>
      <c r="B106" s="95">
        <v>38</v>
      </c>
    </row>
    <row r="107" ht="12.75">
      <c r="A107" s="89"/>
    </row>
    <row r="108" spans="1:2" ht="13.5">
      <c r="A108" s="89" t="s">
        <v>102</v>
      </c>
      <c r="B108" s="95">
        <v>39</v>
      </c>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E59"/>
  <sheetViews>
    <sheetView workbookViewId="0" topLeftCell="A1">
      <selection activeCell="A16" sqref="A16"/>
    </sheetView>
  </sheetViews>
  <sheetFormatPr defaultColWidth="11.421875" defaultRowHeight="12.75"/>
  <cols>
    <col min="1" max="1" width="32.421875" style="143" customWidth="1"/>
    <col min="2" max="2" width="12.421875" style="143" customWidth="1"/>
    <col min="3" max="3" width="15.8515625" style="213" customWidth="1"/>
    <col min="4" max="4" width="14.140625" style="213" customWidth="1"/>
    <col min="5" max="5" width="10.7109375" style="146" hidden="1" customWidth="1"/>
    <col min="6" max="16384" width="11.421875" style="143" customWidth="1"/>
  </cols>
  <sheetData>
    <row r="1" spans="1:5" s="142" customFormat="1" ht="12">
      <c r="A1" s="139" t="s">
        <v>589</v>
      </c>
      <c r="B1" s="140"/>
      <c r="C1" s="140"/>
      <c r="D1" s="140"/>
      <c r="E1" s="141"/>
    </row>
    <row r="2" spans="2:4" ht="15">
      <c r="B2" s="144"/>
      <c r="C2" s="144"/>
      <c r="D2" s="145"/>
    </row>
    <row r="3" spans="1:4" ht="15">
      <c r="A3" s="147"/>
      <c r="C3" s="148"/>
      <c r="D3" s="149"/>
    </row>
    <row r="4" spans="1:4" ht="15">
      <c r="A4" s="147"/>
      <c r="B4" s="149"/>
      <c r="C4" s="149"/>
      <c r="D4" s="149"/>
    </row>
    <row r="5" spans="1:5" s="151" customFormat="1" ht="12.75">
      <c r="A5" s="1400" t="s">
        <v>590</v>
      </c>
      <c r="B5" s="1400"/>
      <c r="C5" s="1400"/>
      <c r="D5" s="1400"/>
      <c r="E5" s="150"/>
    </row>
    <row r="6" spans="1:5" s="151" customFormat="1" ht="12.75">
      <c r="A6" s="1400" t="s">
        <v>591</v>
      </c>
      <c r="B6" s="1400"/>
      <c r="C6" s="1400"/>
      <c r="D6" s="1400"/>
      <c r="E6" s="150"/>
    </row>
    <row r="7" spans="1:5" s="154" customFormat="1" ht="12.75">
      <c r="A7" s="152"/>
      <c r="B7" s="148"/>
      <c r="C7" s="148"/>
      <c r="D7" s="143"/>
      <c r="E7" s="153"/>
    </row>
    <row r="8" spans="1:5" s="144" customFormat="1" ht="13.5" customHeight="1" thickBot="1">
      <c r="A8" s="155"/>
      <c r="B8" s="155"/>
      <c r="C8" s="155"/>
      <c r="D8" s="155"/>
      <c r="E8" s="156"/>
    </row>
    <row r="9" spans="1:4" s="142" customFormat="1" ht="11.25">
      <c r="A9" s="1375"/>
      <c r="B9" s="157"/>
      <c r="C9" s="158"/>
      <c r="D9" s="159"/>
    </row>
    <row r="10" spans="1:4" s="142" customFormat="1" ht="12.75" customHeight="1">
      <c r="A10" s="1373"/>
      <c r="B10" s="161" t="s">
        <v>592</v>
      </c>
      <c r="C10" s="162" t="s">
        <v>593</v>
      </c>
      <c r="D10" s="163" t="s">
        <v>594</v>
      </c>
    </row>
    <row r="11" spans="1:4" s="142" customFormat="1" ht="12.75" customHeight="1">
      <c r="A11" s="1373"/>
      <c r="B11" s="161" t="s">
        <v>595</v>
      </c>
      <c r="C11" s="162" t="s">
        <v>596</v>
      </c>
      <c r="D11" s="163" t="s">
        <v>597</v>
      </c>
    </row>
    <row r="12" spans="1:4" s="142" customFormat="1" ht="13.5" customHeight="1" thickBot="1">
      <c r="A12" s="1374"/>
      <c r="B12" s="164"/>
      <c r="C12" s="165"/>
      <c r="D12" s="166"/>
    </row>
    <row r="13" spans="1:4" s="142" customFormat="1" ht="12.75" customHeight="1">
      <c r="A13" s="160" t="s">
        <v>629</v>
      </c>
      <c r="B13" s="161" t="s">
        <v>598</v>
      </c>
      <c r="C13" s="167">
        <v>29977</v>
      </c>
      <c r="D13" s="168">
        <f>C13/29307.6</f>
        <v>1.0228404918860636</v>
      </c>
    </row>
    <row r="14" spans="1:4" s="142" customFormat="1" ht="11.25">
      <c r="A14" s="160" t="s">
        <v>599</v>
      </c>
      <c r="B14" s="161" t="s">
        <v>598</v>
      </c>
      <c r="C14" s="167">
        <v>31401</v>
      </c>
      <c r="D14" s="168">
        <f>C14/29307.6</f>
        <v>1.0714285714285714</v>
      </c>
    </row>
    <row r="15" spans="1:4" s="142" customFormat="1" ht="11.25">
      <c r="A15" s="160" t="s">
        <v>600</v>
      </c>
      <c r="B15" s="161" t="s">
        <v>598</v>
      </c>
      <c r="C15" s="167">
        <v>28650</v>
      </c>
      <c r="D15" s="169">
        <f>C15/29307.6</f>
        <v>0.9775621340539655</v>
      </c>
    </row>
    <row r="16" spans="1:4" s="142" customFormat="1" ht="11.25">
      <c r="A16" s="170" t="s">
        <v>630</v>
      </c>
      <c r="B16" s="171" t="s">
        <v>598</v>
      </c>
      <c r="C16" s="172">
        <v>9091</v>
      </c>
      <c r="D16" s="168">
        <f aca="true" t="shared" si="0" ref="D16:D36">C16/29307.6</f>
        <v>0.3101925780343665</v>
      </c>
    </row>
    <row r="17" spans="1:4" s="142" customFormat="1" ht="11.25">
      <c r="A17" s="160" t="s">
        <v>631</v>
      </c>
      <c r="B17" s="162" t="s">
        <v>598</v>
      </c>
      <c r="C17" s="167">
        <v>19608</v>
      </c>
      <c r="D17" s="168">
        <f t="shared" si="0"/>
        <v>0.6690414772959915</v>
      </c>
    </row>
    <row r="18" spans="1:4" s="142" customFormat="1" ht="11.25">
      <c r="A18" s="160" t="s">
        <v>632</v>
      </c>
      <c r="B18" s="162" t="s">
        <v>598</v>
      </c>
      <c r="C18" s="167">
        <v>22237</v>
      </c>
      <c r="D18" s="168">
        <f t="shared" si="0"/>
        <v>0.7587451719008039</v>
      </c>
    </row>
    <row r="19" spans="1:4" s="142" customFormat="1" ht="11.25">
      <c r="A19" s="173" t="s">
        <v>633</v>
      </c>
      <c r="B19" s="174" t="s">
        <v>598</v>
      </c>
      <c r="C19" s="175">
        <v>20880</v>
      </c>
      <c r="D19" s="169">
        <f t="shared" si="0"/>
        <v>0.7124431887974451</v>
      </c>
    </row>
    <row r="20" spans="1:4" s="142" customFormat="1" ht="11.25">
      <c r="A20" s="160" t="s">
        <v>601</v>
      </c>
      <c r="B20" s="161" t="s">
        <v>598</v>
      </c>
      <c r="C20" s="167">
        <v>43543</v>
      </c>
      <c r="D20" s="168">
        <f t="shared" si="0"/>
        <v>1.4857238395501509</v>
      </c>
    </row>
    <row r="21" spans="1:4" s="142" customFormat="1" ht="11.25">
      <c r="A21" s="160" t="s">
        <v>602</v>
      </c>
      <c r="B21" s="161" t="s">
        <v>598</v>
      </c>
      <c r="C21" s="167">
        <v>42960</v>
      </c>
      <c r="D21" s="168">
        <f t="shared" si="0"/>
        <v>1.465831388445318</v>
      </c>
    </row>
    <row r="22" spans="1:4" s="142" customFormat="1" ht="11.25">
      <c r="A22" s="160" t="s">
        <v>603</v>
      </c>
      <c r="B22" s="161" t="s">
        <v>598</v>
      </c>
      <c r="C22" s="167">
        <v>43000</v>
      </c>
      <c r="D22" s="168">
        <f t="shared" si="0"/>
        <v>1.4671962221403323</v>
      </c>
    </row>
    <row r="23" spans="1:4" s="142" customFormat="1" ht="11.25">
      <c r="A23" s="160" t="s">
        <v>604</v>
      </c>
      <c r="B23" s="161" t="s">
        <v>598</v>
      </c>
      <c r="C23" s="167">
        <v>42801</v>
      </c>
      <c r="D23" s="168">
        <f t="shared" si="0"/>
        <v>1.4604061745076362</v>
      </c>
    </row>
    <row r="24" spans="1:4" s="142" customFormat="1" ht="11.25">
      <c r="A24" s="160" t="s">
        <v>605</v>
      </c>
      <c r="B24" s="161" t="s">
        <v>598</v>
      </c>
      <c r="C24" s="167">
        <v>40443</v>
      </c>
      <c r="D24" s="168">
        <f t="shared" si="0"/>
        <v>1.3799492281865455</v>
      </c>
    </row>
    <row r="25" spans="1:4" s="142" customFormat="1" ht="11.25">
      <c r="A25" s="160" t="s">
        <v>606</v>
      </c>
      <c r="B25" s="161" t="s">
        <v>598</v>
      </c>
      <c r="C25" s="167">
        <v>40162</v>
      </c>
      <c r="D25" s="168">
        <f t="shared" si="0"/>
        <v>1.3703612714790703</v>
      </c>
    </row>
    <row r="26" spans="1:4" s="142" customFormat="1" ht="11.25">
      <c r="A26" s="173" t="s">
        <v>607</v>
      </c>
      <c r="B26" s="176" t="s">
        <v>598</v>
      </c>
      <c r="C26" s="175">
        <v>46680</v>
      </c>
      <c r="D26" s="169">
        <f t="shared" si="0"/>
        <v>1.5927609220816443</v>
      </c>
    </row>
    <row r="27" spans="1:4" s="142" customFormat="1" ht="11.25">
      <c r="A27" s="160" t="s">
        <v>608</v>
      </c>
      <c r="B27" s="161" t="s">
        <v>609</v>
      </c>
      <c r="C27" s="167">
        <v>15994</v>
      </c>
      <c r="D27" s="168">
        <f t="shared" si="0"/>
        <v>0.5457287529514528</v>
      </c>
    </row>
    <row r="28" spans="1:4" s="142" customFormat="1" ht="12.75" customHeight="1">
      <c r="A28" s="160" t="s">
        <v>610</v>
      </c>
      <c r="B28" s="161" t="s">
        <v>609</v>
      </c>
      <c r="C28" s="167">
        <v>31736</v>
      </c>
      <c r="D28" s="168">
        <f t="shared" si="0"/>
        <v>1.082859053624316</v>
      </c>
    </row>
    <row r="29" spans="1:4" s="142" customFormat="1" ht="11.25">
      <c r="A29" s="160" t="s">
        <v>634</v>
      </c>
      <c r="B29" s="176" t="s">
        <v>609</v>
      </c>
      <c r="C29" s="175">
        <v>35888</v>
      </c>
      <c r="D29" s="169">
        <f t="shared" si="0"/>
        <v>1.2245287911667964</v>
      </c>
    </row>
    <row r="30" spans="1:4" s="142" customFormat="1" ht="11.25">
      <c r="A30" s="170" t="s">
        <v>635</v>
      </c>
      <c r="B30" s="177" t="s">
        <v>598</v>
      </c>
      <c r="C30" s="178">
        <v>14654</v>
      </c>
      <c r="D30" s="168">
        <f t="shared" si="0"/>
        <v>0.5000068241684751</v>
      </c>
    </row>
    <row r="31" spans="1:4" s="142" customFormat="1" ht="11.25">
      <c r="A31" s="160" t="s">
        <v>611</v>
      </c>
      <c r="B31" s="161" t="s">
        <v>598</v>
      </c>
      <c r="C31" s="167">
        <v>37600</v>
      </c>
      <c r="D31" s="168">
        <f t="shared" si="0"/>
        <v>1.2829436733134068</v>
      </c>
    </row>
    <row r="32" spans="1:4" s="142" customFormat="1" ht="11.25">
      <c r="A32" s="160" t="s">
        <v>20</v>
      </c>
      <c r="B32" s="161" t="s">
        <v>612</v>
      </c>
      <c r="C32" s="167">
        <v>3600</v>
      </c>
      <c r="D32" s="168">
        <f t="shared" si="0"/>
        <v>0.12283503255128363</v>
      </c>
    </row>
    <row r="33" spans="1:4" s="142" customFormat="1" ht="11.25">
      <c r="A33" s="160" t="s">
        <v>613</v>
      </c>
      <c r="B33" s="161" t="s">
        <v>612</v>
      </c>
      <c r="C33" s="167">
        <v>3600</v>
      </c>
      <c r="D33" s="168">
        <f t="shared" si="0"/>
        <v>0.12283503255128363</v>
      </c>
    </row>
    <row r="34" spans="1:4" s="142" customFormat="1" ht="11.25">
      <c r="A34" s="173" t="s">
        <v>614</v>
      </c>
      <c r="B34" s="176" t="s">
        <v>612</v>
      </c>
      <c r="C34" s="175">
        <v>3600</v>
      </c>
      <c r="D34" s="169">
        <f t="shared" si="0"/>
        <v>0.12283503255128363</v>
      </c>
    </row>
    <row r="35" spans="1:4" s="142" customFormat="1" ht="11.25">
      <c r="A35" s="160" t="s">
        <v>615</v>
      </c>
      <c r="B35" s="161" t="s">
        <v>612</v>
      </c>
      <c r="C35" s="167">
        <v>3600</v>
      </c>
      <c r="D35" s="168">
        <f t="shared" si="0"/>
        <v>0.12283503255128363</v>
      </c>
    </row>
    <row r="36" spans="1:4" s="142" customFormat="1" ht="11.25">
      <c r="A36" s="160" t="s">
        <v>25</v>
      </c>
      <c r="B36" s="161" t="s">
        <v>612</v>
      </c>
      <c r="C36" s="167">
        <v>3600</v>
      </c>
      <c r="D36" s="168">
        <f t="shared" si="0"/>
        <v>0.12283503255128363</v>
      </c>
    </row>
    <row r="37" spans="1:4" s="142" customFormat="1" ht="11.25">
      <c r="A37" s="179"/>
      <c r="B37" s="180"/>
      <c r="C37" s="181"/>
      <c r="D37" s="182"/>
    </row>
    <row r="38" spans="1:4" s="142" customFormat="1" ht="11.25">
      <c r="A38" s="179"/>
      <c r="B38" s="180"/>
      <c r="C38" s="181"/>
      <c r="D38" s="182"/>
    </row>
    <row r="39" spans="1:5" s="142" customFormat="1" ht="15" customHeight="1">
      <c r="A39" s="179" t="s">
        <v>616</v>
      </c>
      <c r="B39" s="179"/>
      <c r="C39" s="183"/>
      <c r="D39" s="183"/>
      <c r="E39" s="184"/>
    </row>
    <row r="40" spans="1:5" s="142" customFormat="1" ht="13.5" customHeight="1">
      <c r="A40" s="142" t="s">
        <v>617</v>
      </c>
      <c r="C40" s="185"/>
      <c r="D40" s="185"/>
      <c r="E40" s="141"/>
    </row>
    <row r="41" spans="1:5" s="142" customFormat="1" ht="13.5" customHeight="1">
      <c r="A41" s="142" t="s">
        <v>618</v>
      </c>
      <c r="C41" s="185"/>
      <c r="D41" s="185"/>
      <c r="E41" s="141"/>
    </row>
    <row r="42" spans="1:5" s="142" customFormat="1" ht="13.5" customHeight="1">
      <c r="A42" s="142" t="s">
        <v>619</v>
      </c>
      <c r="C42" s="185"/>
      <c r="D42" s="185"/>
      <c r="E42" s="141"/>
    </row>
    <row r="43" spans="3:5" s="142" customFormat="1" ht="13.5" customHeight="1">
      <c r="C43" s="185"/>
      <c r="D43" s="185"/>
      <c r="E43" s="141"/>
    </row>
    <row r="44" spans="3:5" s="142" customFormat="1" ht="13.5" customHeight="1">
      <c r="C44" s="185"/>
      <c r="D44" s="185"/>
      <c r="E44" s="141"/>
    </row>
    <row r="45" spans="3:5" s="142" customFormat="1" ht="13.5" customHeight="1">
      <c r="C45" s="185"/>
      <c r="D45" s="185"/>
      <c r="E45" s="141"/>
    </row>
    <row r="46" spans="1:5" s="142" customFormat="1" ht="13.5" customHeight="1">
      <c r="A46" s="186" t="s">
        <v>620</v>
      </c>
      <c r="B46" s="187"/>
      <c r="C46" s="187"/>
      <c r="D46" s="140"/>
      <c r="E46" s="141"/>
    </row>
    <row r="47" spans="1:5" s="142" customFormat="1" ht="13.5" customHeight="1">
      <c r="A47" s="188"/>
      <c r="B47" s="187"/>
      <c r="C47" s="187"/>
      <c r="D47" s="140"/>
      <c r="E47" s="141"/>
    </row>
    <row r="48" spans="1:5" s="142" customFormat="1" ht="13.5" customHeight="1" thickBot="1">
      <c r="A48" s="189"/>
      <c r="B48" s="189"/>
      <c r="C48" s="190"/>
      <c r="D48" s="185"/>
      <c r="E48" s="141"/>
    </row>
    <row r="49" spans="1:5" s="142" customFormat="1" ht="13.5" customHeight="1">
      <c r="A49" s="191"/>
      <c r="B49" s="192"/>
      <c r="C49" s="193"/>
      <c r="D49" s="194"/>
      <c r="E49" s="141"/>
    </row>
    <row r="50" spans="1:5" s="142" customFormat="1" ht="13.5" customHeight="1">
      <c r="A50" s="162" t="s">
        <v>621</v>
      </c>
      <c r="B50" s="195" t="s">
        <v>622</v>
      </c>
      <c r="C50" s="196" t="s">
        <v>612</v>
      </c>
      <c r="D50" s="197" t="s">
        <v>623</v>
      </c>
      <c r="E50" s="141"/>
    </row>
    <row r="51" spans="1:5" s="142" customFormat="1" ht="15" customHeight="1" thickBot="1">
      <c r="A51" s="165"/>
      <c r="B51" s="198"/>
      <c r="C51" s="199"/>
      <c r="D51" s="200"/>
      <c r="E51" s="184"/>
    </row>
    <row r="52" spans="1:5" s="142" customFormat="1" ht="12.75" customHeight="1">
      <c r="A52" s="160" t="s">
        <v>624</v>
      </c>
      <c r="B52" s="201">
        <v>1</v>
      </c>
      <c r="C52" s="202">
        <v>0.000278</v>
      </c>
      <c r="D52" s="197">
        <v>0.2388</v>
      </c>
      <c r="E52" s="184"/>
    </row>
    <row r="53" spans="1:5" s="142" customFormat="1" ht="12.75" customHeight="1">
      <c r="A53" s="160" t="s">
        <v>625</v>
      </c>
      <c r="B53" s="203">
        <v>4.1868</v>
      </c>
      <c r="C53" s="202">
        <v>0.001163</v>
      </c>
      <c r="D53" s="197">
        <v>1</v>
      </c>
      <c r="E53" s="184"/>
    </row>
    <row r="54" spans="1:5" s="142" customFormat="1" ht="12.75" customHeight="1">
      <c r="A54" s="160" t="s">
        <v>626</v>
      </c>
      <c r="B54" s="204">
        <v>3600</v>
      </c>
      <c r="C54" s="205">
        <v>1</v>
      </c>
      <c r="D54" s="197">
        <v>860</v>
      </c>
      <c r="E54" s="184"/>
    </row>
    <row r="55" spans="1:5" s="142" customFormat="1" ht="12.75" customHeight="1">
      <c r="A55" s="160" t="s">
        <v>627</v>
      </c>
      <c r="B55" s="206">
        <v>29307.6</v>
      </c>
      <c r="C55" s="196">
        <v>8.14</v>
      </c>
      <c r="D55" s="207">
        <v>7000</v>
      </c>
      <c r="E55" s="184"/>
    </row>
    <row r="56" spans="1:5" s="142" customFormat="1" ht="12.75" customHeight="1">
      <c r="A56" s="160" t="s">
        <v>628</v>
      </c>
      <c r="B56" s="208">
        <v>41868</v>
      </c>
      <c r="C56" s="196">
        <v>11.63</v>
      </c>
      <c r="D56" s="207">
        <v>10000</v>
      </c>
      <c r="E56" s="184"/>
    </row>
    <row r="57" spans="2:5" s="142" customFormat="1" ht="11.25">
      <c r="B57" s="209"/>
      <c r="C57" s="185"/>
      <c r="D57" s="185"/>
      <c r="E57" s="141"/>
    </row>
    <row r="58" spans="1:4" ht="12.75">
      <c r="A58" s="210"/>
      <c r="B58" s="210"/>
      <c r="C58" s="211"/>
      <c r="D58" s="211"/>
    </row>
    <row r="59" spans="1:2" ht="12.75">
      <c r="A59" s="212"/>
      <c r="B59" s="212"/>
    </row>
  </sheetData>
  <mergeCells count="3">
    <mergeCell ref="A6:D6"/>
    <mergeCell ref="A5:D5"/>
    <mergeCell ref="A9:A12"/>
  </mergeCells>
  <printOptions horizontalCentered="1"/>
  <pageMargins left="0.7874015748031497" right="0.7874015748031497" top="0.6692913385826772" bottom="0.7874015748031497" header="0.5905511811023623" footer="0.5905511811023623"/>
  <pageSetup horizontalDpi="300" verticalDpi="300" orientation="portrait" paperSize="9" r:id="rId2"/>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horizontalDpi="600" verticalDpi="600" orientation="portrait" paperSize="9" r:id="rId2"/>
  <headerFooter alignWithMargins="0">
    <oddHeader>&amp;C&amp;9- 29 -</oddHeader>
  </headerFooter>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G28" sqref="G28"/>
    </sheetView>
  </sheetViews>
  <sheetFormatPr defaultColWidth="11.421875" defaultRowHeight="12.75"/>
  <sheetData/>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&amp;C&amp;9- 30 -</oddHeader>
  </headerFooter>
  <drawing r:id="rId1"/>
</worksheet>
</file>

<file path=xl/worksheets/sheet23.xml><?xml version="1.0" encoding="utf-8"?>
<worksheet xmlns="http://schemas.openxmlformats.org/spreadsheetml/2006/main" xmlns:r="http://schemas.openxmlformats.org/officeDocument/2006/relationships">
  <dimension ref="A1:M66"/>
  <sheetViews>
    <sheetView workbookViewId="0" topLeftCell="A1">
      <selection activeCell="B36" sqref="B36"/>
    </sheetView>
  </sheetViews>
  <sheetFormatPr defaultColWidth="11.421875" defaultRowHeight="11.25" customHeight="1"/>
  <cols>
    <col min="1" max="1" width="8.7109375" style="3" customWidth="1"/>
    <col min="2" max="2" width="11.421875" style="2" customWidth="1"/>
    <col min="3" max="7" width="10.7109375" style="2" bestFit="1" customWidth="1"/>
    <col min="8" max="16384" width="11.421875" style="2" customWidth="1"/>
  </cols>
  <sheetData>
    <row r="1" spans="1:7" ht="11.25" customHeight="1">
      <c r="A1" s="60"/>
      <c r="B1" s="4"/>
      <c r="C1" s="4"/>
      <c r="D1" s="4"/>
      <c r="E1" s="4"/>
      <c r="F1" s="4"/>
      <c r="G1" s="4"/>
    </row>
    <row r="2" spans="1:7" ht="11.25" customHeight="1">
      <c r="A2" s="45"/>
      <c r="B2" s="4"/>
      <c r="C2" s="4"/>
      <c r="D2" s="4"/>
      <c r="E2" s="4"/>
      <c r="F2" s="4"/>
      <c r="G2" s="4"/>
    </row>
    <row r="3" spans="1:7" ht="14.25" customHeight="1">
      <c r="A3" s="320" t="s">
        <v>683</v>
      </c>
      <c r="B3" s="320"/>
      <c r="C3" s="320"/>
      <c r="D3" s="320"/>
      <c r="E3" s="320"/>
      <c r="F3" s="320"/>
      <c r="G3" s="320"/>
    </row>
    <row r="4" spans="1:7" ht="14.25" customHeight="1">
      <c r="A4" s="320" t="s">
        <v>678</v>
      </c>
      <c r="B4" s="320"/>
      <c r="C4" s="320"/>
      <c r="D4" s="320"/>
      <c r="E4" s="320"/>
      <c r="F4" s="320"/>
      <c r="G4" s="320"/>
    </row>
    <row r="5" spans="1:7" ht="11.25" customHeight="1">
      <c r="A5" s="50"/>
      <c r="B5" s="4"/>
      <c r="C5" s="15"/>
      <c r="D5" s="4"/>
      <c r="E5" s="4"/>
      <c r="F5" s="4"/>
      <c r="G5" s="4"/>
    </row>
    <row r="7" spans="1:7" ht="10.5" customHeight="1">
      <c r="A7" s="1383"/>
      <c r="B7" s="63" t="s">
        <v>679</v>
      </c>
      <c r="C7" s="64" t="s">
        <v>13</v>
      </c>
      <c r="D7" s="64"/>
      <c r="E7" s="64"/>
      <c r="F7" s="64"/>
      <c r="G7" s="64"/>
    </row>
    <row r="8" spans="1:7" ht="10.5" customHeight="1">
      <c r="A8" s="1384"/>
      <c r="B8" s="65" t="s">
        <v>73</v>
      </c>
      <c r="C8" s="66" t="s">
        <v>15</v>
      </c>
      <c r="D8" s="66" t="s">
        <v>16</v>
      </c>
      <c r="E8" s="66" t="s">
        <v>17</v>
      </c>
      <c r="F8" s="66" t="s">
        <v>18</v>
      </c>
      <c r="G8" s="67" t="s">
        <v>21</v>
      </c>
    </row>
    <row r="9" spans="1:7" ht="10.5" customHeight="1">
      <c r="A9" s="10"/>
      <c r="B9" s="7"/>
      <c r="C9" s="7"/>
      <c r="D9" s="7"/>
      <c r="E9" s="7"/>
      <c r="F9" s="7"/>
      <c r="G9" s="7"/>
    </row>
    <row r="10" spans="1:7" ht="10.5" customHeight="1">
      <c r="A10" s="8" t="s">
        <v>680</v>
      </c>
      <c r="B10" s="15"/>
      <c r="C10" s="9"/>
      <c r="D10" s="9"/>
      <c r="E10" s="9"/>
      <c r="F10" s="9"/>
      <c r="G10" s="9"/>
    </row>
    <row r="11" spans="1:2" ht="10.5" customHeight="1">
      <c r="A11" s="10"/>
      <c r="B11" s="5"/>
    </row>
    <row r="12" spans="1:8" ht="10.5" customHeight="1">
      <c r="A12" s="6">
        <v>1990</v>
      </c>
      <c r="B12" s="20">
        <v>28127.283</v>
      </c>
      <c r="C12" s="21">
        <v>2199.92</v>
      </c>
      <c r="D12" s="21">
        <v>20473.995</v>
      </c>
      <c r="E12" s="21">
        <v>4039.25</v>
      </c>
      <c r="F12" s="21">
        <v>1384.743</v>
      </c>
      <c r="G12" s="40">
        <v>29.375</v>
      </c>
      <c r="H12" s="21"/>
    </row>
    <row r="13" spans="1:8" ht="10.5" customHeight="1">
      <c r="A13" s="6">
        <v>1995</v>
      </c>
      <c r="B13" s="21">
        <v>13255.791200738326</v>
      </c>
      <c r="C13" s="21">
        <v>358.533633897</v>
      </c>
      <c r="D13" s="21">
        <v>2248.800001435</v>
      </c>
      <c r="E13" s="21">
        <v>7235.982248394001</v>
      </c>
      <c r="F13" s="21">
        <v>3396.4163730123246</v>
      </c>
      <c r="G13" s="21">
        <v>16</v>
      </c>
      <c r="H13" s="21"/>
    </row>
    <row r="14" spans="1:8" ht="10.5" customHeight="1">
      <c r="A14" s="6">
        <v>1996</v>
      </c>
      <c r="B14" s="21">
        <v>13659.745498674001</v>
      </c>
      <c r="C14" s="21">
        <v>210.29336041499997</v>
      </c>
      <c r="D14" s="21">
        <v>1834.7734518230002</v>
      </c>
      <c r="E14" s="21">
        <v>7053.768650484</v>
      </c>
      <c r="F14" s="21">
        <v>4542.1811059520005</v>
      </c>
      <c r="G14" s="21">
        <v>19</v>
      </c>
      <c r="H14" s="21"/>
    </row>
    <row r="15" spans="1:8" ht="10.5" customHeight="1">
      <c r="A15" s="6">
        <v>1997</v>
      </c>
      <c r="B15" s="21">
        <v>12812.757766194502</v>
      </c>
      <c r="C15" s="21">
        <v>262.402932377</v>
      </c>
      <c r="D15" s="21">
        <v>1039.653047288</v>
      </c>
      <c r="E15" s="21">
        <v>6843.128937697499</v>
      </c>
      <c r="F15" s="21">
        <v>4661.241248832001</v>
      </c>
      <c r="G15" s="21">
        <v>6.331600000000001</v>
      </c>
      <c r="H15" s="21"/>
    </row>
    <row r="16" spans="1:8" ht="10.5" customHeight="1">
      <c r="A16" s="6">
        <v>1998</v>
      </c>
      <c r="B16" s="21">
        <v>12727.75268037932</v>
      </c>
      <c r="C16" s="21">
        <v>226.80614676300002</v>
      </c>
      <c r="D16" s="21">
        <v>706.2102565420001</v>
      </c>
      <c r="E16" s="21">
        <v>7086.432312677201</v>
      </c>
      <c r="F16" s="21">
        <v>4693.67836439712</v>
      </c>
      <c r="G16" s="21">
        <v>14.625599999999999</v>
      </c>
      <c r="H16" s="21"/>
    </row>
    <row r="17" spans="1:8" ht="10.5" customHeight="1">
      <c r="A17" s="6">
        <v>1999</v>
      </c>
      <c r="B17" s="21">
        <v>12444.106664346851</v>
      </c>
      <c r="C17" s="21">
        <v>234.503274337</v>
      </c>
      <c r="D17" s="21">
        <v>526.0738173320001</v>
      </c>
      <c r="E17" s="21">
        <v>6998.235207137</v>
      </c>
      <c r="F17" s="21">
        <v>4678.865965540852</v>
      </c>
      <c r="G17" s="21">
        <v>6.4284</v>
      </c>
      <c r="H17" s="21"/>
    </row>
    <row r="18" spans="1:8" ht="10.5" customHeight="1">
      <c r="A18" s="6">
        <v>2000</v>
      </c>
      <c r="B18" s="21">
        <v>12097.91801826876</v>
      </c>
      <c r="C18" s="21">
        <v>120.73188720599998</v>
      </c>
      <c r="D18" s="21">
        <v>475.63854071000003</v>
      </c>
      <c r="E18" s="21">
        <v>6806.044198701999</v>
      </c>
      <c r="F18" s="21">
        <v>4656.49079165076</v>
      </c>
      <c r="G18" s="21">
        <v>39.0126</v>
      </c>
      <c r="H18" s="21"/>
    </row>
    <row r="19" spans="1:8" ht="10.5" customHeight="1">
      <c r="A19" s="6">
        <v>2001</v>
      </c>
      <c r="B19" s="21">
        <v>12379.028773677801</v>
      </c>
      <c r="C19" s="21">
        <v>113.18516848499998</v>
      </c>
      <c r="D19" s="21">
        <v>389.548069164</v>
      </c>
      <c r="E19" s="21">
        <v>6999.3834764</v>
      </c>
      <c r="F19" s="21">
        <v>4837.1008596288</v>
      </c>
      <c r="G19" s="21">
        <v>39.8112</v>
      </c>
      <c r="H19" s="21"/>
    </row>
    <row r="20" spans="1:7" ht="10.5" customHeight="1">
      <c r="A20" s="6">
        <v>2002</v>
      </c>
      <c r="B20" s="21">
        <v>12065.917381097921</v>
      </c>
      <c r="C20" s="21">
        <v>106.13280659400002</v>
      </c>
      <c r="D20" s="21">
        <v>393.02112172399995</v>
      </c>
      <c r="E20" s="21">
        <v>6714.47766575656</v>
      </c>
      <c r="F20" s="21">
        <v>4852.28578702336</v>
      </c>
      <c r="G20" s="21" t="s">
        <v>681</v>
      </c>
    </row>
    <row r="21" spans="1:7" ht="10.5" customHeight="1">
      <c r="A21" s="10"/>
      <c r="B21" s="21"/>
      <c r="C21" s="21"/>
      <c r="D21" s="21"/>
      <c r="E21" s="21"/>
      <c r="F21" s="21"/>
      <c r="G21" s="21"/>
    </row>
    <row r="22" spans="1:7" ht="10.5" customHeight="1">
      <c r="A22" s="9" t="s">
        <v>76</v>
      </c>
      <c r="B22" s="15"/>
      <c r="C22" s="9"/>
      <c r="D22" s="9"/>
      <c r="E22" s="9"/>
      <c r="F22" s="9"/>
      <c r="G22" s="9"/>
    </row>
    <row r="23" ht="10.5" customHeight="1"/>
    <row r="24" spans="1:7" ht="10.5" customHeight="1">
      <c r="A24" s="6">
        <v>1990</v>
      </c>
      <c r="B24" s="21">
        <v>100</v>
      </c>
      <c r="C24" s="29">
        <f>SUM(C12/B12*100)</f>
        <v>7.821302896550655</v>
      </c>
      <c r="D24" s="29">
        <f>SUM(D12/B12*100)</f>
        <v>72.79051801768411</v>
      </c>
      <c r="E24" s="29">
        <f>SUM(E12/B12*100)</f>
        <v>14.360612079026616</v>
      </c>
      <c r="F24" s="29">
        <f>SUM(F12/B12*100)</f>
        <v>4.9231310397097365</v>
      </c>
      <c r="G24" s="29">
        <f aca="true" t="shared" si="0" ref="G24:G31">SUM(G12/B12*100)</f>
        <v>0.10443596702888083</v>
      </c>
    </row>
    <row r="25" spans="1:9" ht="10.5" customHeight="1">
      <c r="A25" s="6">
        <v>1995</v>
      </c>
      <c r="B25" s="28">
        <v>100</v>
      </c>
      <c r="C25" s="29">
        <f aca="true" t="shared" si="1" ref="C25:C32">SUM(C13/B13*100)</f>
        <v>2.7047320561071473</v>
      </c>
      <c r="D25" s="29">
        <f aca="true" t="shared" si="2" ref="D25:D32">SUM(D13/B13*100)</f>
        <v>16.9646607085192</v>
      </c>
      <c r="E25" s="29">
        <f aca="true" t="shared" si="3" ref="E25:E32">SUM(E13/B13*100)</f>
        <v>54.58732820105803</v>
      </c>
      <c r="F25" s="29">
        <f aca="true" t="shared" si="4" ref="F25:F32">SUM(F13/B13*100)</f>
        <v>25.622132406726124</v>
      </c>
      <c r="G25" s="29">
        <f t="shared" si="0"/>
        <v>0.12070196156310024</v>
      </c>
      <c r="H25" s="5"/>
      <c r="I25" s="5"/>
    </row>
    <row r="26" spans="1:9" ht="10.5" customHeight="1">
      <c r="A26" s="6">
        <v>1996</v>
      </c>
      <c r="B26" s="28">
        <v>100</v>
      </c>
      <c r="C26" s="29">
        <f t="shared" si="1"/>
        <v>1.5395115555806942</v>
      </c>
      <c r="D26" s="29">
        <f t="shared" si="2"/>
        <v>13.43197391196716</v>
      </c>
      <c r="E26" s="29">
        <f t="shared" si="3"/>
        <v>51.639092772033955</v>
      </c>
      <c r="F26" s="29">
        <f t="shared" si="4"/>
        <v>33.25231137280652</v>
      </c>
      <c r="G26" s="29">
        <f t="shared" si="0"/>
        <v>0.13909483161193886</v>
      </c>
      <c r="H26" s="5"/>
      <c r="I26" s="5"/>
    </row>
    <row r="27" spans="1:9" ht="10.5" customHeight="1">
      <c r="A27" s="6">
        <v>1997</v>
      </c>
      <c r="B27" s="28">
        <v>100</v>
      </c>
      <c r="C27" s="29">
        <f t="shared" si="1"/>
        <v>2.0479816848589025</v>
      </c>
      <c r="D27" s="29">
        <f t="shared" si="2"/>
        <v>8.114202002874404</v>
      </c>
      <c r="E27" s="29">
        <f t="shared" si="3"/>
        <v>53.40871233632919</v>
      </c>
      <c r="F27" s="29">
        <f t="shared" si="4"/>
        <v>36.379687604259054</v>
      </c>
      <c r="G27" s="29">
        <f t="shared" si="0"/>
        <v>0.04941637167843329</v>
      </c>
      <c r="H27" s="5"/>
      <c r="I27" s="5"/>
    </row>
    <row r="28" spans="1:9" ht="10.5" customHeight="1">
      <c r="A28" s="6">
        <v>1998</v>
      </c>
      <c r="B28" s="28">
        <v>100</v>
      </c>
      <c r="C28" s="29">
        <f t="shared" si="1"/>
        <v>1.7819810964164695</v>
      </c>
      <c r="D28" s="29">
        <f t="shared" si="2"/>
        <v>5.548585632329816</v>
      </c>
      <c r="E28" s="29">
        <f t="shared" si="3"/>
        <v>55.67701141460274</v>
      </c>
      <c r="F28" s="29">
        <f t="shared" si="4"/>
        <v>36.87751076144604</v>
      </c>
      <c r="G28" s="29">
        <f t="shared" si="0"/>
        <v>0.11491109520494011</v>
      </c>
      <c r="H28" s="5"/>
      <c r="I28" s="5"/>
    </row>
    <row r="29" spans="1:9" ht="10.5" customHeight="1">
      <c r="A29" s="6">
        <v>1999</v>
      </c>
      <c r="B29" s="28">
        <v>100</v>
      </c>
      <c r="C29" s="29">
        <f t="shared" si="1"/>
        <v>1.8844524614118476</v>
      </c>
      <c r="D29" s="29">
        <f t="shared" si="2"/>
        <v>4.227493636318907</v>
      </c>
      <c r="E29" s="29">
        <f t="shared" si="3"/>
        <v>56.23734508148651</v>
      </c>
      <c r="F29" s="29">
        <f t="shared" si="4"/>
        <v>37.599050632908</v>
      </c>
      <c r="G29" s="29">
        <f t="shared" si="0"/>
        <v>0.05165818787472925</v>
      </c>
      <c r="H29" s="5"/>
      <c r="I29" s="5"/>
    </row>
    <row r="30" spans="1:9" ht="10.5" customHeight="1">
      <c r="A30" s="6">
        <v>2000</v>
      </c>
      <c r="B30" s="28">
        <v>100</v>
      </c>
      <c r="C30" s="29">
        <f t="shared" si="1"/>
        <v>0.9979559046745549</v>
      </c>
      <c r="D30" s="29">
        <f t="shared" si="2"/>
        <v>3.9315735153085867</v>
      </c>
      <c r="E30" s="29">
        <f t="shared" si="3"/>
        <v>56.25797916984033</v>
      </c>
      <c r="F30" s="29">
        <f t="shared" si="4"/>
        <v>38.49001774205372</v>
      </c>
      <c r="G30" s="29">
        <f t="shared" si="0"/>
        <v>0.3224736681227965</v>
      </c>
      <c r="H30" s="5"/>
      <c r="I30" s="5"/>
    </row>
    <row r="31" spans="1:9" ht="10.5" customHeight="1">
      <c r="A31" s="6">
        <v>2001</v>
      </c>
      <c r="B31" s="28">
        <v>100</v>
      </c>
      <c r="C31" s="29">
        <f t="shared" si="1"/>
        <v>0.9143299571746026</v>
      </c>
      <c r="D31" s="29">
        <f t="shared" si="2"/>
        <v>3.1468387083186786</v>
      </c>
      <c r="E31" s="29">
        <f t="shared" si="3"/>
        <v>56.54226679950182</v>
      </c>
      <c r="F31" s="29">
        <f t="shared" si="4"/>
        <v>39.074962568260524</v>
      </c>
      <c r="G31" s="29">
        <f t="shared" si="0"/>
        <v>0.32160196674437586</v>
      </c>
      <c r="H31" s="5"/>
      <c r="I31" s="5"/>
    </row>
    <row r="32" spans="1:9" ht="10.5" customHeight="1">
      <c r="A32" s="6">
        <v>2002</v>
      </c>
      <c r="B32" s="28">
        <v>100</v>
      </c>
      <c r="C32" s="29">
        <f t="shared" si="1"/>
        <v>0.8796082655121131</v>
      </c>
      <c r="D32" s="29">
        <f t="shared" si="2"/>
        <v>3.2572833818644757</v>
      </c>
      <c r="E32" s="29">
        <f t="shared" si="3"/>
        <v>55.64829804217991</v>
      </c>
      <c r="F32" s="29">
        <f t="shared" si="4"/>
        <v>40.2148103104435</v>
      </c>
      <c r="G32" s="29">
        <v>0.04941637167843329</v>
      </c>
      <c r="H32" s="5"/>
      <c r="I32" s="5"/>
    </row>
    <row r="33" spans="1:9" ht="10.5" customHeight="1">
      <c r="A33" s="10"/>
      <c r="B33" s="28"/>
      <c r="C33" s="29"/>
      <c r="D33" s="29"/>
      <c r="E33" s="29"/>
      <c r="F33" s="29"/>
      <c r="G33" s="29"/>
      <c r="H33" s="5"/>
      <c r="I33" s="5"/>
    </row>
    <row r="34" spans="1:7" ht="10.5" customHeight="1">
      <c r="A34" s="9" t="s">
        <v>88</v>
      </c>
      <c r="B34" s="15"/>
      <c r="C34" s="4"/>
      <c r="D34" s="4"/>
      <c r="E34" s="4"/>
      <c r="F34" s="4"/>
      <c r="G34" s="4"/>
    </row>
    <row r="35" spans="1:2" ht="10.5" customHeight="1">
      <c r="A35" s="10"/>
      <c r="B35" s="5"/>
    </row>
    <row r="36" spans="1:7" ht="10.5" customHeight="1">
      <c r="A36" s="6">
        <v>1990</v>
      </c>
      <c r="B36" s="80">
        <v>100</v>
      </c>
      <c r="C36" s="80">
        <v>100</v>
      </c>
      <c r="D36" s="80">
        <v>100</v>
      </c>
      <c r="E36" s="80">
        <v>100</v>
      </c>
      <c r="F36" s="80">
        <v>100</v>
      </c>
      <c r="G36" s="80">
        <v>100</v>
      </c>
    </row>
    <row r="37" spans="1:7" ht="10.5" customHeight="1">
      <c r="A37" s="6">
        <v>1995</v>
      </c>
      <c r="B37" s="29">
        <f>SUM(B13/$B$12*100)</f>
        <v>47.12787652023953</v>
      </c>
      <c r="C37" s="29">
        <f>SUM(C13/$C$12*100)</f>
        <v>16.297575998081747</v>
      </c>
      <c r="D37" s="29">
        <f>SUM(D13/$D$12*100)</f>
        <v>10.983689316300996</v>
      </c>
      <c r="E37" s="29">
        <f>SUM(E13/$E$12*100)</f>
        <v>179.1417280038126</v>
      </c>
      <c r="F37" s="29">
        <f>SUM(F13/$F$12*100)</f>
        <v>245.27413195172855</v>
      </c>
      <c r="G37" s="29">
        <f>SUM(G13/$G$12*100)</f>
        <v>54.46808510638298</v>
      </c>
    </row>
    <row r="38" spans="1:7" ht="10.5" customHeight="1">
      <c r="A38" s="6">
        <v>1996</v>
      </c>
      <c r="B38" s="29">
        <f aca="true" t="shared" si="5" ref="B38:B44">SUM(B14/$B$12*100)</f>
        <v>48.564041890124976</v>
      </c>
      <c r="C38" s="29">
        <f aca="true" t="shared" si="6" ref="C38:C44">SUM(C14/$C$12*100)</f>
        <v>9.55913671474417</v>
      </c>
      <c r="D38" s="29">
        <f aca="true" t="shared" si="7" ref="D38:D44">SUM(D14/$D$12*100)</f>
        <v>8.961482367378718</v>
      </c>
      <c r="E38" s="29">
        <f aca="true" t="shared" si="8" ref="E38:E44">SUM(E14/$E$12*100)</f>
        <v>174.63065297973634</v>
      </c>
      <c r="F38" s="29">
        <f aca="true" t="shared" si="9" ref="F38:F44">SUM(F14/$F$12*100)</f>
        <v>328.0161810496244</v>
      </c>
      <c r="G38" s="29">
        <f aca="true" t="shared" si="10" ref="G38:G43">SUM(G14/$G$12*100)</f>
        <v>64.68085106382979</v>
      </c>
    </row>
    <row r="39" spans="1:7" ht="10.5" customHeight="1">
      <c r="A39" s="6">
        <v>1997</v>
      </c>
      <c r="B39" s="29">
        <f t="shared" si="5"/>
        <v>45.55277438704087</v>
      </c>
      <c r="C39" s="29">
        <f t="shared" si="6"/>
        <v>11.927839756763882</v>
      </c>
      <c r="D39" s="29">
        <f t="shared" si="7"/>
        <v>5.077919806505765</v>
      </c>
      <c r="E39" s="29">
        <f t="shared" si="8"/>
        <v>169.41583060462955</v>
      </c>
      <c r="F39" s="29">
        <f t="shared" si="9"/>
        <v>336.6141766979144</v>
      </c>
      <c r="G39" s="29">
        <f t="shared" si="10"/>
        <v>21.554382978723407</v>
      </c>
    </row>
    <row r="40" spans="1:7" ht="10.5" customHeight="1">
      <c r="A40" s="6">
        <v>1998</v>
      </c>
      <c r="B40" s="29">
        <f t="shared" si="5"/>
        <v>45.250558613781934</v>
      </c>
      <c r="C40" s="29">
        <f t="shared" si="6"/>
        <v>10.309745207234808</v>
      </c>
      <c r="D40" s="29">
        <f t="shared" si="7"/>
        <v>3.449303648564924</v>
      </c>
      <c r="E40" s="29">
        <f t="shared" si="8"/>
        <v>175.4393095915628</v>
      </c>
      <c r="F40" s="29">
        <f t="shared" si="9"/>
        <v>338.95664136934585</v>
      </c>
      <c r="G40" s="29">
        <f t="shared" si="10"/>
        <v>49.789276595744674</v>
      </c>
    </row>
    <row r="41" spans="1:7" ht="10.5" customHeight="1">
      <c r="A41" s="6">
        <v>1999</v>
      </c>
      <c r="B41" s="29">
        <f t="shared" si="5"/>
        <v>44.24212130388439</v>
      </c>
      <c r="C41" s="29">
        <f t="shared" si="6"/>
        <v>10.659627365404196</v>
      </c>
      <c r="D41" s="29">
        <f t="shared" si="7"/>
        <v>2.569473213859826</v>
      </c>
      <c r="E41" s="29">
        <f t="shared" si="8"/>
        <v>173.255807566677</v>
      </c>
      <c r="F41" s="29">
        <f t="shared" si="9"/>
        <v>337.88695559687625</v>
      </c>
      <c r="G41" s="29">
        <f t="shared" si="10"/>
        <v>21.88391489361702</v>
      </c>
    </row>
    <row r="42" spans="1:7" ht="10.5" customHeight="1">
      <c r="A42" s="6">
        <v>2000</v>
      </c>
      <c r="B42" s="29">
        <f t="shared" si="5"/>
        <v>43.01132824762619</v>
      </c>
      <c r="C42" s="29">
        <f t="shared" si="6"/>
        <v>5.488012618913414</v>
      </c>
      <c r="D42" s="29">
        <f t="shared" si="7"/>
        <v>2.3231349851848653</v>
      </c>
      <c r="E42" s="29">
        <f t="shared" si="8"/>
        <v>168.4977210794578</v>
      </c>
      <c r="F42" s="29">
        <f t="shared" si="9"/>
        <v>336.2711197421298</v>
      </c>
      <c r="G42" s="29">
        <f t="shared" si="10"/>
        <v>132.8088510638298</v>
      </c>
    </row>
    <row r="43" spans="1:7" ht="10.5" customHeight="1">
      <c r="A43" s="6">
        <v>2001</v>
      </c>
      <c r="B43" s="29">
        <f t="shared" si="5"/>
        <v>44.010752029187465</v>
      </c>
      <c r="C43" s="29">
        <f t="shared" si="6"/>
        <v>5.144967475408196</v>
      </c>
      <c r="D43" s="29">
        <f t="shared" si="7"/>
        <v>1.902648062403063</v>
      </c>
      <c r="E43" s="29">
        <f t="shared" si="8"/>
        <v>173.28423535062203</v>
      </c>
      <c r="F43" s="29">
        <f t="shared" si="9"/>
        <v>349.31397809043267</v>
      </c>
      <c r="G43" s="29">
        <f t="shared" si="10"/>
        <v>135.52748936170212</v>
      </c>
    </row>
    <row r="44" spans="1:7" ht="10.5" customHeight="1">
      <c r="A44" s="6">
        <v>2002</v>
      </c>
      <c r="B44" s="29">
        <f t="shared" si="5"/>
        <v>42.89755743950783</v>
      </c>
      <c r="C44" s="29">
        <f t="shared" si="6"/>
        <v>4.82439391405142</v>
      </c>
      <c r="D44" s="29">
        <f t="shared" si="7"/>
        <v>1.9196113006963222</v>
      </c>
      <c r="E44" s="29">
        <f t="shared" si="8"/>
        <v>166.23080190026764</v>
      </c>
      <c r="F44" s="29">
        <f t="shared" si="9"/>
        <v>350.41056622227813</v>
      </c>
      <c r="G44" s="21" t="s">
        <v>682</v>
      </c>
    </row>
    <row r="45" spans="1:7" ht="10.5" customHeight="1">
      <c r="A45" s="10"/>
      <c r="B45" s="29"/>
      <c r="C45" s="29"/>
      <c r="D45" s="29"/>
      <c r="E45" s="29"/>
      <c r="F45" s="29"/>
      <c r="G45" s="23"/>
    </row>
    <row r="46" spans="1:7" ht="10.5" customHeight="1">
      <c r="A46" s="9" t="s">
        <v>89</v>
      </c>
      <c r="B46" s="15"/>
      <c r="C46" s="9"/>
      <c r="D46" s="9"/>
      <c r="E46" s="9"/>
      <c r="F46" s="9"/>
      <c r="G46" s="9"/>
    </row>
    <row r="47" ht="10.5" customHeight="1"/>
    <row r="48" spans="1:13" ht="10.5" customHeight="1">
      <c r="A48" s="6">
        <v>1990</v>
      </c>
      <c r="B48" s="16" t="s">
        <v>23</v>
      </c>
      <c r="C48" s="16" t="s">
        <v>23</v>
      </c>
      <c r="D48" s="16" t="s">
        <v>23</v>
      </c>
      <c r="E48" s="16" t="s">
        <v>23</v>
      </c>
      <c r="F48" s="16" t="s">
        <v>23</v>
      </c>
      <c r="G48" s="16" t="s">
        <v>23</v>
      </c>
      <c r="H48" s="16"/>
      <c r="I48" s="16"/>
      <c r="J48" s="16"/>
      <c r="K48" s="16"/>
      <c r="L48" s="16"/>
      <c r="M48" s="16"/>
    </row>
    <row r="49" spans="1:8" ht="10.5" customHeight="1">
      <c r="A49" s="6">
        <v>1995</v>
      </c>
      <c r="B49" s="46">
        <v>-5.350944264667717</v>
      </c>
      <c r="C49" s="47">
        <v>-55.365991130056344</v>
      </c>
      <c r="D49" s="36">
        <v>-43.468134863617</v>
      </c>
      <c r="E49" s="47">
        <v>7.503427187418097</v>
      </c>
      <c r="F49" s="47">
        <v>36.963539461001005</v>
      </c>
      <c r="G49" s="47">
        <v>20.609075832956435</v>
      </c>
      <c r="H49" s="47"/>
    </row>
    <row r="50" spans="1:8" ht="10.5" customHeight="1">
      <c r="A50" s="6">
        <v>1996</v>
      </c>
      <c r="B50" s="46">
        <v>3.0473797589175575</v>
      </c>
      <c r="C50" s="47">
        <v>-41.34626697940051</v>
      </c>
      <c r="D50" s="36">
        <v>-18.41099917057106</v>
      </c>
      <c r="E50" s="47">
        <v>-2.5181598248177295</v>
      </c>
      <c r="F50" s="47">
        <v>33.73451918450985</v>
      </c>
      <c r="G50" s="47">
        <v>18.75</v>
      </c>
      <c r="H50" s="47"/>
    </row>
    <row r="51" spans="1:8" ht="10.5" customHeight="1">
      <c r="A51" s="6">
        <v>1997</v>
      </c>
      <c r="B51" s="46">
        <v>-6.200611369821786</v>
      </c>
      <c r="C51" s="47">
        <v>24.779466103525706</v>
      </c>
      <c r="D51" s="36">
        <v>-43.33616249706371</v>
      </c>
      <c r="E51" s="47">
        <v>-2.986201039809373</v>
      </c>
      <c r="F51" s="47">
        <v>2.621210825873632</v>
      </c>
      <c r="G51" s="47">
        <v>-66.6757894736842</v>
      </c>
      <c r="H51" s="47"/>
    </row>
    <row r="52" spans="1:8" ht="10.5" customHeight="1">
      <c r="A52" s="6">
        <v>1998</v>
      </c>
      <c r="B52" s="46">
        <v>-0.6634409809842907</v>
      </c>
      <c r="C52" s="47">
        <v>-13.565696576461022</v>
      </c>
      <c r="D52" s="36">
        <v>-32.07250645932373</v>
      </c>
      <c r="E52" s="47">
        <v>3.5554404599829894</v>
      </c>
      <c r="F52" s="47">
        <v>0.6958900823519372</v>
      </c>
      <c r="G52" s="47">
        <v>130.99374565670598</v>
      </c>
      <c r="H52" s="5"/>
    </row>
    <row r="53" spans="1:8" ht="10.5" customHeight="1">
      <c r="A53" s="6">
        <v>1999</v>
      </c>
      <c r="B53" s="46">
        <v>-2.228563228367321</v>
      </c>
      <c r="C53" s="47">
        <v>3.3937032500459736</v>
      </c>
      <c r="D53" s="36">
        <v>-25.50747989586681</v>
      </c>
      <c r="E53" s="47">
        <v>-1.2445910953304633</v>
      </c>
      <c r="F53" s="47">
        <v>-0.31558188921985675</v>
      </c>
      <c r="G53" s="47">
        <v>-56.04693140794224</v>
      </c>
      <c r="H53" s="5"/>
    </row>
    <row r="54" spans="1:8" ht="10.5" customHeight="1">
      <c r="A54" s="6">
        <v>2000</v>
      </c>
      <c r="B54" s="46">
        <v>-2.781948559392717</v>
      </c>
      <c r="C54" s="47">
        <v>-48.51590556791178</v>
      </c>
      <c r="D54" s="47">
        <v>-9.587110203998392</v>
      </c>
      <c r="E54" s="47">
        <v>-2.746278207954461</v>
      </c>
      <c r="F54" s="47">
        <v>-0.47821788559197387</v>
      </c>
      <c r="G54" s="47">
        <v>506.8788501026694</v>
      </c>
      <c r="H54" s="5"/>
    </row>
    <row r="55" spans="1:8" ht="10.5" customHeight="1">
      <c r="A55" s="6">
        <v>2001</v>
      </c>
      <c r="B55" s="46">
        <v>2.3236291978879535</v>
      </c>
      <c r="C55" s="47">
        <v>-6.250808212848796</v>
      </c>
      <c r="D55" s="47">
        <v>-18.099978066850966</v>
      </c>
      <c r="E55" s="47">
        <v>2.8406997082809653</v>
      </c>
      <c r="F55" s="47">
        <v>3.8786733628224823</v>
      </c>
      <c r="G55" s="47">
        <v>2.0470309592285503</v>
      </c>
      <c r="H55" s="5"/>
    </row>
    <row r="56" spans="1:8" ht="10.5" customHeight="1">
      <c r="A56" s="6">
        <v>2002</v>
      </c>
      <c r="B56" s="46">
        <f>(B20/B19*100)-100</f>
        <v>-2.529369616182379</v>
      </c>
      <c r="C56" s="47">
        <f>(C20/C19*100)-100</f>
        <v>-6.230818035080802</v>
      </c>
      <c r="D56" s="47">
        <f>(D20/D19*100)-100</f>
        <v>0.8915594338468651</v>
      </c>
      <c r="E56" s="47">
        <f>(E20/E19*100)-100</f>
        <v>-4.070441512514137</v>
      </c>
      <c r="F56" s="47">
        <f>(F20/F19*100)-100</f>
        <v>0.31392620983564257</v>
      </c>
      <c r="G56" s="21" t="s">
        <v>682</v>
      </c>
      <c r="H56" s="5"/>
    </row>
    <row r="57" spans="1:8" ht="10.5" customHeight="1">
      <c r="A57" s="10"/>
      <c r="B57" s="5"/>
      <c r="C57" s="5"/>
      <c r="D57" s="5"/>
      <c r="E57" s="5"/>
      <c r="F57" s="5"/>
      <c r="G57" s="5"/>
      <c r="H57" s="5"/>
    </row>
    <row r="58" spans="1:8" ht="10.5" customHeight="1">
      <c r="A58" s="11"/>
      <c r="B58" s="5"/>
      <c r="C58" s="5"/>
      <c r="D58" s="5"/>
      <c r="E58" s="5"/>
      <c r="F58" s="5"/>
      <c r="G58" s="5"/>
      <c r="H58" s="5"/>
    </row>
    <row r="59" spans="1:8" ht="11.25" customHeight="1">
      <c r="A59" s="11"/>
      <c r="B59" s="5"/>
      <c r="C59" s="5"/>
      <c r="D59" s="5"/>
      <c r="E59" s="5"/>
      <c r="F59" s="5"/>
      <c r="G59" s="5"/>
      <c r="H59" s="5"/>
    </row>
    <row r="60" spans="1:8" ht="11.25" customHeight="1">
      <c r="A60" s="10"/>
      <c r="B60" s="5"/>
      <c r="C60" s="5"/>
      <c r="D60" s="5"/>
      <c r="E60" s="5"/>
      <c r="F60" s="5"/>
      <c r="G60" s="5"/>
      <c r="H60" s="5"/>
    </row>
    <row r="61" spans="1:8" ht="11.25" customHeight="1">
      <c r="A61" s="10"/>
      <c r="B61" s="5"/>
      <c r="C61" s="5"/>
      <c r="D61" s="5"/>
      <c r="E61" s="5"/>
      <c r="F61" s="5"/>
      <c r="G61" s="5"/>
      <c r="H61" s="5"/>
    </row>
    <row r="62" spans="1:8" ht="11.25" customHeight="1">
      <c r="A62" s="10"/>
      <c r="B62" s="5"/>
      <c r="C62" s="5"/>
      <c r="D62" s="5"/>
      <c r="E62" s="5"/>
      <c r="F62" s="5"/>
      <c r="G62" s="5"/>
      <c r="H62" s="5"/>
    </row>
    <row r="63" spans="1:8" ht="11.25" customHeight="1">
      <c r="A63" s="10"/>
      <c r="B63" s="5"/>
      <c r="C63" s="5"/>
      <c r="D63" s="5"/>
      <c r="E63" s="5"/>
      <c r="F63" s="5"/>
      <c r="G63" s="5"/>
      <c r="H63" s="5"/>
    </row>
    <row r="64" spans="1:8" ht="11.25" customHeight="1">
      <c r="A64" s="10"/>
      <c r="B64" s="5"/>
      <c r="C64" s="5"/>
      <c r="D64" s="5"/>
      <c r="E64" s="5"/>
      <c r="F64" s="5"/>
      <c r="G64" s="5"/>
      <c r="H64" s="5"/>
    </row>
    <row r="65" spans="1:8" ht="11.25" customHeight="1">
      <c r="A65" s="10"/>
      <c r="B65" s="5"/>
      <c r="C65" s="5"/>
      <c r="D65" s="5"/>
      <c r="E65" s="5"/>
      <c r="F65" s="5"/>
      <c r="G65" s="5"/>
      <c r="H65" s="5"/>
    </row>
    <row r="66" spans="1:8" ht="11.25" customHeight="1">
      <c r="A66" s="10"/>
      <c r="B66" s="5"/>
      <c r="C66" s="5"/>
      <c r="D66" s="5"/>
      <c r="E66" s="5"/>
      <c r="F66" s="5"/>
      <c r="G66" s="5"/>
      <c r="H66" s="5"/>
    </row>
  </sheetData>
  <mergeCells count="3">
    <mergeCell ref="A7:A8"/>
    <mergeCell ref="A3:G3"/>
    <mergeCell ref="A4:G4"/>
  </mergeCells>
  <printOptions/>
  <pageMargins left="0.75" right="0.75" top="1" bottom="1" header="0.4921259845" footer="0.4921259845"/>
  <pageSetup horizontalDpi="600" verticalDpi="600" orientation="portrait" paperSize="9" r:id="rId2"/>
  <headerFooter alignWithMargins="0">
    <oddHeader>&amp;C&amp;9- 31 -</oddHeader>
  </headerFooter>
  <drawing r:id="rId1"/>
</worksheet>
</file>

<file path=xl/worksheets/sheet24.xml><?xml version="1.0" encoding="utf-8"?>
<worksheet xmlns="http://schemas.openxmlformats.org/spreadsheetml/2006/main" xmlns:r="http://schemas.openxmlformats.org/officeDocument/2006/relationships">
  <dimension ref="A1:I63"/>
  <sheetViews>
    <sheetView workbookViewId="0" topLeftCell="A1">
      <selection activeCell="A64" sqref="A64:IV65536"/>
    </sheetView>
  </sheetViews>
  <sheetFormatPr defaultColWidth="11.421875" defaultRowHeight="12.75"/>
  <cols>
    <col min="4" max="4" width="14.421875" style="0" bestFit="1" customWidth="1"/>
    <col min="5" max="5" width="12.00390625" style="0" bestFit="1" customWidth="1"/>
  </cols>
  <sheetData>
    <row r="1" s="2" customFormat="1" ht="11.25" customHeight="1">
      <c r="A1" s="3"/>
    </row>
    <row r="2" s="2" customFormat="1" ht="11.25" customHeight="1">
      <c r="A2" s="3"/>
    </row>
    <row r="3" spans="1:7" s="2" customFormat="1" ht="14.25">
      <c r="A3" s="14" t="s">
        <v>695</v>
      </c>
      <c r="B3" s="12"/>
      <c r="C3" s="4"/>
      <c r="D3" s="4"/>
      <c r="E3" s="4"/>
      <c r="F3" s="4"/>
      <c r="G3" s="4"/>
    </row>
    <row r="4" spans="1:7" s="2" customFormat="1" ht="12.75">
      <c r="A4" s="122" t="s">
        <v>684</v>
      </c>
      <c r="B4" s="4"/>
      <c r="C4" s="4"/>
      <c r="D4" s="4"/>
      <c r="E4" s="4"/>
      <c r="F4" s="4"/>
      <c r="G4" s="4"/>
    </row>
    <row r="5" spans="1:7" s="2" customFormat="1" ht="11.25" customHeight="1">
      <c r="A5" s="122"/>
      <c r="B5" s="4"/>
      <c r="C5" s="4"/>
      <c r="D5" s="4"/>
      <c r="E5" s="4"/>
      <c r="F5" s="4"/>
      <c r="G5" s="4"/>
    </row>
    <row r="6" s="2" customFormat="1" ht="11.25" customHeight="1">
      <c r="A6" s="13"/>
    </row>
    <row r="7" spans="1:9" s="2" customFormat="1" ht="11.25" customHeight="1">
      <c r="A7" s="1383"/>
      <c r="B7" s="223" t="s">
        <v>685</v>
      </c>
      <c r="C7" s="224" t="s">
        <v>13</v>
      </c>
      <c r="D7" s="1401"/>
      <c r="E7" s="1401"/>
      <c r="F7" s="1401"/>
      <c r="G7" s="1402"/>
      <c r="H7" s="124"/>
      <c r="I7" s="124"/>
    </row>
    <row r="8" spans="1:8" s="2" customFormat="1" ht="11.25" customHeight="1">
      <c r="A8" s="222"/>
      <c r="B8" s="1393"/>
      <c r="C8" s="1403" t="s">
        <v>686</v>
      </c>
      <c r="D8" s="1406" t="s">
        <v>687</v>
      </c>
      <c r="E8" s="1407"/>
      <c r="F8" s="1408"/>
      <c r="G8" s="1409" t="s">
        <v>688</v>
      </c>
      <c r="H8" s="124"/>
    </row>
    <row r="9" spans="1:8" s="2" customFormat="1" ht="11.25" customHeight="1">
      <c r="A9" s="222"/>
      <c r="B9" s="1393"/>
      <c r="C9" s="1404"/>
      <c r="D9" s="123" t="s">
        <v>689</v>
      </c>
      <c r="E9" s="123"/>
      <c r="F9" s="125"/>
      <c r="G9" s="1410"/>
      <c r="H9" s="124"/>
    </row>
    <row r="10" spans="1:8" s="2" customFormat="1" ht="11.25" customHeight="1">
      <c r="A10" s="222"/>
      <c r="B10" s="1393"/>
      <c r="C10" s="1404"/>
      <c r="D10" s="126" t="s">
        <v>690</v>
      </c>
      <c r="E10" s="126" t="s">
        <v>691</v>
      </c>
      <c r="F10" s="127" t="s">
        <v>696</v>
      </c>
      <c r="G10" s="1410"/>
      <c r="H10" s="124"/>
    </row>
    <row r="11" spans="1:7" s="2" customFormat="1" ht="11.25" customHeight="1">
      <c r="A11" s="222"/>
      <c r="B11" s="1393"/>
      <c r="C11" s="1404"/>
      <c r="D11" s="126" t="s">
        <v>692</v>
      </c>
      <c r="E11" s="126" t="s">
        <v>261</v>
      </c>
      <c r="F11" s="127" t="s">
        <v>693</v>
      </c>
      <c r="G11" s="1410"/>
    </row>
    <row r="12" spans="1:8" s="2" customFormat="1" ht="11.25" customHeight="1">
      <c r="A12" s="1384"/>
      <c r="B12" s="1394"/>
      <c r="C12" s="1405"/>
      <c r="D12" s="128" t="s">
        <v>267</v>
      </c>
      <c r="E12" s="128"/>
      <c r="F12" s="129"/>
      <c r="G12" s="1411"/>
      <c r="H12" s="13"/>
    </row>
    <row r="13" spans="1:2" s="2" customFormat="1" ht="11.25" customHeight="1">
      <c r="A13" s="10"/>
      <c r="B13" s="5"/>
    </row>
    <row r="14" spans="1:7" s="2" customFormat="1" ht="11.25" customHeight="1">
      <c r="A14" s="8" t="s">
        <v>680</v>
      </c>
      <c r="B14" s="15"/>
      <c r="C14" s="4"/>
      <c r="D14" s="4"/>
      <c r="E14" s="4"/>
      <c r="F14" s="4"/>
      <c r="G14" s="4"/>
    </row>
    <row r="15" spans="1:2" s="2" customFormat="1" ht="11.25" customHeight="1">
      <c r="A15" s="10"/>
      <c r="B15" s="5"/>
    </row>
    <row r="16" spans="1:8" s="2" customFormat="1" ht="11.25" customHeight="1">
      <c r="A16" s="6">
        <v>1990</v>
      </c>
      <c r="B16" s="20">
        <v>28127.283000000003</v>
      </c>
      <c r="C16" s="21">
        <v>6731.738</v>
      </c>
      <c r="D16" s="21">
        <v>1776.2960000000003</v>
      </c>
      <c r="E16" s="21">
        <v>4222.151</v>
      </c>
      <c r="F16" s="21">
        <v>733.291</v>
      </c>
      <c r="G16" s="21">
        <v>21395.545000000002</v>
      </c>
      <c r="H16" s="21"/>
    </row>
    <row r="17" spans="1:8" s="2" customFormat="1" ht="11.25" customHeight="1">
      <c r="A17" s="6">
        <v>1995</v>
      </c>
      <c r="B17" s="21">
        <v>13255.791200738326</v>
      </c>
      <c r="C17" s="21">
        <v>2317.8893986934017</v>
      </c>
      <c r="D17" s="21">
        <v>558.0109189586076</v>
      </c>
      <c r="E17" s="21">
        <v>1656.572670343216</v>
      </c>
      <c r="F17" s="21">
        <v>103.30580939157781</v>
      </c>
      <c r="G17" s="21">
        <v>10937.901802044924</v>
      </c>
      <c r="H17" s="21"/>
    </row>
    <row r="18" spans="1:8" s="2" customFormat="1" ht="11.25" customHeight="1">
      <c r="A18" s="6">
        <v>1996</v>
      </c>
      <c r="B18" s="21">
        <v>13659.745498674001</v>
      </c>
      <c r="C18" s="21">
        <v>2654.349453999</v>
      </c>
      <c r="D18" s="21">
        <v>811.557987934</v>
      </c>
      <c r="E18" s="21">
        <v>1820.9201573609998</v>
      </c>
      <c r="F18" s="21">
        <v>21.871308704</v>
      </c>
      <c r="G18" s="21">
        <v>11005.396044675</v>
      </c>
      <c r="H18" s="21"/>
    </row>
    <row r="19" spans="1:8" s="2" customFormat="1" ht="11.25" customHeight="1">
      <c r="A19" s="6">
        <v>1997</v>
      </c>
      <c r="B19" s="21">
        <v>12812.757766194502</v>
      </c>
      <c r="C19" s="21">
        <v>2134.5487083410003</v>
      </c>
      <c r="D19" s="21">
        <v>864.037219761</v>
      </c>
      <c r="E19" s="21">
        <v>1259.5425114280001</v>
      </c>
      <c r="F19" s="21">
        <v>10.968977152000003</v>
      </c>
      <c r="G19" s="21">
        <v>10678.2090578535</v>
      </c>
      <c r="H19" s="21"/>
    </row>
    <row r="20" spans="1:8" s="2" customFormat="1" ht="11.25" customHeight="1">
      <c r="A20" s="6">
        <v>1998</v>
      </c>
      <c r="B20" s="21">
        <v>12727.75268037932</v>
      </c>
      <c r="C20" s="21">
        <v>2058.61000583432</v>
      </c>
      <c r="D20" s="21">
        <v>907.9730019352</v>
      </c>
      <c r="E20" s="21">
        <v>1138.507602446</v>
      </c>
      <c r="F20" s="21">
        <v>12.12940145312</v>
      </c>
      <c r="G20" s="21">
        <v>10669.142674545</v>
      </c>
      <c r="H20" s="21"/>
    </row>
    <row r="21" spans="1:8" s="2" customFormat="1" ht="11.25" customHeight="1">
      <c r="A21" s="6">
        <v>1999</v>
      </c>
      <c r="B21" s="21">
        <v>12444.106664346851</v>
      </c>
      <c r="C21" s="21">
        <v>1770.438298712</v>
      </c>
      <c r="D21" s="21">
        <v>776.2305164208001</v>
      </c>
      <c r="E21" s="21">
        <v>991.5191972292</v>
      </c>
      <c r="F21" s="21">
        <v>2.6885850620000005</v>
      </c>
      <c r="G21" s="21">
        <v>10673.66836563485</v>
      </c>
      <c r="H21" s="21"/>
    </row>
    <row r="22" spans="1:8" s="2" customFormat="1" ht="11.25" customHeight="1">
      <c r="A22" s="6">
        <v>2000</v>
      </c>
      <c r="B22" s="21">
        <v>12097.91801826876</v>
      </c>
      <c r="C22" s="21">
        <v>1665.5528007017783</v>
      </c>
      <c r="D22" s="21">
        <v>803.285757434</v>
      </c>
      <c r="E22" s="21">
        <v>856.1783012517784</v>
      </c>
      <c r="F22" s="21">
        <v>6.088742016000001</v>
      </c>
      <c r="G22" s="21">
        <v>10432.365217566981</v>
      </c>
      <c r="H22" s="21"/>
    </row>
    <row r="23" spans="1:8" s="2" customFormat="1" ht="11.25" customHeight="1">
      <c r="A23" s="6">
        <v>2001</v>
      </c>
      <c r="B23" s="21">
        <v>12379.028773677801</v>
      </c>
      <c r="C23" s="21">
        <v>1639.7514682752</v>
      </c>
      <c r="D23" s="21">
        <v>787.8522069024001</v>
      </c>
      <c r="E23" s="21">
        <v>845.666031696</v>
      </c>
      <c r="F23" s="21">
        <v>6.233229676800001</v>
      </c>
      <c r="G23" s="21">
        <v>10739.2773054026</v>
      </c>
      <c r="H23" s="21"/>
    </row>
    <row r="24" spans="1:7" s="2" customFormat="1" ht="11.25" customHeight="1">
      <c r="A24" s="6">
        <v>2002</v>
      </c>
      <c r="B24" s="21">
        <v>12065.917381097921</v>
      </c>
      <c r="C24" s="21">
        <v>1771.8872802285598</v>
      </c>
      <c r="D24" s="21">
        <v>801.0504818212</v>
      </c>
      <c r="E24" s="21">
        <v>966.1839020719999</v>
      </c>
      <c r="F24" s="21">
        <v>4.65289633536</v>
      </c>
      <c r="G24" s="21">
        <v>10294.03010086936</v>
      </c>
    </row>
    <row r="25" spans="1:7" s="2" customFormat="1" ht="11.25" customHeight="1">
      <c r="A25" s="10"/>
      <c r="B25" s="21"/>
      <c r="C25" s="21"/>
      <c r="D25" s="21"/>
      <c r="E25" s="21"/>
      <c r="F25" s="21"/>
      <c r="G25" s="21"/>
    </row>
    <row r="26" spans="1:7" s="2" customFormat="1" ht="11.25" customHeight="1">
      <c r="A26" s="9" t="s">
        <v>76</v>
      </c>
      <c r="B26" s="15"/>
      <c r="C26" s="4"/>
      <c r="D26" s="4"/>
      <c r="E26" s="4"/>
      <c r="F26" s="4"/>
      <c r="G26" s="4"/>
    </row>
    <row r="27" s="2" customFormat="1" ht="11.25" customHeight="1">
      <c r="A27" s="3"/>
    </row>
    <row r="28" spans="1:8" s="2" customFormat="1" ht="11.25" customHeight="1">
      <c r="A28" s="6">
        <v>1990</v>
      </c>
      <c r="B28" s="21">
        <v>100</v>
      </c>
      <c r="C28" s="29">
        <f aca="true" t="shared" si="0" ref="C28:C36">SUM(C16/B16*100)</f>
        <v>23.933125712853247</v>
      </c>
      <c r="D28" s="29">
        <f aca="true" t="shared" si="1" ref="D28:D36">SUM(D16/B16*100)</f>
        <v>6.315206484750056</v>
      </c>
      <c r="E28" s="29">
        <f aca="true" t="shared" si="2" ref="E28:E36">SUM(E16/B16*100)</f>
        <v>15.01087396176872</v>
      </c>
      <c r="F28" s="29">
        <f aca="true" t="shared" si="3" ref="F28:F36">SUM(F16/B16*100)</f>
        <v>2.6070452663344694</v>
      </c>
      <c r="G28" s="29">
        <f>SUM(G16/B16*100)</f>
        <v>76.06687428714676</v>
      </c>
      <c r="H28" s="29"/>
    </row>
    <row r="29" spans="1:8" s="2" customFormat="1" ht="11.25" customHeight="1">
      <c r="A29" s="6">
        <v>1995</v>
      </c>
      <c r="B29" s="21">
        <v>100</v>
      </c>
      <c r="C29" s="29">
        <f t="shared" si="0"/>
        <v>17.485862319288035</v>
      </c>
      <c r="D29" s="29">
        <f t="shared" si="1"/>
        <v>4.209563280745757</v>
      </c>
      <c r="E29" s="29">
        <f t="shared" si="2"/>
        <v>12.496973173890575</v>
      </c>
      <c r="F29" s="29">
        <f t="shared" si="3"/>
        <v>0.7793258646516992</v>
      </c>
      <c r="G29" s="29">
        <f aca="true" t="shared" si="4" ref="G29:G36">SUM(G17/B17*100)</f>
        <v>82.51413768071197</v>
      </c>
      <c r="H29" s="29"/>
    </row>
    <row r="30" spans="1:8" s="2" customFormat="1" ht="11.25" customHeight="1">
      <c r="A30" s="6">
        <v>1996</v>
      </c>
      <c r="B30" s="21">
        <v>100</v>
      </c>
      <c r="C30" s="29">
        <f t="shared" si="0"/>
        <v>19.431910018064883</v>
      </c>
      <c r="D30" s="29">
        <f t="shared" si="1"/>
        <v>5.941237982894928</v>
      </c>
      <c r="E30" s="29">
        <f t="shared" si="2"/>
        <v>13.33055698246913</v>
      </c>
      <c r="F30" s="29">
        <f t="shared" si="3"/>
        <v>0.16011505270082171</v>
      </c>
      <c r="G30" s="29">
        <f t="shared" si="4"/>
        <v>80.5680899819351</v>
      </c>
      <c r="H30" s="29"/>
    </row>
    <row r="31" spans="1:8" s="2" customFormat="1" ht="11.25" customHeight="1">
      <c r="A31" s="6">
        <v>1997</v>
      </c>
      <c r="B31" s="21">
        <v>100</v>
      </c>
      <c r="C31" s="29">
        <f t="shared" si="0"/>
        <v>16.659557195195298</v>
      </c>
      <c r="D31" s="29">
        <f t="shared" si="1"/>
        <v>6.743569460438074</v>
      </c>
      <c r="E31" s="29">
        <f t="shared" si="2"/>
        <v>9.830377928092954</v>
      </c>
      <c r="F31" s="29">
        <f t="shared" si="3"/>
        <v>0.08560980666426728</v>
      </c>
      <c r="G31" s="29">
        <f t="shared" si="4"/>
        <v>83.34044280480471</v>
      </c>
      <c r="H31" s="29"/>
    </row>
    <row r="32" spans="1:8" s="2" customFormat="1" ht="11.25" customHeight="1">
      <c r="A32" s="6">
        <v>1998</v>
      </c>
      <c r="B32" s="21">
        <v>100</v>
      </c>
      <c r="C32" s="29">
        <f t="shared" si="0"/>
        <v>16.1741829648199</v>
      </c>
      <c r="D32" s="29">
        <f t="shared" si="1"/>
        <v>7.133804566574435</v>
      </c>
      <c r="E32" s="29">
        <f t="shared" si="2"/>
        <v>8.94507955203345</v>
      </c>
      <c r="F32" s="29">
        <f t="shared" si="3"/>
        <v>0.0952988462120126</v>
      </c>
      <c r="G32" s="29">
        <f t="shared" si="4"/>
        <v>83.82581703518011</v>
      </c>
      <c r="H32" s="29"/>
    </row>
    <row r="33" spans="1:8" s="2" customFormat="1" ht="11.25" customHeight="1">
      <c r="A33" s="6">
        <v>1999</v>
      </c>
      <c r="B33" s="21">
        <v>100</v>
      </c>
      <c r="C33" s="29">
        <f t="shared" si="0"/>
        <v>14.227122496341318</v>
      </c>
      <c r="D33" s="29">
        <f t="shared" si="1"/>
        <v>6.237735960948884</v>
      </c>
      <c r="E33" s="29">
        <f t="shared" si="2"/>
        <v>7.967781247568095</v>
      </c>
      <c r="F33" s="29">
        <f t="shared" si="3"/>
        <v>0.021605287824339903</v>
      </c>
      <c r="G33" s="29">
        <f t="shared" si="4"/>
        <v>85.77287750365868</v>
      </c>
      <c r="H33" s="29"/>
    </row>
    <row r="34" spans="1:8" s="2" customFormat="1" ht="11.25" customHeight="1">
      <c r="A34" s="6">
        <v>2000</v>
      </c>
      <c r="B34" s="21">
        <v>100</v>
      </c>
      <c r="C34" s="29">
        <f t="shared" si="0"/>
        <v>13.767268038902802</v>
      </c>
      <c r="D34" s="29">
        <f t="shared" si="1"/>
        <v>6.639867754277873</v>
      </c>
      <c r="E34" s="29">
        <f t="shared" si="2"/>
        <v>7.077071442862196</v>
      </c>
      <c r="F34" s="29">
        <f t="shared" si="3"/>
        <v>0.05032884176273592</v>
      </c>
      <c r="G34" s="29">
        <f t="shared" si="4"/>
        <v>86.2327319610972</v>
      </c>
      <c r="H34" s="29"/>
    </row>
    <row r="35" spans="1:8" s="2" customFormat="1" ht="11.25" customHeight="1">
      <c r="A35" s="6">
        <v>2001</v>
      </c>
      <c r="B35" s="21">
        <v>100</v>
      </c>
      <c r="C35" s="29">
        <f t="shared" si="0"/>
        <v>13.246204514540691</v>
      </c>
      <c r="D35" s="29">
        <f t="shared" si="1"/>
        <v>6.364410498646331</v>
      </c>
      <c r="E35" s="29">
        <f t="shared" si="2"/>
        <v>6.83144087599332</v>
      </c>
      <c r="F35" s="29">
        <f t="shared" si="3"/>
        <v>0.05035313990104018</v>
      </c>
      <c r="G35" s="29">
        <f t="shared" si="4"/>
        <v>86.7537954854593</v>
      </c>
      <c r="H35" s="29"/>
    </row>
    <row r="36" spans="1:7" s="2" customFormat="1" ht="11.25" customHeight="1">
      <c r="A36" s="6">
        <v>2002</v>
      </c>
      <c r="B36" s="21">
        <v>100</v>
      </c>
      <c r="C36" s="29">
        <f t="shared" si="0"/>
        <v>14.685060607197109</v>
      </c>
      <c r="D36" s="29">
        <f t="shared" si="1"/>
        <v>6.638952153576819</v>
      </c>
      <c r="E36" s="29">
        <f t="shared" si="2"/>
        <v>8.007546144693421</v>
      </c>
      <c r="F36" s="29">
        <f t="shared" si="3"/>
        <v>0.03856230892687097</v>
      </c>
      <c r="G36" s="29">
        <f t="shared" si="4"/>
        <v>85.31493939280288</v>
      </c>
    </row>
    <row r="37" spans="1:7" s="2" customFormat="1" ht="11.25" customHeight="1">
      <c r="A37" s="10"/>
      <c r="B37" s="21"/>
      <c r="C37" s="29"/>
      <c r="D37" s="29"/>
      <c r="E37" s="29"/>
      <c r="F37" s="29"/>
      <c r="G37" s="29"/>
    </row>
    <row r="38" spans="1:7" s="2" customFormat="1" ht="11.25" customHeight="1">
      <c r="A38" s="9" t="s">
        <v>88</v>
      </c>
      <c r="B38" s="15"/>
      <c r="C38" s="4"/>
      <c r="D38" s="4"/>
      <c r="E38" s="4"/>
      <c r="F38" s="4"/>
      <c r="G38" s="4"/>
    </row>
    <row r="39" s="2" customFormat="1" ht="11.25" customHeight="1">
      <c r="A39" s="3"/>
    </row>
    <row r="40" spans="1:7" s="2" customFormat="1" ht="11.25" customHeight="1">
      <c r="A40" s="6">
        <v>1990</v>
      </c>
      <c r="B40" s="80">
        <v>100</v>
      </c>
      <c r="C40" s="80">
        <v>100</v>
      </c>
      <c r="D40" s="80">
        <v>100</v>
      </c>
      <c r="E40" s="80">
        <v>100</v>
      </c>
      <c r="F40" s="80">
        <v>100</v>
      </c>
      <c r="G40" s="80">
        <v>100</v>
      </c>
    </row>
    <row r="41" spans="1:7" s="2" customFormat="1" ht="11.25" customHeight="1">
      <c r="A41" s="6">
        <v>1995</v>
      </c>
      <c r="B41" s="29">
        <f>SUM(B17/$B$16*100)</f>
        <v>47.127876520239525</v>
      </c>
      <c r="C41" s="29">
        <f>SUM(C17/$C$16*100)</f>
        <v>34.43225803935628</v>
      </c>
      <c r="D41" s="29">
        <f>SUM(D17/$D$16*100)</f>
        <v>31.41429800881202</v>
      </c>
      <c r="E41" s="29">
        <f>SUM(E17/$E$16*100)</f>
        <v>39.23527771373445</v>
      </c>
      <c r="F41" s="29">
        <f>SUM(F17/$F$16*100)</f>
        <v>14.087969086157855</v>
      </c>
      <c r="G41" s="29">
        <f>SUM(G17/$G$16*100)</f>
        <v>51.12233318686167</v>
      </c>
    </row>
    <row r="42" spans="1:7" s="2" customFormat="1" ht="11.25" customHeight="1">
      <c r="A42" s="6">
        <v>1996</v>
      </c>
      <c r="B42" s="29">
        <f aca="true" t="shared" si="5" ref="B42:B48">SUM(B18/$B$16*100)</f>
        <v>48.56404189012497</v>
      </c>
      <c r="C42" s="29">
        <f aca="true" t="shared" si="6" ref="C42:C48">SUM(C18/$C$16*100)</f>
        <v>39.43037376081779</v>
      </c>
      <c r="D42" s="29">
        <f aca="true" t="shared" si="7" ref="D42:D48">SUM(D18/$D$16*100)</f>
        <v>45.688217950949614</v>
      </c>
      <c r="E42" s="29">
        <f aca="true" t="shared" si="8" ref="E42:E48">SUM(E18/$E$16*100)</f>
        <v>43.12778385616715</v>
      </c>
      <c r="F42" s="29">
        <f aca="true" t="shared" si="9" ref="F42:F48">SUM(F18/$F$16*100)</f>
        <v>2.982623365621561</v>
      </c>
      <c r="G42" s="29">
        <f aca="true" t="shared" si="10" ref="G42:G48">SUM(G18/$G$16*100)</f>
        <v>51.43779251556807</v>
      </c>
    </row>
    <row r="43" spans="1:7" s="2" customFormat="1" ht="11.25" customHeight="1">
      <c r="A43" s="6">
        <v>1997</v>
      </c>
      <c r="B43" s="29">
        <f t="shared" si="5"/>
        <v>45.55277438704087</v>
      </c>
      <c r="C43" s="29">
        <f t="shared" si="6"/>
        <v>31.708731212370417</v>
      </c>
      <c r="D43" s="29">
        <f t="shared" si="7"/>
        <v>48.64263724970387</v>
      </c>
      <c r="E43" s="29">
        <f t="shared" si="8"/>
        <v>29.83177322241673</v>
      </c>
      <c r="F43" s="29">
        <f t="shared" si="9"/>
        <v>1.4958559633215192</v>
      </c>
      <c r="G43" s="29">
        <f t="shared" si="10"/>
        <v>49.908563010914186</v>
      </c>
    </row>
    <row r="44" spans="1:7" s="2" customFormat="1" ht="11.25" customHeight="1">
      <c r="A44" s="6">
        <v>1998</v>
      </c>
      <c r="B44" s="29">
        <f t="shared" si="5"/>
        <v>45.25055861378193</v>
      </c>
      <c r="C44" s="29">
        <f t="shared" si="6"/>
        <v>30.580661425538548</v>
      </c>
      <c r="D44" s="29">
        <f t="shared" si="7"/>
        <v>51.11608661705031</v>
      </c>
      <c r="E44" s="29">
        <f t="shared" si="8"/>
        <v>26.96510860094772</v>
      </c>
      <c r="F44" s="29">
        <f t="shared" si="9"/>
        <v>1.6541047760193428</v>
      </c>
      <c r="G44" s="29">
        <f t="shared" si="10"/>
        <v>49.866187912226586</v>
      </c>
    </row>
    <row r="45" spans="1:7" s="2" customFormat="1" ht="11.25" customHeight="1">
      <c r="A45" s="6">
        <v>1999</v>
      </c>
      <c r="B45" s="29">
        <f t="shared" si="5"/>
        <v>44.24212130388438</v>
      </c>
      <c r="C45" s="29">
        <f t="shared" si="6"/>
        <v>26.299869345954935</v>
      </c>
      <c r="D45" s="29">
        <f t="shared" si="7"/>
        <v>43.69938999022685</v>
      </c>
      <c r="E45" s="29">
        <f t="shared" si="8"/>
        <v>23.483745541767693</v>
      </c>
      <c r="F45" s="29">
        <f t="shared" si="9"/>
        <v>0.3666464012240707</v>
      </c>
      <c r="G45" s="29">
        <f t="shared" si="10"/>
        <v>49.88734040490602</v>
      </c>
    </row>
    <row r="46" spans="1:7" s="2" customFormat="1" ht="11.25" customHeight="1">
      <c r="A46" s="6">
        <v>2000</v>
      </c>
      <c r="B46" s="29">
        <f t="shared" si="5"/>
        <v>43.01132824762618</v>
      </c>
      <c r="C46" s="29">
        <f t="shared" si="6"/>
        <v>24.741794774273423</v>
      </c>
      <c r="D46" s="29">
        <f t="shared" si="7"/>
        <v>45.22251682343482</v>
      </c>
      <c r="E46" s="29">
        <f t="shared" si="8"/>
        <v>20.278249196956207</v>
      </c>
      <c r="F46" s="29">
        <f t="shared" si="9"/>
        <v>0.8303309349221525</v>
      </c>
      <c r="G46" s="29">
        <f t="shared" si="10"/>
        <v>48.75952081410864</v>
      </c>
    </row>
    <row r="47" spans="1:7" s="2" customFormat="1" ht="11.25" customHeight="1">
      <c r="A47" s="6">
        <v>2001</v>
      </c>
      <c r="B47" s="29">
        <f t="shared" si="5"/>
        <v>44.01075202918746</v>
      </c>
      <c r="C47" s="29">
        <f t="shared" si="6"/>
        <v>24.358515858389023</v>
      </c>
      <c r="D47" s="29">
        <f t="shared" si="7"/>
        <v>44.35365541004427</v>
      </c>
      <c r="E47" s="29">
        <f t="shared" si="8"/>
        <v>20.02927019180508</v>
      </c>
      <c r="F47" s="29">
        <f t="shared" si="9"/>
        <v>0.8500349352167149</v>
      </c>
      <c r="G47" s="29">
        <f t="shared" si="10"/>
        <v>50.19398807276281</v>
      </c>
    </row>
    <row r="48" spans="1:7" s="2" customFormat="1" ht="11.25" customHeight="1">
      <c r="A48" s="6">
        <v>2002</v>
      </c>
      <c r="B48" s="29">
        <f t="shared" si="5"/>
        <v>42.89755743950782</v>
      </c>
      <c r="C48" s="29">
        <f t="shared" si="6"/>
        <v>26.321393973273466</v>
      </c>
      <c r="D48" s="29">
        <f t="shared" si="7"/>
        <v>45.09667768329152</v>
      </c>
      <c r="E48" s="29">
        <f t="shared" si="8"/>
        <v>22.883688955511065</v>
      </c>
      <c r="F48" s="29">
        <f t="shared" si="9"/>
        <v>0.6345224931657418</v>
      </c>
      <c r="G48" s="29">
        <f t="shared" si="10"/>
        <v>48.112960435779314</v>
      </c>
    </row>
    <row r="49" spans="1:7" s="2" customFormat="1" ht="11.25" customHeight="1">
      <c r="A49" s="10"/>
      <c r="B49" s="29"/>
      <c r="C49" s="29"/>
      <c r="D49" s="29"/>
      <c r="E49" s="29"/>
      <c r="F49" s="29"/>
      <c r="G49" s="29"/>
    </row>
    <row r="50" spans="1:7" s="2" customFormat="1" ht="11.25" customHeight="1">
      <c r="A50" s="9" t="s">
        <v>89</v>
      </c>
      <c r="B50" s="15"/>
      <c r="C50" s="4"/>
      <c r="D50" s="4"/>
      <c r="E50" s="4"/>
      <c r="F50" s="4"/>
      <c r="G50" s="4"/>
    </row>
    <row r="51" s="2" customFormat="1" ht="11.25" customHeight="1">
      <c r="A51" s="3"/>
    </row>
    <row r="52" spans="1:7" s="2" customFormat="1" ht="11.25" customHeight="1">
      <c r="A52" s="6">
        <v>1990</v>
      </c>
      <c r="B52" s="16" t="s">
        <v>23</v>
      </c>
      <c r="C52" s="16" t="s">
        <v>23</v>
      </c>
      <c r="D52" s="16" t="s">
        <v>23</v>
      </c>
      <c r="E52" s="16" t="s">
        <v>23</v>
      </c>
      <c r="F52" s="16" t="s">
        <v>23</v>
      </c>
      <c r="G52" s="16" t="s">
        <v>23</v>
      </c>
    </row>
    <row r="53" spans="1:7" s="2" customFormat="1" ht="11.25" customHeight="1">
      <c r="A53" s="6">
        <v>1995</v>
      </c>
      <c r="B53" s="46">
        <v>-5.350944264667717</v>
      </c>
      <c r="C53" s="36">
        <v>-32.58813575330629</v>
      </c>
      <c r="D53" s="36">
        <v>-21.211498474094597</v>
      </c>
      <c r="E53" s="47">
        <v>-30.555282334525273</v>
      </c>
      <c r="F53" s="47">
        <v>-70.03070464742285</v>
      </c>
      <c r="G53" s="47">
        <v>3.5119410186818385</v>
      </c>
    </row>
    <row r="54" spans="1:7" s="2" customFormat="1" ht="11.25" customHeight="1">
      <c r="A54" s="6">
        <v>1996</v>
      </c>
      <c r="B54" s="46">
        <v>3.0473797589175575</v>
      </c>
      <c r="C54" s="36">
        <v>14.515794217586972</v>
      </c>
      <c r="D54" s="36">
        <v>45.437653701934124</v>
      </c>
      <c r="E54" s="47">
        <v>9.920934345954976</v>
      </c>
      <c r="F54" s="47">
        <v>-78.82857814791673</v>
      </c>
      <c r="G54" s="47">
        <v>0.6170675496232576</v>
      </c>
    </row>
    <row r="55" spans="1:7" s="2" customFormat="1" ht="11.25" customHeight="1">
      <c r="A55" s="6">
        <v>1997</v>
      </c>
      <c r="B55" s="46">
        <v>-6.200611369821786</v>
      </c>
      <c r="C55" s="47">
        <v>-19.58298086466634</v>
      </c>
      <c r="D55" s="36">
        <v>6.4664796117154</v>
      </c>
      <c r="E55" s="47">
        <v>-30.82933887373656</v>
      </c>
      <c r="F55" s="47">
        <v>-49.84764149026935</v>
      </c>
      <c r="G55" s="47">
        <v>-2.972968764534471</v>
      </c>
    </row>
    <row r="56" spans="1:7" s="2" customFormat="1" ht="11.25" customHeight="1">
      <c r="A56" s="6">
        <v>1998</v>
      </c>
      <c r="B56" s="46">
        <v>-0.6634409809842907</v>
      </c>
      <c r="C56" s="47">
        <v>-3.55759989031597</v>
      </c>
      <c r="D56" s="36">
        <v>5.084940922608979</v>
      </c>
      <c r="E56" s="47">
        <v>-9.609434209947977</v>
      </c>
      <c r="F56" s="47">
        <v>10.579147764095893</v>
      </c>
      <c r="G56" s="47">
        <v>-0.08490546738109117</v>
      </c>
    </row>
    <row r="57" spans="1:7" s="2" customFormat="1" ht="11.25" customHeight="1">
      <c r="A57" s="6">
        <v>1999</v>
      </c>
      <c r="B57" s="46">
        <v>-2.228563228367321</v>
      </c>
      <c r="C57" s="47">
        <v>-13.998363279378339</v>
      </c>
      <c r="D57" s="36">
        <v>-14.509515727187022</v>
      </c>
      <c r="E57" s="47">
        <v>-12.910621316977256</v>
      </c>
      <c r="F57" s="47">
        <v>-77.83414892819442</v>
      </c>
      <c r="G57" s="47">
        <v>0.042418507539949246</v>
      </c>
    </row>
    <row r="58" spans="1:7" s="2" customFormat="1" ht="11.25" customHeight="1">
      <c r="A58" s="6">
        <v>2000</v>
      </c>
      <c r="B58" s="46">
        <v>-2.781948559392717</v>
      </c>
      <c r="C58" s="47">
        <v>-5.9242673459180395</v>
      </c>
      <c r="D58" s="36">
        <v>3.4854647480173213</v>
      </c>
      <c r="E58" s="47">
        <v>-13.649851294420884</v>
      </c>
      <c r="F58" s="47">
        <v>126.46640800238146</v>
      </c>
      <c r="G58" s="47">
        <v>-2.2607330469885483</v>
      </c>
    </row>
    <row r="59" spans="1:7" s="2" customFormat="1" ht="11.25" customHeight="1">
      <c r="A59" s="6">
        <v>2001</v>
      </c>
      <c r="B59" s="46">
        <v>2.3236291978879535</v>
      </c>
      <c r="C59" s="47">
        <v>-1.5491152496460643</v>
      </c>
      <c r="D59" s="36">
        <v>-1.9213026483751605</v>
      </c>
      <c r="E59" s="47">
        <v>-1.2278131249540962</v>
      </c>
      <c r="F59" s="47">
        <v>2.3730297723292324</v>
      </c>
      <c r="G59" s="47">
        <v>2.9419223870614815</v>
      </c>
    </row>
    <row r="60" spans="1:7" s="2" customFormat="1" ht="11.25" customHeight="1">
      <c r="A60" s="6">
        <v>2002</v>
      </c>
      <c r="B60" s="46">
        <f aca="true" t="shared" si="11" ref="B60:G60">(B24/B23*100)-100</f>
        <v>-2.529369616182379</v>
      </c>
      <c r="C60" s="46">
        <f t="shared" si="11"/>
        <v>8.058282886756558</v>
      </c>
      <c r="D60" s="46">
        <f t="shared" si="11"/>
        <v>1.6752221803999987</v>
      </c>
      <c r="E60" s="46">
        <f t="shared" si="11"/>
        <v>14.251236996512546</v>
      </c>
      <c r="F60" s="46">
        <f t="shared" si="11"/>
        <v>-25.353362917493328</v>
      </c>
      <c r="G60" s="46">
        <f t="shared" si="11"/>
        <v>-4.145969899755258</v>
      </c>
    </row>
    <row r="61" s="2" customFormat="1" ht="11.25" customHeight="1">
      <c r="A61" s="3"/>
    </row>
    <row r="62" s="2" customFormat="1" ht="11.25" customHeight="1">
      <c r="A62" s="13" t="s">
        <v>694</v>
      </c>
    </row>
    <row r="63" s="2" customFormat="1" ht="11.25" customHeight="1">
      <c r="A63" s="3"/>
    </row>
  </sheetData>
  <mergeCells count="6">
    <mergeCell ref="A7:A12"/>
    <mergeCell ref="B7:B12"/>
    <mergeCell ref="C7:G7"/>
    <mergeCell ref="C8:C12"/>
    <mergeCell ref="D8:F8"/>
    <mergeCell ref="G8:G12"/>
  </mergeCells>
  <printOptions/>
  <pageMargins left="0.75" right="0.75" top="1" bottom="1" header="0.4921259845" footer="0.4921259845"/>
  <pageSetup horizontalDpi="600" verticalDpi="600" orientation="portrait" paperSize="9" r:id="rId2"/>
  <headerFooter alignWithMargins="0">
    <oddHeader>&amp;C&amp;9- 32 -</oddHeader>
  </headerFooter>
  <drawing r:id="rId1"/>
</worksheet>
</file>

<file path=xl/worksheets/sheet25.xml><?xml version="1.0" encoding="utf-8"?>
<worksheet xmlns="http://schemas.openxmlformats.org/spreadsheetml/2006/main" xmlns:r="http://schemas.openxmlformats.org/officeDocument/2006/relationships">
  <dimension ref="A1:I56"/>
  <sheetViews>
    <sheetView workbookViewId="0" topLeftCell="A1">
      <selection activeCell="A1" sqref="A1"/>
    </sheetView>
  </sheetViews>
  <sheetFormatPr defaultColWidth="11.421875" defaultRowHeight="11.25" customHeight="1"/>
  <cols>
    <col min="1" max="1" width="8.7109375" style="3" customWidth="1"/>
    <col min="2" max="2" width="11.421875" style="2" customWidth="1"/>
    <col min="3" max="8" width="10.7109375" style="2" bestFit="1" customWidth="1"/>
    <col min="9" max="16384" width="11.421875" style="2" customWidth="1"/>
  </cols>
  <sheetData>
    <row r="1" spans="1:8" ht="11.25" customHeight="1">
      <c r="A1" s="121"/>
      <c r="B1" s="121"/>
      <c r="C1" s="121"/>
      <c r="D1" s="121"/>
      <c r="E1" s="121"/>
      <c r="F1" s="121"/>
      <c r="G1" s="121"/>
      <c r="H1" s="121"/>
    </row>
    <row r="3" spans="1:8" ht="14.25" customHeight="1">
      <c r="A3" s="122" t="s">
        <v>699</v>
      </c>
      <c r="B3" s="4"/>
      <c r="C3" s="15"/>
      <c r="D3" s="4"/>
      <c r="E3" s="4"/>
      <c r="F3" s="4"/>
      <c r="G3" s="4"/>
      <c r="H3" s="4"/>
    </row>
    <row r="4" spans="1:8" ht="14.25" customHeight="1">
      <c r="A4" s="320" t="s">
        <v>678</v>
      </c>
      <c r="B4" s="320"/>
      <c r="C4" s="320"/>
      <c r="D4" s="320"/>
      <c r="E4" s="320"/>
      <c r="F4" s="320"/>
      <c r="G4" s="320"/>
      <c r="H4" s="320"/>
    </row>
    <row r="5" spans="1:8" ht="11.25" customHeight="1">
      <c r="A5" s="121"/>
      <c r="B5" s="121"/>
      <c r="C5" s="121"/>
      <c r="D5" s="121"/>
      <c r="E5" s="121"/>
      <c r="F5" s="121"/>
      <c r="G5" s="121"/>
      <c r="H5" s="121"/>
    </row>
    <row r="7" spans="1:8" ht="15" customHeight="1">
      <c r="A7" s="1383"/>
      <c r="B7" s="63" t="s">
        <v>679</v>
      </c>
      <c r="C7" s="1395" t="s">
        <v>13</v>
      </c>
      <c r="D7" s="1396"/>
      <c r="E7" s="1396"/>
      <c r="F7" s="1396"/>
      <c r="G7" s="1396"/>
      <c r="H7" s="1396"/>
    </row>
    <row r="8" spans="1:8" ht="15" customHeight="1">
      <c r="A8" s="1384"/>
      <c r="B8" s="65" t="s">
        <v>73</v>
      </c>
      <c r="C8" s="66" t="s">
        <v>15</v>
      </c>
      <c r="D8" s="66" t="s">
        <v>16</v>
      </c>
      <c r="E8" s="66" t="s">
        <v>17</v>
      </c>
      <c r="F8" s="130" t="s">
        <v>18</v>
      </c>
      <c r="G8" s="66" t="s">
        <v>19</v>
      </c>
      <c r="H8" s="66" t="s">
        <v>25</v>
      </c>
    </row>
    <row r="9" spans="1:2" ht="11.25" customHeight="1">
      <c r="A9" s="10"/>
      <c r="B9" s="5"/>
    </row>
    <row r="10" spans="1:8" ht="11.25" customHeight="1">
      <c r="A10" s="8" t="s">
        <v>680</v>
      </c>
      <c r="B10" s="15"/>
      <c r="C10" s="4"/>
      <c r="D10" s="4"/>
      <c r="E10" s="4"/>
      <c r="F10" s="4"/>
      <c r="G10" s="4"/>
      <c r="H10" s="4"/>
    </row>
    <row r="11" spans="1:2" ht="11.25" customHeight="1">
      <c r="A11" s="10"/>
      <c r="B11" s="5"/>
    </row>
    <row r="12" spans="1:8" ht="11.25" customHeight="1">
      <c r="A12" s="6">
        <v>1990</v>
      </c>
      <c r="B12" s="20">
        <v>34023.575964</v>
      </c>
      <c r="C12" s="21">
        <v>1188.9189999999999</v>
      </c>
      <c r="D12" s="21">
        <v>15067.828</v>
      </c>
      <c r="E12" s="21">
        <v>3890.9930000000004</v>
      </c>
      <c r="F12" s="21">
        <v>1285.569</v>
      </c>
      <c r="G12" s="21">
        <v>8368.115963999999</v>
      </c>
      <c r="H12" s="21">
        <v>4222.151</v>
      </c>
    </row>
    <row r="13" spans="1:8" ht="11.25" customHeight="1">
      <c r="A13" s="6">
        <v>1995</v>
      </c>
      <c r="B13" s="21">
        <v>18697.433309568936</v>
      </c>
      <c r="C13" s="21">
        <v>315.353027073</v>
      </c>
      <c r="D13" s="21">
        <v>1504.867801435</v>
      </c>
      <c r="E13" s="21">
        <v>6738.39344666</v>
      </c>
      <c r="F13" s="21">
        <v>2474.6563761825164</v>
      </c>
      <c r="G13" s="21">
        <v>6007.589987875201</v>
      </c>
      <c r="H13" s="21">
        <v>1656.572670343216</v>
      </c>
    </row>
    <row r="14" spans="1:8" ht="11.25" customHeight="1">
      <c r="A14" s="6">
        <v>1996</v>
      </c>
      <c r="B14" s="21">
        <v>18936.29817115503</v>
      </c>
      <c r="C14" s="21">
        <v>186.03589098299997</v>
      </c>
      <c r="D14" s="21">
        <v>1163.2202530480001</v>
      </c>
      <c r="E14" s="21">
        <v>6868.780984484</v>
      </c>
      <c r="F14" s="21">
        <v>2797.776067744</v>
      </c>
      <c r="G14" s="21">
        <v>6099.564817535031</v>
      </c>
      <c r="H14" s="21">
        <v>1820.9201573609998</v>
      </c>
    </row>
    <row r="15" spans="1:9" ht="11.25" customHeight="1">
      <c r="A15" s="6">
        <v>1997</v>
      </c>
      <c r="B15" s="21">
        <v>17876.1726755879</v>
      </c>
      <c r="C15" s="21">
        <v>221.82697637700002</v>
      </c>
      <c r="D15" s="21">
        <v>827.7802502879999</v>
      </c>
      <c r="E15" s="21">
        <v>6732.992688468499</v>
      </c>
      <c r="F15" s="21">
        <v>2903.9496174080004</v>
      </c>
      <c r="G15" s="21">
        <v>5930.0806316184</v>
      </c>
      <c r="H15" s="21">
        <v>1259.5425114280001</v>
      </c>
      <c r="I15" s="21"/>
    </row>
    <row r="16" spans="1:9" ht="11.25" customHeight="1">
      <c r="A16" s="6">
        <v>1998</v>
      </c>
      <c r="B16" s="21">
        <v>17852.48953782284</v>
      </c>
      <c r="C16" s="21">
        <v>189.29995476300002</v>
      </c>
      <c r="D16" s="21">
        <v>578.8729986800001</v>
      </c>
      <c r="E16" s="21">
        <v>6993.6487699072</v>
      </c>
      <c r="F16" s="21">
        <v>2914.22444069344</v>
      </c>
      <c r="G16" s="21">
        <v>6037.9411479912</v>
      </c>
      <c r="H16" s="21">
        <v>1138.5076024460002</v>
      </c>
      <c r="I16" s="58"/>
    </row>
    <row r="17" spans="1:8" ht="11.25" customHeight="1">
      <c r="A17" s="6">
        <v>1999</v>
      </c>
      <c r="B17" s="21">
        <v>17706.84311397365</v>
      </c>
      <c r="C17" s="21">
        <v>212.82853433699998</v>
      </c>
      <c r="D17" s="21">
        <v>523.932223332</v>
      </c>
      <c r="E17" s="21">
        <v>6907.095487801</v>
      </c>
      <c r="F17" s="21">
        <v>3029.8121201648514</v>
      </c>
      <c r="G17" s="21">
        <v>6041.655551109599</v>
      </c>
      <c r="H17" s="21">
        <v>991.5191972292</v>
      </c>
    </row>
    <row r="18" spans="1:9" ht="11.25" customHeight="1">
      <c r="A18" s="6">
        <v>2000</v>
      </c>
      <c r="B18" s="21">
        <v>17729.45928172276</v>
      </c>
      <c r="C18" s="21">
        <v>120.73188720599998</v>
      </c>
      <c r="D18" s="21">
        <v>473.78937871000005</v>
      </c>
      <c r="E18" s="21">
        <v>6753.725466624221</v>
      </c>
      <c r="F18" s="21">
        <v>3087.8026537947603</v>
      </c>
      <c r="G18" s="21">
        <v>6437.231594135999</v>
      </c>
      <c r="H18" s="21">
        <v>856.1783012517785</v>
      </c>
      <c r="I18" s="21"/>
    </row>
    <row r="19" spans="1:9" ht="11.25" customHeight="1">
      <c r="A19" s="6">
        <v>2001</v>
      </c>
      <c r="B19" s="21">
        <v>18493.0511486378</v>
      </c>
      <c r="C19" s="21">
        <v>113.18516848499998</v>
      </c>
      <c r="D19" s="21">
        <v>388.89019516400003</v>
      </c>
      <c r="E19" s="21">
        <v>6956.9001781056</v>
      </c>
      <c r="F19" s="21">
        <v>3283.8265161408</v>
      </c>
      <c r="G19" s="21" t="s">
        <v>697</v>
      </c>
      <c r="H19" s="21">
        <v>845.6660316960001</v>
      </c>
      <c r="I19" s="21"/>
    </row>
    <row r="20" spans="1:9" ht="11.25" customHeight="1">
      <c r="A20" s="6">
        <v>2002</v>
      </c>
      <c r="B20" s="21">
        <v>19705.94352925432</v>
      </c>
      <c r="C20" s="21">
        <v>106.13280659400002</v>
      </c>
      <c r="D20" s="21">
        <v>389.002337724</v>
      </c>
      <c r="E20" s="21">
        <v>6686.29040986336</v>
      </c>
      <c r="F20" s="21">
        <v>3116.0309480473597</v>
      </c>
      <c r="G20" s="21">
        <v>8442.303124953602</v>
      </c>
      <c r="H20" s="21">
        <v>966.1839020719997</v>
      </c>
      <c r="I20" s="21"/>
    </row>
    <row r="21" spans="1:9" ht="11.25" customHeight="1">
      <c r="A21" s="10"/>
      <c r="B21" s="21"/>
      <c r="C21" s="21"/>
      <c r="D21" s="21"/>
      <c r="E21" s="21"/>
      <c r="F21" s="21"/>
      <c r="G21" s="21"/>
      <c r="H21" s="21"/>
      <c r="I21" s="21"/>
    </row>
    <row r="22" spans="1:8" ht="11.25" customHeight="1">
      <c r="A22" s="9" t="s">
        <v>76</v>
      </c>
      <c r="B22" s="15"/>
      <c r="C22" s="4"/>
      <c r="D22" s="4"/>
      <c r="E22" s="4"/>
      <c r="F22" s="4"/>
      <c r="G22" s="4"/>
      <c r="H22" s="4"/>
    </row>
    <row r="24" spans="1:9" ht="11.25" customHeight="1">
      <c r="A24" s="6">
        <v>1990</v>
      </c>
      <c r="B24" s="21">
        <v>100</v>
      </c>
      <c r="C24" s="29">
        <f aca="true" t="shared" si="0" ref="C24:C32">SUM(C12/B12*100)</f>
        <v>3.494397535573518</v>
      </c>
      <c r="D24" s="29">
        <f aca="true" t="shared" si="1" ref="D24:D32">SUM(D12/B12*100)</f>
        <v>44.28643249005664</v>
      </c>
      <c r="E24" s="29">
        <f aca="true" t="shared" si="2" ref="E24:E32">SUM(E12/B12*100)</f>
        <v>11.436167098123432</v>
      </c>
      <c r="F24" s="29">
        <f aca="true" t="shared" si="3" ref="F24:F32">SUM(F12/B12*100)</f>
        <v>3.778465265850501</v>
      </c>
      <c r="G24" s="29">
        <f>SUM(G12/B12*100)</f>
        <v>24.59505130458426</v>
      </c>
      <c r="H24" s="29">
        <f>SUM(H12/B12*100)</f>
        <v>12.409486305811637</v>
      </c>
      <c r="I24" s="29"/>
    </row>
    <row r="25" spans="1:9" ht="11.25" customHeight="1">
      <c r="A25" s="6">
        <v>1995</v>
      </c>
      <c r="B25" s="21">
        <v>100</v>
      </c>
      <c r="C25" s="29">
        <f t="shared" si="0"/>
        <v>1.6866113217347818</v>
      </c>
      <c r="D25" s="29">
        <f t="shared" si="1"/>
        <v>8.048526107938256</v>
      </c>
      <c r="E25" s="29">
        <f t="shared" si="2"/>
        <v>36.03913614822971</v>
      </c>
      <c r="F25" s="29">
        <f t="shared" si="3"/>
        <v>13.235273180068205</v>
      </c>
      <c r="G25" s="29">
        <f aca="true" t="shared" si="4" ref="G25:G32">SUM(G13/B13*100)</f>
        <v>32.13055978544738</v>
      </c>
      <c r="H25" s="29">
        <f aca="true" t="shared" si="5" ref="H25:H32">SUM(H13/B13*100)</f>
        <v>8.85989345658165</v>
      </c>
      <c r="I25" s="29"/>
    </row>
    <row r="26" spans="1:9" ht="11.25" customHeight="1">
      <c r="A26" s="6">
        <v>1996</v>
      </c>
      <c r="B26" s="21">
        <v>100</v>
      </c>
      <c r="C26" s="29">
        <f t="shared" si="0"/>
        <v>0.9824300890359955</v>
      </c>
      <c r="D26" s="29">
        <f t="shared" si="1"/>
        <v>6.142807018215899</v>
      </c>
      <c r="E26" s="29">
        <f t="shared" si="2"/>
        <v>36.273092673133775</v>
      </c>
      <c r="F26" s="29">
        <f t="shared" si="3"/>
        <v>14.774672654900153</v>
      </c>
      <c r="G26" s="29">
        <f t="shared" si="4"/>
        <v>32.21096733059619</v>
      </c>
      <c r="H26" s="29">
        <f t="shared" si="5"/>
        <v>9.616030234117991</v>
      </c>
      <c r="I26" s="29"/>
    </row>
    <row r="27" spans="1:9" ht="11.25" customHeight="1">
      <c r="A27" s="6">
        <v>1997</v>
      </c>
      <c r="B27" s="21">
        <v>100</v>
      </c>
      <c r="C27" s="29">
        <f t="shared" si="0"/>
        <v>1.2409086687774722</v>
      </c>
      <c r="D27" s="29">
        <f t="shared" si="1"/>
        <v>4.630634673933504</v>
      </c>
      <c r="E27" s="29">
        <f t="shared" si="2"/>
        <v>37.66462100505006</v>
      </c>
      <c r="F27" s="29">
        <f t="shared" si="3"/>
        <v>16.2448062575145</v>
      </c>
      <c r="G27" s="29">
        <f t="shared" si="4"/>
        <v>33.17309996516564</v>
      </c>
      <c r="H27" s="29">
        <f t="shared" si="5"/>
        <v>7.04592942955882</v>
      </c>
      <c r="I27" s="29"/>
    </row>
    <row r="28" spans="1:9" ht="11.25" customHeight="1">
      <c r="A28" s="6">
        <v>1998</v>
      </c>
      <c r="B28" s="21">
        <v>100</v>
      </c>
      <c r="C28" s="29">
        <f t="shared" si="0"/>
        <v>1.0603560604919737</v>
      </c>
      <c r="D28" s="29">
        <f t="shared" si="1"/>
        <v>3.242533751125196</v>
      </c>
      <c r="E28" s="29">
        <f t="shared" si="2"/>
        <v>39.17464146997672</v>
      </c>
      <c r="F28" s="29">
        <f t="shared" si="3"/>
        <v>16.323910648536014</v>
      </c>
      <c r="G28" s="29">
        <f t="shared" si="4"/>
        <v>33.82128377781166</v>
      </c>
      <c r="H28" s="29">
        <f t="shared" si="5"/>
        <v>6.377304409191349</v>
      </c>
      <c r="I28" s="29"/>
    </row>
    <row r="29" spans="1:9" ht="11.25" customHeight="1">
      <c r="A29" s="6">
        <v>1999</v>
      </c>
      <c r="B29" s="21">
        <v>100</v>
      </c>
      <c r="C29" s="29">
        <f t="shared" si="0"/>
        <v>1.2019564016413677</v>
      </c>
      <c r="D29" s="29">
        <f t="shared" si="1"/>
        <v>2.958925088789713</v>
      </c>
      <c r="E29" s="29">
        <f t="shared" si="2"/>
        <v>39.00805718637757</v>
      </c>
      <c r="F29" s="29">
        <f t="shared" si="3"/>
        <v>17.110967215685243</v>
      </c>
      <c r="G29" s="29">
        <f t="shared" si="4"/>
        <v>34.120455646561446</v>
      </c>
      <c r="H29" s="29">
        <f t="shared" si="5"/>
        <v>5.5996384609446626</v>
      </c>
      <c r="I29" s="29"/>
    </row>
    <row r="30" spans="1:9" ht="11.25" customHeight="1">
      <c r="A30" s="6">
        <v>2000</v>
      </c>
      <c r="B30" s="21">
        <v>100</v>
      </c>
      <c r="C30" s="29">
        <f t="shared" si="0"/>
        <v>0.6809676780749996</v>
      </c>
      <c r="D30" s="29">
        <f t="shared" si="1"/>
        <v>2.672328417812651</v>
      </c>
      <c r="E30" s="29">
        <f t="shared" si="2"/>
        <v>38.09323995338433</v>
      </c>
      <c r="F30" s="29">
        <f t="shared" si="3"/>
        <v>17.416225755841104</v>
      </c>
      <c r="G30" s="29">
        <f t="shared" si="4"/>
        <v>36.308110088682284</v>
      </c>
      <c r="H30" s="29">
        <f t="shared" si="5"/>
        <v>4.829128106204625</v>
      </c>
      <c r="I30" s="29"/>
    </row>
    <row r="31" spans="1:9" ht="11.25" customHeight="1">
      <c r="A31" s="6">
        <v>2001</v>
      </c>
      <c r="B31" s="21">
        <v>100</v>
      </c>
      <c r="C31" s="29">
        <f t="shared" si="0"/>
        <v>0.612041612686164</v>
      </c>
      <c r="D31" s="29">
        <f t="shared" si="1"/>
        <v>2.102899040500657</v>
      </c>
      <c r="E31" s="29">
        <f t="shared" si="2"/>
        <v>37.61899603364286</v>
      </c>
      <c r="F31" s="29">
        <f t="shared" si="3"/>
        <v>17.757083402555164</v>
      </c>
      <c r="G31" s="29">
        <v>37.336094533837866</v>
      </c>
      <c r="H31" s="29">
        <f t="shared" si="5"/>
        <v>4.572885376777276</v>
      </c>
      <c r="I31" s="29"/>
    </row>
    <row r="32" spans="1:8" ht="11.25" customHeight="1">
      <c r="A32" s="6">
        <v>2002</v>
      </c>
      <c r="B32" s="21">
        <v>100</v>
      </c>
      <c r="C32" s="29">
        <f t="shared" si="0"/>
        <v>0.5385827196573526</v>
      </c>
      <c r="D32" s="29">
        <f t="shared" si="1"/>
        <v>1.974035585489775</v>
      </c>
      <c r="E32" s="29">
        <f t="shared" si="2"/>
        <v>33.93032360991634</v>
      </c>
      <c r="F32" s="29">
        <f t="shared" si="3"/>
        <v>15.81264527334851</v>
      </c>
      <c r="G32" s="29">
        <f t="shared" si="4"/>
        <v>42.841405246192046</v>
      </c>
      <c r="H32" s="29">
        <f t="shared" si="5"/>
        <v>4.903007565395984</v>
      </c>
    </row>
    <row r="33" spans="1:8" ht="11.25" customHeight="1">
      <c r="A33" s="10"/>
      <c r="B33" s="21"/>
      <c r="C33" s="29"/>
      <c r="D33" s="29"/>
      <c r="E33" s="29"/>
      <c r="F33" s="29"/>
      <c r="G33" s="29"/>
      <c r="H33" s="29"/>
    </row>
    <row r="34" spans="1:8" ht="11.25" customHeight="1">
      <c r="A34" s="9" t="s">
        <v>88</v>
      </c>
      <c r="B34" s="15"/>
      <c r="C34" s="4"/>
      <c r="D34" s="4"/>
      <c r="E34" s="4"/>
      <c r="F34" s="4"/>
      <c r="G34" s="4"/>
      <c r="H34" s="4"/>
    </row>
    <row r="36" spans="1:8" ht="11.25" customHeight="1">
      <c r="A36" s="6">
        <v>1990</v>
      </c>
      <c r="B36" s="80">
        <v>100</v>
      </c>
      <c r="C36" s="80">
        <v>100</v>
      </c>
      <c r="D36" s="80">
        <v>100</v>
      </c>
      <c r="E36" s="80">
        <v>100</v>
      </c>
      <c r="F36" s="80">
        <v>100</v>
      </c>
      <c r="G36" s="80">
        <v>100</v>
      </c>
      <c r="H36" s="80">
        <v>100</v>
      </c>
    </row>
    <row r="37" spans="1:8" ht="11.25" customHeight="1">
      <c r="A37" s="6">
        <v>1995</v>
      </c>
      <c r="B37" s="29">
        <f>SUM(B13/$B$12*100)</f>
        <v>54.95434497935343</v>
      </c>
      <c r="C37" s="29">
        <f>SUM(C13/$C$12*100)</f>
        <v>26.52434918383843</v>
      </c>
      <c r="D37" s="29">
        <f>SUM(D13/$D$12*100)</f>
        <v>9.987290812152887</v>
      </c>
      <c r="E37" s="29">
        <f>SUM(E13/$E$12*100)</f>
        <v>173.1792744592447</v>
      </c>
      <c r="F37" s="29">
        <f>SUM(F13/$F$12*100)</f>
        <v>192.49502564098205</v>
      </c>
      <c r="G37" s="29">
        <f>SUM(G13/$G$12*100)</f>
        <v>71.79142848545736</v>
      </c>
      <c r="H37" s="29">
        <f>SUM(H13/$H$12*100)</f>
        <v>39.23527771373445</v>
      </c>
    </row>
    <row r="38" spans="1:8" ht="11.25" customHeight="1">
      <c r="A38" s="6">
        <v>1996</v>
      </c>
      <c r="B38" s="29">
        <f aca="true" t="shared" si="6" ref="B38:B44">SUM(B14/$B$12*100)</f>
        <v>55.6564018761324</v>
      </c>
      <c r="C38" s="29">
        <f aca="true" t="shared" si="7" ref="C38:C44">SUM(C14/$C$12*100)</f>
        <v>15.647482375418342</v>
      </c>
      <c r="D38" s="29">
        <f aca="true" t="shared" si="8" ref="D38:D44">SUM(D14/$D$12*100)</f>
        <v>7.719893358538471</v>
      </c>
      <c r="E38" s="29">
        <f aca="true" t="shared" si="9" ref="E38:E44">SUM(E14/$E$12*100)</f>
        <v>176.53028377290835</v>
      </c>
      <c r="F38" s="29">
        <f aca="true" t="shared" si="10" ref="F38:F44">SUM(F14/$F$12*100)</f>
        <v>217.62939739088299</v>
      </c>
      <c r="G38" s="29">
        <f aca="true" t="shared" si="11" ref="G38:G44">SUM(G14/$G$12*100)</f>
        <v>72.89053884740156</v>
      </c>
      <c r="H38" s="29">
        <f aca="true" t="shared" si="12" ref="H38:H44">SUM(H14/$H$12*100)</f>
        <v>43.12778385616715</v>
      </c>
    </row>
    <row r="39" spans="1:8" ht="11.25" customHeight="1">
      <c r="A39" s="6">
        <v>1997</v>
      </c>
      <c r="B39" s="29">
        <f t="shared" si="6"/>
        <v>52.540546280327774</v>
      </c>
      <c r="C39" s="29">
        <f t="shared" si="7"/>
        <v>18.65787125758778</v>
      </c>
      <c r="D39" s="29">
        <f t="shared" si="8"/>
        <v>5.493693253520016</v>
      </c>
      <c r="E39" s="29">
        <f t="shared" si="9"/>
        <v>173.04047291959915</v>
      </c>
      <c r="F39" s="29">
        <f t="shared" si="10"/>
        <v>225.88827339551597</v>
      </c>
      <c r="G39" s="29">
        <f t="shared" si="11"/>
        <v>70.86518228391989</v>
      </c>
      <c r="H39" s="29">
        <f t="shared" si="12"/>
        <v>29.83177322241673</v>
      </c>
    </row>
    <row r="40" spans="1:8" ht="11.25" customHeight="1">
      <c r="A40" s="6">
        <v>1998</v>
      </c>
      <c r="B40" s="29">
        <f t="shared" si="6"/>
        <v>52.47093825973018</v>
      </c>
      <c r="C40" s="29">
        <f t="shared" si="7"/>
        <v>15.922022842851366</v>
      </c>
      <c r="D40" s="29">
        <f t="shared" si="8"/>
        <v>3.841781301724443</v>
      </c>
      <c r="E40" s="29">
        <f t="shared" si="9"/>
        <v>179.73943335048918</v>
      </c>
      <c r="F40" s="29">
        <f t="shared" si="10"/>
        <v>226.68751663220257</v>
      </c>
      <c r="G40" s="29">
        <f t="shared" si="11"/>
        <v>72.15412852745692</v>
      </c>
      <c r="H40" s="29">
        <f t="shared" si="12"/>
        <v>26.965108600947723</v>
      </c>
    </row>
    <row r="41" spans="1:8" ht="11.25" customHeight="1">
      <c r="A41" s="6">
        <v>1999</v>
      </c>
      <c r="B41" s="29">
        <f t="shared" si="6"/>
        <v>52.04286325666967</v>
      </c>
      <c r="C41" s="29">
        <f t="shared" si="7"/>
        <v>17.901012124206947</v>
      </c>
      <c r="D41" s="29">
        <f t="shared" si="8"/>
        <v>3.4771582429265853</v>
      </c>
      <c r="E41" s="29">
        <f t="shared" si="9"/>
        <v>177.5149810806907</v>
      </c>
      <c r="F41" s="29">
        <f t="shared" si="10"/>
        <v>235.67868548205902</v>
      </c>
      <c r="G41" s="29">
        <f t="shared" si="11"/>
        <v>72.19851609491391</v>
      </c>
      <c r="H41" s="29">
        <f t="shared" si="12"/>
        <v>23.483745541767693</v>
      </c>
    </row>
    <row r="42" spans="1:8" ht="11.25" customHeight="1">
      <c r="A42" s="6">
        <v>2000</v>
      </c>
      <c r="B42" s="29">
        <f t="shared" si="6"/>
        <v>52.109335304678496</v>
      </c>
      <c r="C42" s="29">
        <f t="shared" si="7"/>
        <v>10.154761359352488</v>
      </c>
      <c r="D42" s="29">
        <f t="shared" si="8"/>
        <v>3.144377402701969</v>
      </c>
      <c r="E42" s="29">
        <f t="shared" si="9"/>
        <v>173.57331320370454</v>
      </c>
      <c r="F42" s="29">
        <f t="shared" si="10"/>
        <v>240.18957004989701</v>
      </c>
      <c r="G42" s="29">
        <f t="shared" si="11"/>
        <v>76.92569775358338</v>
      </c>
      <c r="H42" s="29">
        <f t="shared" si="12"/>
        <v>20.278249196956207</v>
      </c>
    </row>
    <row r="43" spans="1:8" ht="11.25" customHeight="1">
      <c r="A43" s="6">
        <v>2001</v>
      </c>
      <c r="B43" s="29">
        <f t="shared" si="6"/>
        <v>54.353637513602656</v>
      </c>
      <c r="C43" s="29">
        <f t="shared" si="7"/>
        <v>9.520006702306885</v>
      </c>
      <c r="D43" s="29">
        <f t="shared" si="8"/>
        <v>2.580930676697398</v>
      </c>
      <c r="E43" s="29">
        <f t="shared" si="9"/>
        <v>178.79498056423128</v>
      </c>
      <c r="F43" s="29">
        <f t="shared" si="10"/>
        <v>255.4375934812367</v>
      </c>
      <c r="G43" s="29">
        <v>82.51060440307253</v>
      </c>
      <c r="H43" s="29">
        <f t="shared" si="12"/>
        <v>20.029270191805082</v>
      </c>
    </row>
    <row r="44" spans="1:8" ht="11.25" customHeight="1">
      <c r="A44" s="6">
        <v>2002</v>
      </c>
      <c r="B44" s="29">
        <f t="shared" si="6"/>
        <v>57.91849613369558</v>
      </c>
      <c r="C44" s="29">
        <f t="shared" si="7"/>
        <v>8.926832407758647</v>
      </c>
      <c r="D44" s="29">
        <f t="shared" si="8"/>
        <v>2.581674928357292</v>
      </c>
      <c r="E44" s="29">
        <f t="shared" si="9"/>
        <v>171.84020659670577</v>
      </c>
      <c r="F44" s="29">
        <f t="shared" si="10"/>
        <v>242.38535217070108</v>
      </c>
      <c r="G44" s="29">
        <f t="shared" si="11"/>
        <v>100.8865455650084</v>
      </c>
      <c r="H44" s="29">
        <f t="shared" si="12"/>
        <v>22.883688955511058</v>
      </c>
    </row>
    <row r="45" spans="1:8" ht="11.25" customHeight="1">
      <c r="A45" s="10"/>
      <c r="B45" s="29"/>
      <c r="C45" s="29"/>
      <c r="D45" s="29"/>
      <c r="E45" s="29"/>
      <c r="F45" s="29"/>
      <c r="G45" s="29"/>
      <c r="H45" s="29"/>
    </row>
    <row r="46" spans="1:8" ht="11.25" customHeight="1">
      <c r="A46" s="9" t="s">
        <v>89</v>
      </c>
      <c r="B46" s="15"/>
      <c r="C46" s="4"/>
      <c r="D46" s="4"/>
      <c r="E46" s="4"/>
      <c r="F46" s="4"/>
      <c r="G46" s="4"/>
      <c r="H46" s="4"/>
    </row>
    <row r="48" spans="1:8" ht="11.25" customHeight="1">
      <c r="A48" s="6">
        <v>1990</v>
      </c>
      <c r="B48" s="16" t="s">
        <v>23</v>
      </c>
      <c r="C48" s="16" t="s">
        <v>23</v>
      </c>
      <c r="D48" s="16" t="s">
        <v>23</v>
      </c>
      <c r="E48" s="16" t="s">
        <v>23</v>
      </c>
      <c r="F48" s="16" t="s">
        <v>23</v>
      </c>
      <c r="G48" s="16" t="s">
        <v>23</v>
      </c>
      <c r="H48" s="16" t="s">
        <v>23</v>
      </c>
    </row>
    <row r="49" spans="1:8" ht="11.25" customHeight="1">
      <c r="A49" s="6">
        <v>1995</v>
      </c>
      <c r="B49" s="46">
        <v>-1.9104147257857562</v>
      </c>
      <c r="C49" s="36">
        <v>-22.80022167690703</v>
      </c>
      <c r="D49" s="36">
        <v>-31.04655996646872</v>
      </c>
      <c r="E49" s="47">
        <v>6.392442710272746</v>
      </c>
      <c r="F49" s="47">
        <v>24.5391475197424</v>
      </c>
      <c r="G49" s="47">
        <v>4.214739877196095</v>
      </c>
      <c r="H49" s="47">
        <v>-30.555282334525273</v>
      </c>
    </row>
    <row r="50" spans="1:8" ht="11.25" customHeight="1">
      <c r="A50" s="6">
        <v>1996</v>
      </c>
      <c r="B50" s="46">
        <v>1.2775275495372256</v>
      </c>
      <c r="C50" s="36">
        <v>-41.00710156178867</v>
      </c>
      <c r="D50" s="36">
        <v>-22.702827986698523</v>
      </c>
      <c r="E50" s="47">
        <v>1.934994429401101</v>
      </c>
      <c r="F50" s="47">
        <v>13.05715390109792</v>
      </c>
      <c r="G50" s="47">
        <v>1.5309771446696345</v>
      </c>
      <c r="H50" s="47">
        <v>9.920934345954976</v>
      </c>
    </row>
    <row r="51" spans="1:8" ht="11.25" customHeight="1">
      <c r="A51" s="6">
        <v>1997</v>
      </c>
      <c r="B51" s="46">
        <v>-5.598377708173103</v>
      </c>
      <c r="C51" s="47">
        <v>19.238806665145418</v>
      </c>
      <c r="D51" s="36">
        <v>-28.837187272233507</v>
      </c>
      <c r="E51" s="47">
        <v>-1.9768907513900302</v>
      </c>
      <c r="F51" s="47">
        <v>3.794926652211089</v>
      </c>
      <c r="G51" s="47">
        <v>-2.7786275084641687</v>
      </c>
      <c r="H51" s="47">
        <v>-30.82933887373656</v>
      </c>
    </row>
    <row r="52" spans="1:8" ht="11.25" customHeight="1">
      <c r="A52" s="6">
        <v>1998</v>
      </c>
      <c r="B52" s="46">
        <v>-0.13248438686991904</v>
      </c>
      <c r="C52" s="47">
        <v>-14.663239857139644</v>
      </c>
      <c r="D52" s="36">
        <v>-30.069242594444646</v>
      </c>
      <c r="E52" s="47">
        <v>3.871325775908275</v>
      </c>
      <c r="F52" s="47">
        <v>0.3538223674352423</v>
      </c>
      <c r="G52" s="47">
        <v>1.8188709913605834</v>
      </c>
      <c r="H52" s="47">
        <v>-9.609434209947963</v>
      </c>
    </row>
    <row r="53" spans="1:8" ht="11.25" customHeight="1">
      <c r="A53" s="6">
        <v>1999</v>
      </c>
      <c r="B53" s="46">
        <v>-0.8158325680046943</v>
      </c>
      <c r="C53" s="47">
        <v>12.429257895733414</v>
      </c>
      <c r="D53" s="36">
        <v>-9.49098946975954</v>
      </c>
      <c r="E53" s="47">
        <v>-1.2375983546475595</v>
      </c>
      <c r="F53" s="47">
        <v>3.966327296462694</v>
      </c>
      <c r="G53" s="47">
        <v>0.0615177098842139</v>
      </c>
      <c r="H53" s="47">
        <v>-12.910621316977284</v>
      </c>
    </row>
    <row r="54" spans="1:8" ht="11.25" customHeight="1">
      <c r="A54" s="6">
        <v>2000</v>
      </c>
      <c r="B54" s="46">
        <v>0.1277255782046467</v>
      </c>
      <c r="C54" s="47">
        <v>-43.27269715872356</v>
      </c>
      <c r="D54" s="36">
        <v>-9.570483048954586</v>
      </c>
      <c r="E54" s="47">
        <v>-2.2204705501415845</v>
      </c>
      <c r="F54" s="47">
        <v>1.9139976780723202</v>
      </c>
      <c r="G54" s="47">
        <v>6.547477585903579</v>
      </c>
      <c r="H54" s="47">
        <v>-13.649851294420884</v>
      </c>
    </row>
    <row r="55" spans="1:8" ht="11.25" customHeight="1">
      <c r="A55" s="6">
        <v>2001</v>
      </c>
      <c r="B55" s="46">
        <v>4.306910068612325</v>
      </c>
      <c r="C55" s="47">
        <v>-6.250808212848796</v>
      </c>
      <c r="D55" s="36">
        <v>-17.919182523077552</v>
      </c>
      <c r="E55" s="47">
        <v>3.008335362244651</v>
      </c>
      <c r="F55" s="47">
        <v>6.3483287089327405</v>
      </c>
      <c r="G55" s="47">
        <v>7.2601312858796945</v>
      </c>
      <c r="H55" s="47">
        <v>-1.2278131249540962</v>
      </c>
    </row>
    <row r="56" spans="1:8" ht="11.25" customHeight="1">
      <c r="A56" s="6">
        <v>2002</v>
      </c>
      <c r="B56" s="46">
        <f>(B20/B19*100)-100</f>
        <v>6.558638544109897</v>
      </c>
      <c r="C56" s="46">
        <f aca="true" t="shared" si="13" ref="C56:H56">(C20/C19*100)-100</f>
        <v>-6.230818035080802</v>
      </c>
      <c r="D56" s="46">
        <f t="shared" si="13"/>
        <v>0.02883656142390123</v>
      </c>
      <c r="E56" s="46">
        <f t="shared" si="13"/>
        <v>-3.889803810810591</v>
      </c>
      <c r="F56" s="46">
        <f t="shared" si="13"/>
        <v>-5.109757390309284</v>
      </c>
      <c r="G56" s="46" t="s">
        <v>698</v>
      </c>
      <c r="H56" s="46">
        <f t="shared" si="13"/>
        <v>14.251236996512517</v>
      </c>
    </row>
  </sheetData>
  <mergeCells count="3">
    <mergeCell ref="A7:A8"/>
    <mergeCell ref="A4:H4"/>
    <mergeCell ref="C7:H7"/>
  </mergeCells>
  <printOptions/>
  <pageMargins left="0.75" right="0.75" top="1" bottom="1" header="0.4921259845" footer="0.4921259845"/>
  <pageSetup horizontalDpi="600" verticalDpi="600" orientation="portrait" paperSize="9" r:id="rId2"/>
  <headerFooter alignWithMargins="0">
    <oddHeader>&amp;C&amp;9- 33 -</oddHeader>
  </headerFooter>
  <drawing r:id="rId1"/>
</worksheet>
</file>

<file path=xl/worksheets/sheet26.xml><?xml version="1.0" encoding="utf-8"?>
<worksheet xmlns="http://schemas.openxmlformats.org/spreadsheetml/2006/main" xmlns:r="http://schemas.openxmlformats.org/officeDocument/2006/relationships">
  <sheetPr codeName="Tabelle1"/>
  <dimension ref="A1:F60"/>
  <sheetViews>
    <sheetView workbookViewId="0" topLeftCell="A1">
      <selection activeCell="A1" sqref="A1"/>
    </sheetView>
  </sheetViews>
  <sheetFormatPr defaultColWidth="11.421875" defaultRowHeight="11.25" customHeight="1"/>
  <cols>
    <col min="1" max="1" width="8.7109375" style="3" customWidth="1"/>
    <col min="2" max="2" width="12.8515625" style="2" customWidth="1"/>
    <col min="3" max="3" width="19.28125" style="2" bestFit="1" customWidth="1"/>
    <col min="4" max="5" width="12.8515625" style="2" customWidth="1"/>
    <col min="6" max="6" width="13.8515625" style="2" bestFit="1" customWidth="1"/>
    <col min="7" max="16384" width="11.421875" style="2" customWidth="1"/>
  </cols>
  <sheetData>
    <row r="1" spans="1:6" ht="11.25">
      <c r="A1" s="13"/>
      <c r="D1" s="4"/>
      <c r="E1" s="4"/>
      <c r="F1" s="4"/>
    </row>
    <row r="2" ht="11.25" customHeight="1">
      <c r="A2" s="13"/>
    </row>
    <row r="3" spans="1:6" s="132" customFormat="1" ht="14.25">
      <c r="A3" s="122" t="s">
        <v>9</v>
      </c>
      <c r="B3" s="131"/>
      <c r="C3" s="131"/>
      <c r="D3" s="131"/>
      <c r="E3" s="131"/>
      <c r="F3" s="131"/>
    </row>
    <row r="4" spans="1:6" ht="12.75">
      <c r="A4" s="122" t="s">
        <v>684</v>
      </c>
      <c r="B4" s="4"/>
      <c r="C4" s="4"/>
      <c r="D4" s="4"/>
      <c r="E4" s="4"/>
      <c r="F4" s="4"/>
    </row>
    <row r="5" spans="1:6" ht="11.25">
      <c r="A5" s="45"/>
      <c r="B5" s="4"/>
      <c r="C5" s="4"/>
      <c r="D5" s="4"/>
      <c r="E5" s="4"/>
      <c r="F5" s="4"/>
    </row>
    <row r="6" ht="11.25" customHeight="1">
      <c r="A6" s="13"/>
    </row>
    <row r="7" spans="1:6" ht="12.75" customHeight="1">
      <c r="A7" s="1412"/>
      <c r="B7" s="223" t="s">
        <v>685</v>
      </c>
      <c r="C7" s="68" t="s">
        <v>13</v>
      </c>
      <c r="D7" s="68"/>
      <c r="E7" s="68"/>
      <c r="F7" s="64"/>
    </row>
    <row r="8" spans="1:6" ht="12.75" customHeight="1">
      <c r="A8" s="1413"/>
      <c r="B8" s="1393"/>
      <c r="C8" s="133" t="s">
        <v>0</v>
      </c>
      <c r="D8" s="63"/>
      <c r="E8" s="63" t="s">
        <v>1</v>
      </c>
      <c r="F8" s="71" t="s">
        <v>676</v>
      </c>
    </row>
    <row r="9" spans="1:6" ht="12.75" customHeight="1">
      <c r="A9" s="1413"/>
      <c r="B9" s="1393"/>
      <c r="C9" s="134" t="s">
        <v>52</v>
      </c>
      <c r="D9" s="69" t="s">
        <v>675</v>
      </c>
      <c r="E9" s="69" t="s">
        <v>2</v>
      </c>
      <c r="F9" s="75" t="s">
        <v>3</v>
      </c>
    </row>
    <row r="10" spans="1:6" ht="12.75" customHeight="1">
      <c r="A10" s="1414"/>
      <c r="B10" s="1394"/>
      <c r="C10" s="135" t="s">
        <v>10</v>
      </c>
      <c r="D10" s="65"/>
      <c r="E10" s="65" t="s">
        <v>4</v>
      </c>
      <c r="F10" s="73" t="s">
        <v>5</v>
      </c>
    </row>
    <row r="11" spans="1:2" ht="11.25" customHeight="1">
      <c r="A11" s="10"/>
      <c r="B11" s="5"/>
    </row>
    <row r="12" spans="1:6" ht="11.25" customHeight="1">
      <c r="A12" s="8" t="s">
        <v>680</v>
      </c>
      <c r="B12" s="15"/>
      <c r="C12" s="4"/>
      <c r="D12" s="4"/>
      <c r="E12" s="4"/>
      <c r="F12" s="4"/>
    </row>
    <row r="13" spans="1:2" ht="11.25" customHeight="1">
      <c r="A13" s="10"/>
      <c r="B13" s="5"/>
    </row>
    <row r="14" spans="1:6" ht="11.25" customHeight="1">
      <c r="A14" s="6">
        <v>1990</v>
      </c>
      <c r="B14" s="21">
        <v>34024</v>
      </c>
      <c r="C14" s="21">
        <v>13753</v>
      </c>
      <c r="D14" s="21">
        <v>3328</v>
      </c>
      <c r="E14" s="21">
        <v>2768.862</v>
      </c>
      <c r="F14" s="21">
        <v>16942</v>
      </c>
    </row>
    <row r="15" spans="1:6" ht="11.25" customHeight="1">
      <c r="A15" s="6">
        <v>1995</v>
      </c>
      <c r="B15" s="21">
        <v>18697</v>
      </c>
      <c r="C15" s="21">
        <v>4007</v>
      </c>
      <c r="D15" s="21">
        <v>4317</v>
      </c>
      <c r="E15" s="21">
        <v>4133.517936</v>
      </c>
      <c r="F15" s="21">
        <v>10374</v>
      </c>
    </row>
    <row r="16" spans="1:6" ht="11.25" customHeight="1">
      <c r="A16" s="6">
        <v>1996</v>
      </c>
      <c r="B16" s="21">
        <v>18936</v>
      </c>
      <c r="C16" s="21">
        <v>4088</v>
      </c>
      <c r="D16" s="21">
        <v>4288</v>
      </c>
      <c r="E16" s="21">
        <v>4117.842456</v>
      </c>
      <c r="F16" s="21">
        <v>10560</v>
      </c>
    </row>
    <row r="17" spans="1:6" ht="11.25" customHeight="1">
      <c r="A17" s="6">
        <v>1997</v>
      </c>
      <c r="B17" s="21">
        <v>17876.1726755879</v>
      </c>
      <c r="C17" s="21">
        <v>3846.549920182695</v>
      </c>
      <c r="D17" s="21">
        <v>4310.143197477601</v>
      </c>
      <c r="E17" s="21">
        <v>4118.3258399999995</v>
      </c>
      <c r="F17" s="21">
        <v>9719.479557927605</v>
      </c>
    </row>
    <row r="18" spans="1:6" ht="11.25" customHeight="1">
      <c r="A18" s="6">
        <v>1998</v>
      </c>
      <c r="B18" s="21">
        <v>17852.48953782284</v>
      </c>
      <c r="C18" s="21">
        <v>3793.51435632245</v>
      </c>
      <c r="D18" s="21">
        <v>4393.950810988001</v>
      </c>
      <c r="E18" s="21">
        <v>4175.416728</v>
      </c>
      <c r="F18" s="21">
        <v>9665.02437051239</v>
      </c>
    </row>
    <row r="19" spans="1:6" ht="11.25" customHeight="1">
      <c r="A19" s="6">
        <v>1999</v>
      </c>
      <c r="B19" s="21">
        <v>17706.84311397365</v>
      </c>
      <c r="C19" s="21">
        <v>3875.045107619019</v>
      </c>
      <c r="D19" s="21">
        <v>4550.9318125656</v>
      </c>
      <c r="E19" s="21">
        <v>4331.1018</v>
      </c>
      <c r="F19" s="21">
        <v>9280.86619378903</v>
      </c>
    </row>
    <row r="20" spans="1:6" ht="11.25" customHeight="1">
      <c r="A20" s="6">
        <v>2000</v>
      </c>
      <c r="B20" s="21">
        <v>17729.45928172276</v>
      </c>
      <c r="C20" s="21">
        <v>4052.8436813745097</v>
      </c>
      <c r="D20" s="21">
        <v>4529.830881320001</v>
      </c>
      <c r="E20" s="21">
        <v>4273.966968000001</v>
      </c>
      <c r="F20" s="21">
        <v>9146.78471902825</v>
      </c>
    </row>
    <row r="21" spans="1:6" ht="11.25" customHeight="1">
      <c r="A21" s="6">
        <v>2001</v>
      </c>
      <c r="B21" s="21">
        <v>18493.0511486378</v>
      </c>
      <c r="C21" s="21">
        <v>4157.595503077235</v>
      </c>
      <c r="D21" s="21">
        <v>4565.535071168001</v>
      </c>
      <c r="E21" s="21">
        <v>4188.633620416001</v>
      </c>
      <c r="F21" s="21" t="s">
        <v>6</v>
      </c>
    </row>
    <row r="22" spans="1:6" ht="11.25" customHeight="1">
      <c r="A22" s="6">
        <v>2002</v>
      </c>
      <c r="B22" s="21">
        <v>19705.94352925432</v>
      </c>
      <c r="C22" s="21">
        <v>4275.837428533432</v>
      </c>
      <c r="D22" s="21">
        <v>4552.2037448816</v>
      </c>
      <c r="E22" s="21">
        <v>4201.4807200000005</v>
      </c>
      <c r="F22" s="21">
        <v>10877.902355839287</v>
      </c>
    </row>
    <row r="23" spans="1:6" ht="11.25" customHeight="1">
      <c r="A23" s="10"/>
      <c r="B23" s="21"/>
      <c r="C23" s="21"/>
      <c r="D23" s="21"/>
      <c r="E23" s="21"/>
      <c r="F23" s="21"/>
    </row>
    <row r="24" spans="1:6" ht="11.25" customHeight="1">
      <c r="A24" s="9" t="s">
        <v>76</v>
      </c>
      <c r="B24" s="15"/>
      <c r="C24" s="4"/>
      <c r="D24" s="4"/>
      <c r="E24" s="4"/>
      <c r="F24" s="4"/>
    </row>
    <row r="26" spans="1:6" ht="11.25" customHeight="1">
      <c r="A26" s="6">
        <v>1990</v>
      </c>
      <c r="B26" s="21">
        <v>100</v>
      </c>
      <c r="C26" s="29">
        <f aca="true" t="shared" si="0" ref="C26:C34">SUM(C14/B14*100)</f>
        <v>40.4214671996238</v>
      </c>
      <c r="D26" s="29">
        <f aca="true" t="shared" si="1" ref="D26:D34">SUM(D14/B14*100)</f>
        <v>9.781330825299788</v>
      </c>
      <c r="E26" s="29">
        <f aca="true" t="shared" si="2" ref="E26:E34">SUM(E14/B14*100)</f>
        <v>8.137967317187869</v>
      </c>
      <c r="F26" s="29">
        <f aca="true" t="shared" si="3" ref="F26:F34">SUM(F14/B14*100)</f>
        <v>49.79426287326593</v>
      </c>
    </row>
    <row r="27" spans="1:6" ht="11.25" customHeight="1">
      <c r="A27" s="6">
        <v>1995</v>
      </c>
      <c r="B27" s="21">
        <v>100</v>
      </c>
      <c r="C27" s="29">
        <f t="shared" si="0"/>
        <v>21.431245654383055</v>
      </c>
      <c r="D27" s="29">
        <f t="shared" si="1"/>
        <v>23.08926565759213</v>
      </c>
      <c r="E27" s="29">
        <f t="shared" si="2"/>
        <v>22.10792071455314</v>
      </c>
      <c r="F27" s="29">
        <f t="shared" si="3"/>
        <v>55.48483713964807</v>
      </c>
    </row>
    <row r="28" spans="1:6" ht="11.25" customHeight="1">
      <c r="A28" s="6">
        <v>1996</v>
      </c>
      <c r="B28" s="21">
        <v>100</v>
      </c>
      <c r="C28" s="29">
        <f t="shared" si="0"/>
        <v>21.588508660752005</v>
      </c>
      <c r="D28" s="29">
        <f t="shared" si="1"/>
        <v>22.644697929869032</v>
      </c>
      <c r="E28" s="29">
        <f t="shared" si="2"/>
        <v>21.746105069708495</v>
      </c>
      <c r="F28" s="29">
        <f t="shared" si="3"/>
        <v>55.766793409378955</v>
      </c>
    </row>
    <row r="29" spans="1:6" ht="11.25" customHeight="1">
      <c r="A29" s="6">
        <v>1997</v>
      </c>
      <c r="B29" s="21">
        <v>100</v>
      </c>
      <c r="C29" s="29">
        <f t="shared" si="0"/>
        <v>21.517748737321327</v>
      </c>
      <c r="D29" s="29">
        <f t="shared" si="1"/>
        <v>24.11110742605227</v>
      </c>
      <c r="E29" s="29">
        <f t="shared" si="2"/>
        <v>23.038073723823878</v>
      </c>
      <c r="F29" s="29">
        <f t="shared" si="3"/>
        <v>54.37114383662641</v>
      </c>
    </row>
    <row r="30" spans="1:6" ht="11.25" customHeight="1">
      <c r="A30" s="6">
        <v>1998</v>
      </c>
      <c r="B30" s="21">
        <v>100</v>
      </c>
      <c r="C30" s="29">
        <f t="shared" si="0"/>
        <v>21.249217641524968</v>
      </c>
      <c r="D30" s="29">
        <f t="shared" si="1"/>
        <v>24.61253822151157</v>
      </c>
      <c r="E30" s="29">
        <f t="shared" si="2"/>
        <v>23.38842837103381</v>
      </c>
      <c r="F30" s="29">
        <f t="shared" si="3"/>
        <v>54.13824413696348</v>
      </c>
    </row>
    <row r="31" spans="1:6" ht="11.25" customHeight="1">
      <c r="A31" s="6">
        <v>1999</v>
      </c>
      <c r="B31" s="21">
        <v>100</v>
      </c>
      <c r="C31" s="29">
        <f t="shared" si="0"/>
        <v>21.884449320957515</v>
      </c>
      <c r="D31" s="29">
        <f t="shared" si="1"/>
        <v>25.701542523828863</v>
      </c>
      <c r="E31" s="29">
        <f t="shared" si="2"/>
        <v>24.460045035255547</v>
      </c>
      <c r="F31" s="29">
        <f t="shared" si="3"/>
        <v>52.41400815521362</v>
      </c>
    </row>
    <row r="32" spans="1:6" ht="11.25" customHeight="1">
      <c r="A32" s="6">
        <v>2000</v>
      </c>
      <c r="B32" s="21">
        <v>100</v>
      </c>
      <c r="C32" s="29">
        <f t="shared" si="0"/>
        <v>22.859375556662194</v>
      </c>
      <c r="D32" s="29">
        <f t="shared" si="1"/>
        <v>25.549740741330947</v>
      </c>
      <c r="E32" s="29">
        <f t="shared" si="2"/>
        <v>24.106583850563446</v>
      </c>
      <c r="F32" s="29">
        <f t="shared" si="3"/>
        <v>51.59088370200686</v>
      </c>
    </row>
    <row r="33" spans="1:6" ht="11.25" customHeight="1">
      <c r="A33" s="6">
        <v>2001</v>
      </c>
      <c r="B33" s="21">
        <v>100</v>
      </c>
      <c r="C33" s="29">
        <f t="shared" si="0"/>
        <v>22.48193372559554</v>
      </c>
      <c r="D33" s="29">
        <f t="shared" si="1"/>
        <v>24.68784104079168</v>
      </c>
      <c r="E33" s="29">
        <f t="shared" si="2"/>
        <v>22.649770374557882</v>
      </c>
      <c r="F33" s="29">
        <v>52.83022523361277</v>
      </c>
    </row>
    <row r="34" spans="1:6" ht="11.25" customHeight="1">
      <c r="A34" s="6">
        <v>2002</v>
      </c>
      <c r="B34" s="21">
        <v>100</v>
      </c>
      <c r="C34" s="29">
        <f t="shared" si="0"/>
        <v>21.6982121266397</v>
      </c>
      <c r="D34" s="29">
        <f t="shared" si="1"/>
        <v>23.100663706478493</v>
      </c>
      <c r="E34" s="29">
        <f t="shared" si="2"/>
        <v>21.320880747286836</v>
      </c>
      <c r="F34" s="29">
        <f t="shared" si="3"/>
        <v>55.2011241668818</v>
      </c>
    </row>
    <row r="35" spans="1:6" ht="11.25" customHeight="1">
      <c r="A35" s="10"/>
      <c r="B35" s="21"/>
      <c r="C35" s="29"/>
      <c r="D35" s="29"/>
      <c r="E35" s="29"/>
      <c r="F35" s="29"/>
    </row>
    <row r="36" spans="1:6" ht="11.25" customHeight="1">
      <c r="A36" s="9" t="s">
        <v>88</v>
      </c>
      <c r="B36" s="15"/>
      <c r="C36" s="4"/>
      <c r="D36" s="4"/>
      <c r="E36" s="4"/>
      <c r="F36" s="4"/>
    </row>
    <row r="38" spans="1:6" ht="11.25" customHeight="1">
      <c r="A38" s="6">
        <v>1990</v>
      </c>
      <c r="B38" s="80">
        <v>100</v>
      </c>
      <c r="C38" s="80">
        <v>100</v>
      </c>
      <c r="D38" s="80">
        <v>100</v>
      </c>
      <c r="E38" s="80">
        <v>100</v>
      </c>
      <c r="F38" s="80">
        <v>100</v>
      </c>
    </row>
    <row r="39" spans="1:6" ht="11.25" customHeight="1">
      <c r="A39" s="6">
        <v>1995</v>
      </c>
      <c r="B39" s="29">
        <f>SUM(B15/$B$14*100)</f>
        <v>54.95238655067012</v>
      </c>
      <c r="C39" s="29">
        <f>SUM(C15/$C$14*100)</f>
        <v>29.135461353886427</v>
      </c>
      <c r="D39" s="29">
        <f>SUM(D15/$D$14*100)</f>
        <v>129.7175480769231</v>
      </c>
      <c r="E39" s="29">
        <f>SUM(E15/$E$14*100)</f>
        <v>149.28580535974706</v>
      </c>
      <c r="F39" s="29">
        <f>SUM(F15/$F$14*100)</f>
        <v>61.23244008971787</v>
      </c>
    </row>
    <row r="40" spans="1:6" ht="11.25" customHeight="1">
      <c r="A40" s="6">
        <v>1996</v>
      </c>
      <c r="B40" s="29">
        <f aca="true" t="shared" si="4" ref="B40:B46">SUM(B16/$B$14*100)</f>
        <v>55.654831883376445</v>
      </c>
      <c r="C40" s="29">
        <f aca="true" t="shared" si="5" ref="C40:C46">SUM(C16/$C$14*100)</f>
        <v>29.72442376208827</v>
      </c>
      <c r="D40" s="29">
        <f aca="true" t="shared" si="6" ref="D40:D46">SUM(D16/$D$14*100)</f>
        <v>128.84615384615387</v>
      </c>
      <c r="E40" s="29">
        <f aca="true" t="shared" si="7" ref="E40:E46">SUM(E16/$E$14*100)</f>
        <v>148.71967096951744</v>
      </c>
      <c r="F40" s="29">
        <f aca="true" t="shared" si="8" ref="F40:F46">SUM(F16/$F$14*100)</f>
        <v>62.33030338802975</v>
      </c>
    </row>
    <row r="41" spans="1:6" ht="11.25" customHeight="1">
      <c r="A41" s="6">
        <v>1997</v>
      </c>
      <c r="B41" s="29">
        <f t="shared" si="4"/>
        <v>52.53989147539354</v>
      </c>
      <c r="C41" s="29">
        <f t="shared" si="5"/>
        <v>27.968806225424963</v>
      </c>
      <c r="D41" s="29">
        <f t="shared" si="6"/>
        <v>129.51151434728368</v>
      </c>
      <c r="E41" s="29">
        <f t="shared" si="7"/>
        <v>148.73712882765554</v>
      </c>
      <c r="F41" s="29">
        <f t="shared" si="8"/>
        <v>57.36913916850198</v>
      </c>
    </row>
    <row r="42" spans="1:6" ht="11.25" customHeight="1">
      <c r="A42" s="6">
        <v>1998</v>
      </c>
      <c r="B42" s="29">
        <f t="shared" si="4"/>
        <v>52.47028432231025</v>
      </c>
      <c r="C42" s="29">
        <f t="shared" si="5"/>
        <v>27.583177170962337</v>
      </c>
      <c r="D42" s="29">
        <f t="shared" si="6"/>
        <v>132.02977196478366</v>
      </c>
      <c r="E42" s="29">
        <f t="shared" si="7"/>
        <v>150.79901880267056</v>
      </c>
      <c r="F42" s="29">
        <f t="shared" si="8"/>
        <v>57.04771792298661</v>
      </c>
    </row>
    <row r="43" spans="1:6" ht="11.25" customHeight="1">
      <c r="A43" s="6">
        <v>1999</v>
      </c>
      <c r="B43" s="29">
        <f t="shared" si="4"/>
        <v>52.04221465428418</v>
      </c>
      <c r="C43" s="29">
        <f t="shared" si="5"/>
        <v>28.175998746593606</v>
      </c>
      <c r="D43" s="29">
        <f t="shared" si="6"/>
        <v>136.74674917564903</v>
      </c>
      <c r="E43" s="29">
        <f t="shared" si="7"/>
        <v>156.42172849351107</v>
      </c>
      <c r="F43" s="29">
        <f t="shared" si="8"/>
        <v>54.78022779948666</v>
      </c>
    </row>
    <row r="44" spans="1:6" ht="11.25" customHeight="1">
      <c r="A44" s="6">
        <v>2000</v>
      </c>
      <c r="B44" s="29">
        <f t="shared" si="4"/>
        <v>52.10868587386186</v>
      </c>
      <c r="C44" s="29">
        <f t="shared" si="5"/>
        <v>29.46879721787617</v>
      </c>
      <c r="D44" s="29">
        <f t="shared" si="6"/>
        <v>136.11270677043274</v>
      </c>
      <c r="E44" s="29">
        <f t="shared" si="7"/>
        <v>154.3582514404835</v>
      </c>
      <c r="F44" s="29">
        <f t="shared" si="8"/>
        <v>53.98881312140391</v>
      </c>
    </row>
    <row r="45" spans="1:6" ht="11.25" customHeight="1">
      <c r="A45" s="6">
        <v>2001</v>
      </c>
      <c r="B45" s="29">
        <f t="shared" si="4"/>
        <v>54.35296011238479</v>
      </c>
      <c r="C45" s="29">
        <f t="shared" si="5"/>
        <v>30.230462466932558</v>
      </c>
      <c r="D45" s="29">
        <f t="shared" si="6"/>
        <v>137.18554901346158</v>
      </c>
      <c r="E45" s="29">
        <f t="shared" si="7"/>
        <v>151.2763590390565</v>
      </c>
      <c r="F45" s="29">
        <v>57.66686680670856</v>
      </c>
    </row>
    <row r="46" spans="1:6" ht="11.25" customHeight="1">
      <c r="A46" s="6">
        <v>2002</v>
      </c>
      <c r="B46" s="29">
        <f t="shared" si="4"/>
        <v>57.91777430418035</v>
      </c>
      <c r="C46" s="29">
        <f t="shared" si="5"/>
        <v>31.090216160353613</v>
      </c>
      <c r="D46" s="29">
        <f t="shared" si="6"/>
        <v>136.78496829572114</v>
      </c>
      <c r="E46" s="29">
        <f t="shared" si="7"/>
        <v>151.74034386690275</v>
      </c>
      <c r="F46" s="29">
        <f t="shared" si="8"/>
        <v>64.20671913492674</v>
      </c>
    </row>
    <row r="47" spans="1:6" ht="11.25" customHeight="1">
      <c r="A47" s="10"/>
      <c r="B47" s="29"/>
      <c r="C47" s="29"/>
      <c r="D47" s="29"/>
      <c r="E47" s="29"/>
      <c r="F47" s="29"/>
    </row>
    <row r="48" spans="1:6" ht="11.25" customHeight="1">
      <c r="A48" s="9" t="s">
        <v>89</v>
      </c>
      <c r="B48" s="15"/>
      <c r="C48" s="4"/>
      <c r="D48" s="4"/>
      <c r="E48" s="4"/>
      <c r="F48" s="4"/>
    </row>
    <row r="50" spans="1:6" ht="11.25" customHeight="1">
      <c r="A50" s="6">
        <v>1990</v>
      </c>
      <c r="B50" s="16" t="s">
        <v>23</v>
      </c>
      <c r="C50" s="16" t="s">
        <v>23</v>
      </c>
      <c r="D50" s="16" t="s">
        <v>23</v>
      </c>
      <c r="E50" s="16" t="s">
        <v>23</v>
      </c>
      <c r="F50" s="16" t="s">
        <v>23</v>
      </c>
    </row>
    <row r="51" spans="1:6" ht="11.25" customHeight="1">
      <c r="A51" s="6">
        <v>1995</v>
      </c>
      <c r="B51" s="46">
        <v>-1.9148043227363303</v>
      </c>
      <c r="C51" s="46">
        <v>-1.8613764388929752</v>
      </c>
      <c r="D51" s="46">
        <v>8.331242158092849</v>
      </c>
      <c r="E51" s="46">
        <v>11.849953566302787</v>
      </c>
      <c r="F51" s="46">
        <v>-5.630855999272271</v>
      </c>
    </row>
    <row r="52" spans="1:6" ht="11.25" customHeight="1">
      <c r="A52" s="6">
        <v>1996</v>
      </c>
      <c r="B52" s="46">
        <v>1.2782799379579757</v>
      </c>
      <c r="C52" s="46">
        <v>2.021462440728712</v>
      </c>
      <c r="D52" s="46">
        <v>-0.6717627982395129</v>
      </c>
      <c r="E52" s="46">
        <v>-0.379228546790074</v>
      </c>
      <c r="F52" s="46">
        <v>1.7929438982070565</v>
      </c>
    </row>
    <row r="53" spans="1:6" ht="11.25" customHeight="1">
      <c r="A53" s="6">
        <v>1997</v>
      </c>
      <c r="B53" s="46">
        <v>-5.596891235805344</v>
      </c>
      <c r="C53" s="46">
        <v>-5.906313107076926</v>
      </c>
      <c r="D53" s="46">
        <v>0.5163991949067395</v>
      </c>
      <c r="E53" s="46">
        <v>0.011738768667427735</v>
      </c>
      <c r="F53" s="46">
        <v>-7.95947388326131</v>
      </c>
    </row>
    <row r="54" spans="1:6" ht="11.25" customHeight="1">
      <c r="A54" s="6">
        <v>1998</v>
      </c>
      <c r="B54" s="46">
        <v>-0.13248438686991904</v>
      </c>
      <c r="C54" s="46">
        <v>-1.3787826743641034</v>
      </c>
      <c r="D54" s="46">
        <v>1.9444275902352075</v>
      </c>
      <c r="E54" s="46">
        <v>1.386264472944191</v>
      </c>
      <c r="F54" s="46">
        <v>-0.560268552350621</v>
      </c>
    </row>
    <row r="55" spans="1:6" ht="11.25" customHeight="1">
      <c r="A55" s="6">
        <v>1999</v>
      </c>
      <c r="B55" s="46">
        <v>-0.8158325680046943</v>
      </c>
      <c r="C55" s="46">
        <v>2.149214254604999</v>
      </c>
      <c r="D55" s="46">
        <v>3.5726617873152975</v>
      </c>
      <c r="E55" s="46">
        <v>3.7286115887784206</v>
      </c>
      <c r="F55" s="46">
        <v>-3.974725380883797</v>
      </c>
    </row>
    <row r="56" spans="1:6" ht="11.25" customHeight="1">
      <c r="A56" s="6">
        <v>2000</v>
      </c>
      <c r="B56" s="46">
        <v>0.1277255782046467</v>
      </c>
      <c r="C56" s="46">
        <v>4.588296879587489</v>
      </c>
      <c r="D56" s="46">
        <v>-0.4636617755365364</v>
      </c>
      <c r="E56" s="46">
        <v>-1.319175457847706</v>
      </c>
      <c r="F56" s="46">
        <v>-1.4447086291418714</v>
      </c>
    </row>
    <row r="57" spans="1:6" ht="11.25" customHeight="1">
      <c r="A57" s="6">
        <v>2001</v>
      </c>
      <c r="B57" s="46">
        <v>4.306910068612325</v>
      </c>
      <c r="C57" s="46">
        <v>2.584649938119469</v>
      </c>
      <c r="D57" s="46">
        <v>0.7882013872799547</v>
      </c>
      <c r="E57" s="46">
        <v>-1.9965841622760934</v>
      </c>
      <c r="F57" s="46">
        <v>6.812621861187921</v>
      </c>
    </row>
    <row r="58" spans="1:6" ht="11.25" customHeight="1">
      <c r="A58" s="6">
        <v>2002</v>
      </c>
      <c r="B58" s="46">
        <f>(B22/B21*100)-100</f>
        <v>6.558638544109897</v>
      </c>
      <c r="C58" s="46">
        <f>(C22/C21*100)-100</f>
        <v>2.843997819621478</v>
      </c>
      <c r="D58" s="46">
        <f>(D22/D21*100)-100</f>
        <v>-0.29199920882419406</v>
      </c>
      <c r="E58" s="46">
        <f>(E22/E21*100)-100</f>
        <v>0.30671337596540127</v>
      </c>
      <c r="F58" s="46" t="s">
        <v>7</v>
      </c>
    </row>
    <row r="60" ht="11.25" customHeight="1">
      <c r="A60" s="34" t="s">
        <v>8</v>
      </c>
    </row>
  </sheetData>
  <mergeCells count="2">
    <mergeCell ref="A7:A10"/>
    <mergeCell ref="B7:B10"/>
  </mergeCells>
  <printOptions/>
  <pageMargins left="0.75" right="0.75" top="1" bottom="1" header="0.4921259845" footer="0.4921259845"/>
  <pageSetup horizontalDpi="600" verticalDpi="600" orientation="portrait" paperSize="9" r:id="rId2"/>
  <headerFooter alignWithMargins="0">
    <oddHeader>&amp;C&amp;9- 34 -</oddHeader>
  </headerFooter>
  <drawing r:id="rId1"/>
</worksheet>
</file>

<file path=xl/worksheets/sheet27.xml><?xml version="1.0" encoding="utf-8"?>
<worksheet xmlns="http://schemas.openxmlformats.org/spreadsheetml/2006/main" xmlns:r="http://schemas.openxmlformats.org/officeDocument/2006/relationships">
  <dimension ref="A1:E17"/>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A2" sqref="A2"/>
    </sheetView>
  </sheetViews>
  <sheetFormatPr defaultColWidth="11.421875" defaultRowHeight="12.75"/>
  <cols>
    <col min="1" max="1" width="39.140625" style="1158" customWidth="1"/>
    <col min="2" max="2" width="15.8515625" style="1158" customWidth="1"/>
    <col min="3" max="3" width="12.421875" style="1158" customWidth="1"/>
    <col min="4" max="16384" width="10.28125" style="1158" customWidth="1"/>
  </cols>
  <sheetData>
    <row r="1" spans="1:3" ht="9.75" customHeight="1">
      <c r="A1" s="1415"/>
      <c r="B1" s="1415"/>
      <c r="C1" s="1415"/>
    </row>
    <row r="2" spans="1:3" ht="9.75" customHeight="1">
      <c r="A2" s="1159"/>
      <c r="B2" s="1159"/>
      <c r="C2" s="1159"/>
    </row>
    <row r="3" spans="1:3" ht="9.75" customHeight="1">
      <c r="A3" s="1159"/>
      <c r="B3" s="1159"/>
      <c r="C3" s="1159"/>
    </row>
    <row r="4" spans="1:3" ht="9.75" customHeight="1">
      <c r="A4" s="1159"/>
      <c r="B4" s="1159"/>
      <c r="C4" s="1159"/>
    </row>
    <row r="5" spans="1:3" ht="33" customHeight="1">
      <c r="A5" s="1160" t="s">
        <v>488</v>
      </c>
      <c r="B5" s="1161" t="s">
        <v>497</v>
      </c>
      <c r="C5" s="1162" t="s">
        <v>489</v>
      </c>
    </row>
    <row r="6" spans="1:3" ht="33" customHeight="1">
      <c r="A6" s="1163"/>
      <c r="B6" s="1164"/>
      <c r="C6" s="1165"/>
    </row>
    <row r="7" spans="1:5" ht="27.75" customHeight="1">
      <c r="A7" s="1166" t="s">
        <v>490</v>
      </c>
      <c r="B7" s="1167">
        <v>1401.6021932538001</v>
      </c>
      <c r="C7" s="1168">
        <f>B7/B17*100</f>
        <v>11.61620910358217</v>
      </c>
      <c r="E7" s="1169"/>
    </row>
    <row r="8" spans="1:3" ht="27.75" customHeight="1">
      <c r="A8" s="1170" t="s">
        <v>491</v>
      </c>
      <c r="B8" s="1167">
        <v>4503.30686761556</v>
      </c>
      <c r="C8" s="1168">
        <f>B8/B17*100</f>
        <v>37.322540221187786</v>
      </c>
    </row>
    <row r="9" spans="1:3" ht="27.75" customHeight="1">
      <c r="A9" s="1171" t="s">
        <v>675</v>
      </c>
      <c r="B9" s="1167">
        <v>4389.12104</v>
      </c>
      <c r="C9" s="1168">
        <f>B9/B17*100</f>
        <v>36.37619006803292</v>
      </c>
    </row>
    <row r="10" spans="1:3" ht="30" customHeight="1">
      <c r="A10" s="1172" t="s">
        <v>492</v>
      </c>
      <c r="B10" s="1173">
        <v>10294.03010086936</v>
      </c>
      <c r="C10" s="1174">
        <f>B10/B17*100</f>
        <v>85.31493939280288</v>
      </c>
    </row>
    <row r="11" spans="1:5" ht="30" customHeight="1">
      <c r="A11" s="1170" t="s">
        <v>493</v>
      </c>
      <c r="B11" s="1167">
        <v>753.036848254</v>
      </c>
      <c r="C11" s="1168">
        <f>B11/B17*100</f>
        <v>6.241024403446383</v>
      </c>
      <c r="E11" s="1175"/>
    </row>
    <row r="12" spans="1:3" ht="27.75" customHeight="1">
      <c r="A12" s="1170" t="s">
        <v>267</v>
      </c>
      <c r="B12" s="1167">
        <v>48.0136335672</v>
      </c>
      <c r="C12" s="1168">
        <f>B12/B17*100</f>
        <v>0.3979277501304345</v>
      </c>
    </row>
    <row r="13" spans="1:3" ht="27.75" customHeight="1">
      <c r="A13" s="1170" t="s">
        <v>494</v>
      </c>
      <c r="B13" s="1167">
        <v>966.1839020719999</v>
      </c>
      <c r="C13" s="1168">
        <f>B13/B17*100</f>
        <v>8.007546144693421</v>
      </c>
    </row>
    <row r="14" spans="1:5" ht="30" customHeight="1">
      <c r="A14" s="1176" t="s">
        <v>495</v>
      </c>
      <c r="B14" s="1167">
        <v>1.226494976</v>
      </c>
      <c r="C14" s="1168">
        <f>B14/B17*100</f>
        <v>0.010164954203328025</v>
      </c>
      <c r="E14" s="1169"/>
    </row>
    <row r="15" spans="1:3" ht="27.75" customHeight="1">
      <c r="A15" s="1171" t="s">
        <v>693</v>
      </c>
      <c r="B15" s="1167">
        <v>3.4264013593600002</v>
      </c>
      <c r="C15" s="1168">
        <f>B15/B17*100</f>
        <v>0.02839735472354295</v>
      </c>
    </row>
    <row r="16" spans="1:3" ht="27.75" customHeight="1">
      <c r="A16" s="1172" t="s">
        <v>496</v>
      </c>
      <c r="B16" s="1173">
        <v>1771.8872802285598</v>
      </c>
      <c r="C16" s="1174">
        <f>B16/B17*100</f>
        <v>14.685060607197109</v>
      </c>
    </row>
    <row r="17" spans="1:3" ht="27.75" customHeight="1">
      <c r="A17" s="1172" t="s">
        <v>334</v>
      </c>
      <c r="B17" s="1173">
        <v>12065.917381097921</v>
      </c>
      <c r="C17" s="1177">
        <f>B17/B17*100</f>
        <v>100</v>
      </c>
    </row>
  </sheetData>
  <mergeCells count="1">
    <mergeCell ref="A1:C1"/>
  </mergeCells>
  <printOptions/>
  <pageMargins left="1.1811023622047245" right="0.984251968503937" top="0.984251968503937" bottom="0.984251968503937" header="0.5118110236220472" footer="0.5118110236220472"/>
  <pageSetup horizontalDpi="600" verticalDpi="600" orientation="portrait" paperSize="9" r:id="rId1"/>
  <headerFooter alignWithMargins="0">
    <oddHeader xml:space="preserve">&amp;C&amp;"Arial,Standard"-&amp;9 35&amp;8 -&amp;"Helv,Standard"&amp;11 &amp;"Helv,Fett"
&amp;"Arial,Fett"&amp;10 1. CO&amp;Y2&amp;Y-Quellenbilanz Thüringen 2002 </oddHeader>
  </headerFooter>
</worksheet>
</file>

<file path=xl/worksheets/sheet28.xml><?xml version="1.0" encoding="utf-8"?>
<worksheet xmlns="http://schemas.openxmlformats.org/spreadsheetml/2006/main" xmlns:r="http://schemas.openxmlformats.org/officeDocument/2006/relationships">
  <dimension ref="A1:U43"/>
  <sheetViews>
    <sheetView workbookViewId="0" topLeftCell="A4">
      <pane xSplit="2" ySplit="6" topLeftCell="C10" activePane="bottomRight" state="frozen"/>
      <selection pane="topLeft" activeCell="C15" sqref="C15"/>
      <selection pane="topRight" activeCell="C15" sqref="C15"/>
      <selection pane="bottomLeft" activeCell="C15" sqref="C15"/>
      <selection pane="bottomRight" activeCell="A4" sqref="A4"/>
    </sheetView>
  </sheetViews>
  <sheetFormatPr defaultColWidth="11.421875" defaultRowHeight="12.75"/>
  <cols>
    <col min="1" max="1" width="30.421875" style="1263" customWidth="1"/>
    <col min="2" max="2" width="4.28125" style="1263" customWidth="1"/>
    <col min="3" max="9" width="5.28125" style="1263" customWidth="1"/>
    <col min="10" max="10" width="6.57421875" style="1263" customWidth="1"/>
    <col min="11" max="11" width="6.140625" style="1263" customWidth="1"/>
    <col min="12" max="12" width="5.421875" style="1263" customWidth="1"/>
    <col min="13" max="13" width="6.140625" style="1263" customWidth="1"/>
    <col min="14" max="15" width="5.421875" style="1263" customWidth="1"/>
    <col min="16" max="16" width="6.57421875" style="1263" customWidth="1"/>
    <col min="17" max="17" width="6.8515625" style="1263" customWidth="1"/>
    <col min="18" max="18" width="6.421875" style="1263" customWidth="1"/>
    <col min="19" max="19" width="9.57421875" style="1263" customWidth="1"/>
    <col min="20" max="20" width="4.28125" style="1263" customWidth="1"/>
    <col min="21" max="16384" width="10.28125" style="1263" customWidth="1"/>
  </cols>
  <sheetData>
    <row r="1" spans="1:20" s="1180" customFormat="1" ht="6" customHeight="1" thickBot="1">
      <c r="A1" s="1178"/>
      <c r="B1" s="1178"/>
      <c r="C1" s="1178"/>
      <c r="D1" s="1178"/>
      <c r="E1" s="1178"/>
      <c r="F1" s="1178"/>
      <c r="G1" s="1178"/>
      <c r="H1" s="1178"/>
      <c r="I1" s="1178"/>
      <c r="J1" s="1179"/>
      <c r="K1" s="1179"/>
      <c r="L1" s="1179"/>
      <c r="M1" s="1179"/>
      <c r="N1" s="1179"/>
      <c r="O1" s="1178"/>
      <c r="P1" s="1178"/>
      <c r="Q1" s="1178"/>
      <c r="R1" s="1178"/>
      <c r="S1" s="1178"/>
      <c r="T1" s="1178"/>
    </row>
    <row r="2" spans="1:20" s="1180" customFormat="1" ht="6" customHeight="1">
      <c r="A2" s="1181"/>
      <c r="B2" s="1182"/>
      <c r="C2" s="1181"/>
      <c r="D2" s="1183"/>
      <c r="E2" s="1183"/>
      <c r="F2" s="1181"/>
      <c r="G2" s="1183"/>
      <c r="H2" s="1183"/>
      <c r="I2" s="1184"/>
      <c r="J2" s="1181"/>
      <c r="K2" s="1183"/>
      <c r="L2" s="1183"/>
      <c r="M2" s="1183"/>
      <c r="N2" s="1183"/>
      <c r="O2" s="1184"/>
      <c r="P2" s="1184"/>
      <c r="Q2" s="1185"/>
      <c r="R2" s="1186"/>
      <c r="S2" s="1187"/>
      <c r="T2" s="1188"/>
    </row>
    <row r="3" spans="1:20" s="1180" customFormat="1" ht="10.5" customHeight="1">
      <c r="A3" s="1189"/>
      <c r="B3" s="1190"/>
      <c r="C3" s="1191" t="s">
        <v>15</v>
      </c>
      <c r="D3" s="1192"/>
      <c r="E3" s="1192"/>
      <c r="F3" s="1191" t="s">
        <v>16</v>
      </c>
      <c r="G3" s="1193"/>
      <c r="H3" s="1194"/>
      <c r="I3" s="1195"/>
      <c r="J3" s="1191" t="s">
        <v>498</v>
      </c>
      <c r="K3" s="1196"/>
      <c r="L3" s="1196"/>
      <c r="M3" s="1193"/>
      <c r="N3" s="1193"/>
      <c r="O3" s="1197"/>
      <c r="P3" s="1198" t="s">
        <v>18</v>
      </c>
      <c r="Q3" s="1199" t="s">
        <v>499</v>
      </c>
      <c r="R3" s="1195"/>
      <c r="S3" s="1200" t="s">
        <v>334</v>
      </c>
      <c r="T3" s="1201"/>
    </row>
    <row r="4" spans="1:20" s="1180" customFormat="1" ht="10.5" customHeight="1">
      <c r="A4" s="1202"/>
      <c r="B4" s="1203"/>
      <c r="C4" s="1204"/>
      <c r="D4" s="1205"/>
      <c r="E4" s="1205"/>
      <c r="F4" s="1206"/>
      <c r="G4" s="1207"/>
      <c r="H4" s="1208"/>
      <c r="I4" s="1209"/>
      <c r="J4" s="1204"/>
      <c r="K4" s="1205"/>
      <c r="L4" s="1205"/>
      <c r="M4" s="1210" t="s">
        <v>308</v>
      </c>
      <c r="N4" s="1210"/>
      <c r="O4" s="1211"/>
      <c r="P4" s="1212" t="s">
        <v>309</v>
      </c>
      <c r="Q4" s="1213" t="s">
        <v>500</v>
      </c>
      <c r="R4" s="1214"/>
      <c r="S4" s="1193" t="s">
        <v>519</v>
      </c>
      <c r="T4" s="1215"/>
    </row>
    <row r="5" spans="1:20" s="1180" customFormat="1" ht="10.5" customHeight="1">
      <c r="A5" s="1216" t="s">
        <v>12</v>
      </c>
      <c r="B5" s="1203" t="s">
        <v>311</v>
      </c>
      <c r="C5" s="1206"/>
      <c r="D5" s="1217"/>
      <c r="E5" s="1217"/>
      <c r="F5" s="1206"/>
      <c r="G5" s="1207"/>
      <c r="H5" s="1207" t="s">
        <v>312</v>
      </c>
      <c r="I5" s="1211"/>
      <c r="J5" s="1206"/>
      <c r="K5" s="1217"/>
      <c r="L5" s="1217" t="s">
        <v>313</v>
      </c>
      <c r="M5" s="1218"/>
      <c r="N5" s="1218"/>
      <c r="O5" s="1211"/>
      <c r="P5" s="1219"/>
      <c r="Q5" s="1217"/>
      <c r="R5" s="1211"/>
      <c r="S5" s="1220"/>
      <c r="T5" s="1215" t="s">
        <v>311</v>
      </c>
    </row>
    <row r="6" spans="1:20" s="1180" customFormat="1" ht="10.5" customHeight="1">
      <c r="A6" s="1221"/>
      <c r="B6" s="1203" t="s">
        <v>315</v>
      </c>
      <c r="C6" s="1206" t="s">
        <v>316</v>
      </c>
      <c r="D6" s="1207" t="s">
        <v>319</v>
      </c>
      <c r="E6" s="1217" t="s">
        <v>318</v>
      </c>
      <c r="F6" s="1206" t="s">
        <v>316</v>
      </c>
      <c r="G6" s="1207" t="s">
        <v>319</v>
      </c>
      <c r="H6" s="1207" t="s">
        <v>31</v>
      </c>
      <c r="I6" s="1211" t="s">
        <v>320</v>
      </c>
      <c r="J6" s="1206" t="s">
        <v>321</v>
      </c>
      <c r="K6" s="1217" t="s">
        <v>322</v>
      </c>
      <c r="L6" s="1217" t="s">
        <v>323</v>
      </c>
      <c r="M6" s="1218"/>
      <c r="N6" s="1218"/>
      <c r="O6" s="1211" t="s">
        <v>324</v>
      </c>
      <c r="P6" s="1219" t="s">
        <v>326</v>
      </c>
      <c r="Q6" s="1217" t="s">
        <v>477</v>
      </c>
      <c r="R6" s="1211" t="s">
        <v>333</v>
      </c>
      <c r="S6" s="1222" t="s">
        <v>501</v>
      </c>
      <c r="T6" s="1215" t="s">
        <v>315</v>
      </c>
    </row>
    <row r="7" spans="1:20" s="1180" customFormat="1" ht="10.5" customHeight="1">
      <c r="A7" s="1216" t="s">
        <v>502</v>
      </c>
      <c r="B7" s="1223" t="s">
        <v>335</v>
      </c>
      <c r="C7" s="1206" t="s">
        <v>336</v>
      </c>
      <c r="D7" s="1217"/>
      <c r="E7" s="1217"/>
      <c r="F7" s="1206" t="s">
        <v>336</v>
      </c>
      <c r="G7" s="1207"/>
      <c r="H7" s="1207" t="s">
        <v>338</v>
      </c>
      <c r="I7" s="1211" t="s">
        <v>339</v>
      </c>
      <c r="J7" s="1206" t="s">
        <v>340</v>
      </c>
      <c r="K7" s="1217" t="s">
        <v>340</v>
      </c>
      <c r="L7" s="1217" t="s">
        <v>341</v>
      </c>
      <c r="M7" s="1207" t="s">
        <v>342</v>
      </c>
      <c r="N7" s="1207" t="s">
        <v>343</v>
      </c>
      <c r="O7" s="1211" t="s">
        <v>345</v>
      </c>
      <c r="P7" s="1211" t="s">
        <v>347</v>
      </c>
      <c r="Q7" s="1224"/>
      <c r="R7" s="1211" t="s">
        <v>503</v>
      </c>
      <c r="S7" s="1222" t="s">
        <v>504</v>
      </c>
      <c r="T7" s="1215" t="s">
        <v>335</v>
      </c>
    </row>
    <row r="8" spans="1:20" s="1180" customFormat="1" ht="10.5" customHeight="1">
      <c r="A8" s="1225"/>
      <c r="B8" s="1223" t="s">
        <v>355</v>
      </c>
      <c r="C8" s="1206"/>
      <c r="D8" s="1217"/>
      <c r="E8" s="1217"/>
      <c r="F8" s="1206"/>
      <c r="G8" s="1207"/>
      <c r="H8" s="1207" t="s">
        <v>356</v>
      </c>
      <c r="I8" s="1211" t="s">
        <v>357</v>
      </c>
      <c r="J8" s="1206" t="s">
        <v>358</v>
      </c>
      <c r="K8" s="1217" t="s">
        <v>359</v>
      </c>
      <c r="L8" s="1217" t="s">
        <v>360</v>
      </c>
      <c r="M8" s="1207"/>
      <c r="N8" s="1207"/>
      <c r="O8" s="1211" t="s">
        <v>362</v>
      </c>
      <c r="P8" s="1211"/>
      <c r="Q8" s="1207"/>
      <c r="R8" s="1211"/>
      <c r="S8" s="1222" t="s">
        <v>505</v>
      </c>
      <c r="T8" s="1215" t="s">
        <v>355</v>
      </c>
    </row>
    <row r="9" spans="1:20" s="1180" customFormat="1" ht="10.5" customHeight="1">
      <c r="A9" s="1226"/>
      <c r="B9" s="1203"/>
      <c r="C9" s="1227"/>
      <c r="D9" s="1228"/>
      <c r="E9" s="1228"/>
      <c r="F9" s="1227"/>
      <c r="G9" s="1229"/>
      <c r="H9" s="1229"/>
      <c r="I9" s="1230"/>
      <c r="J9" s="1206"/>
      <c r="K9" s="1217"/>
      <c r="L9" s="1217"/>
      <c r="M9" s="1207"/>
      <c r="N9" s="1207"/>
      <c r="O9" s="1211"/>
      <c r="P9" s="1211"/>
      <c r="Q9" s="1207"/>
      <c r="R9" s="1212"/>
      <c r="S9" s="1220"/>
      <c r="T9" s="1215"/>
    </row>
    <row r="10" spans="1:20" s="1180" customFormat="1" ht="10.5" customHeight="1" thickBot="1">
      <c r="A10" s="1231"/>
      <c r="B10" s="1190"/>
      <c r="C10" s="1232" t="s">
        <v>520</v>
      </c>
      <c r="D10" s="1233"/>
      <c r="E10" s="1233"/>
      <c r="F10" s="1233"/>
      <c r="G10" s="1233"/>
      <c r="H10" s="1233"/>
      <c r="I10" s="1233"/>
      <c r="J10" s="1233"/>
      <c r="K10" s="1233"/>
      <c r="L10" s="1233"/>
      <c r="M10" s="1233"/>
      <c r="N10" s="1233"/>
      <c r="O10" s="1233"/>
      <c r="P10" s="1233"/>
      <c r="Q10" s="1233"/>
      <c r="R10" s="1233"/>
      <c r="S10" s="1233"/>
      <c r="T10" s="1234"/>
    </row>
    <row r="11" spans="1:20" s="1242" customFormat="1" ht="12.75" customHeight="1" thickBot="1">
      <c r="A11" s="1235" t="s">
        <v>521</v>
      </c>
      <c r="B11" s="1236">
        <v>44</v>
      </c>
      <c r="C11" s="1237">
        <v>2.452148577</v>
      </c>
      <c r="D11" s="1237">
        <v>1.953676017</v>
      </c>
      <c r="E11" s="1238">
        <v>101.726982</v>
      </c>
      <c r="F11" s="1237">
        <v>0.77200772</v>
      </c>
      <c r="G11" s="1237">
        <v>146.93335192799998</v>
      </c>
      <c r="H11" s="1237">
        <v>241.29697807599996</v>
      </c>
      <c r="I11" s="1238" t="s">
        <v>150</v>
      </c>
      <c r="J11" s="1237">
        <v>2122.459992</v>
      </c>
      <c r="K11" s="1237">
        <v>2447.8131143999994</v>
      </c>
      <c r="L11" s="1238">
        <v>82.732</v>
      </c>
      <c r="M11" s="1237">
        <v>1778.4714800371198</v>
      </c>
      <c r="N11" s="1237">
        <v>54.55662342624</v>
      </c>
      <c r="O11" s="1238">
        <v>200.2572</v>
      </c>
      <c r="P11" s="1238">
        <v>3116.0309480473597</v>
      </c>
      <c r="Q11" s="1239">
        <v>8442.303124953602</v>
      </c>
      <c r="R11" s="1240">
        <v>966.1839020719997</v>
      </c>
      <c r="S11" s="1239">
        <v>19705.94352925432</v>
      </c>
      <c r="T11" s="1241">
        <v>44</v>
      </c>
    </row>
    <row r="12" spans="1:20" s="1180" customFormat="1" ht="10.5" customHeight="1">
      <c r="A12" s="1243" t="s">
        <v>422</v>
      </c>
      <c r="B12" s="1244">
        <v>45</v>
      </c>
      <c r="C12" s="1245" t="s">
        <v>150</v>
      </c>
      <c r="D12" s="1246"/>
      <c r="E12" s="1247" t="s">
        <v>150</v>
      </c>
      <c r="F12" s="1245" t="s">
        <v>150</v>
      </c>
      <c r="G12" s="1245" t="s">
        <v>150</v>
      </c>
      <c r="H12" s="1245">
        <v>33.551363496</v>
      </c>
      <c r="I12" s="1248" t="s">
        <v>150</v>
      </c>
      <c r="J12" s="1249"/>
      <c r="K12" s="1246"/>
      <c r="L12" s="1250"/>
      <c r="M12" s="1245">
        <v>7.7431614387600005</v>
      </c>
      <c r="N12" s="1251" t="s">
        <v>150</v>
      </c>
      <c r="O12" s="1248" t="s">
        <v>245</v>
      </c>
      <c r="P12" s="1248">
        <v>3.44417351936</v>
      </c>
      <c r="Q12" s="1245">
        <v>33.9835942368</v>
      </c>
      <c r="R12" s="1248" t="s">
        <v>245</v>
      </c>
      <c r="S12" s="1252">
        <v>78.72229269092</v>
      </c>
      <c r="T12" s="1253">
        <v>45</v>
      </c>
    </row>
    <row r="13" spans="1:20" s="1180" customFormat="1" ht="10.5" customHeight="1">
      <c r="A13" s="1243" t="s">
        <v>423</v>
      </c>
      <c r="B13" s="1244" t="s">
        <v>424</v>
      </c>
      <c r="C13" s="1245" t="s">
        <v>150</v>
      </c>
      <c r="D13" s="1246"/>
      <c r="E13" s="1247" t="s">
        <v>150</v>
      </c>
      <c r="F13" s="1245">
        <v>0.43200431999999994</v>
      </c>
      <c r="G13" s="1245" t="s">
        <v>150</v>
      </c>
      <c r="H13" s="1245" t="s">
        <v>150</v>
      </c>
      <c r="I13" s="1248" t="s">
        <v>150</v>
      </c>
      <c r="J13" s="1249"/>
      <c r="K13" s="1246"/>
      <c r="L13" s="1250"/>
      <c r="M13" s="1245">
        <v>20.520768246</v>
      </c>
      <c r="N13" s="1254">
        <v>1.08832113</v>
      </c>
      <c r="O13" s="1255" t="s">
        <v>245</v>
      </c>
      <c r="P13" s="1248">
        <v>82.32064512</v>
      </c>
      <c r="Q13" s="1245">
        <v>194.1495855408</v>
      </c>
      <c r="R13" s="1255" t="s">
        <v>245</v>
      </c>
      <c r="S13" s="1256">
        <v>298.5113243568</v>
      </c>
      <c r="T13" s="1253" t="s">
        <v>424</v>
      </c>
    </row>
    <row r="14" spans="1:20" s="1180" customFormat="1" ht="10.5" customHeight="1">
      <c r="A14" s="1243" t="s">
        <v>425</v>
      </c>
      <c r="B14" s="1244" t="s">
        <v>426</v>
      </c>
      <c r="C14" s="1245" t="s">
        <v>150</v>
      </c>
      <c r="D14" s="1246"/>
      <c r="E14" s="1247">
        <v>0.04512375</v>
      </c>
      <c r="F14" s="1245" t="s">
        <v>150</v>
      </c>
      <c r="G14" s="1245" t="s">
        <v>150</v>
      </c>
      <c r="H14" s="1245" t="s">
        <v>150</v>
      </c>
      <c r="I14" s="1248" t="s">
        <v>150</v>
      </c>
      <c r="J14" s="1249"/>
      <c r="K14" s="1246"/>
      <c r="L14" s="1250"/>
      <c r="M14" s="1245">
        <v>2.5971646799999997</v>
      </c>
      <c r="N14" s="1254" t="s">
        <v>150</v>
      </c>
      <c r="O14" s="1255" t="s">
        <v>245</v>
      </c>
      <c r="P14" s="1248">
        <v>11.064946816</v>
      </c>
      <c r="Q14" s="1245">
        <v>69.263724888</v>
      </c>
      <c r="R14" s="1255" t="s">
        <v>245</v>
      </c>
      <c r="S14" s="1256">
        <v>82.970960134</v>
      </c>
      <c r="T14" s="1253" t="s">
        <v>426</v>
      </c>
    </row>
    <row r="15" spans="1:20" s="1180" customFormat="1" ht="10.5" customHeight="1">
      <c r="A15" s="1243" t="s">
        <v>427</v>
      </c>
      <c r="B15" s="1244" t="s">
        <v>428</v>
      </c>
      <c r="C15" s="1245" t="s">
        <v>150</v>
      </c>
      <c r="D15" s="1246"/>
      <c r="E15" s="1247" t="s">
        <v>150</v>
      </c>
      <c r="F15" s="1245" t="s">
        <v>150</v>
      </c>
      <c r="G15" s="1245" t="s">
        <v>150</v>
      </c>
      <c r="H15" s="1245" t="s">
        <v>150</v>
      </c>
      <c r="I15" s="1248" t="s">
        <v>150</v>
      </c>
      <c r="J15" s="1249"/>
      <c r="K15" s="1246"/>
      <c r="L15" s="1250"/>
      <c r="M15" s="1245">
        <v>12.32785389924</v>
      </c>
      <c r="N15" s="1254">
        <v>3.637200762</v>
      </c>
      <c r="O15" s="1255" t="s">
        <v>245</v>
      </c>
      <c r="P15" s="1248">
        <v>88.58710873599999</v>
      </c>
      <c r="Q15" s="1245">
        <v>325.15567693919996</v>
      </c>
      <c r="R15" s="1255" t="s">
        <v>245</v>
      </c>
      <c r="S15" s="1256">
        <v>429.70784033644</v>
      </c>
      <c r="T15" s="1253" t="s">
        <v>428</v>
      </c>
    </row>
    <row r="16" spans="1:20" s="1180" customFormat="1" ht="10.5" customHeight="1">
      <c r="A16" s="1243" t="s">
        <v>429</v>
      </c>
      <c r="B16" s="1244" t="s">
        <v>430</v>
      </c>
      <c r="C16" s="1245" t="s">
        <v>150</v>
      </c>
      <c r="D16" s="1246"/>
      <c r="E16" s="1247" t="s">
        <v>150</v>
      </c>
      <c r="F16" s="1245" t="s">
        <v>150</v>
      </c>
      <c r="G16" s="1245" t="s">
        <v>150</v>
      </c>
      <c r="H16" s="1245" t="s">
        <v>150</v>
      </c>
      <c r="I16" s="1248" t="s">
        <v>150</v>
      </c>
      <c r="J16" s="1249"/>
      <c r="K16" s="1246"/>
      <c r="L16" s="1250"/>
      <c r="M16" s="1245">
        <v>9.550724710560003</v>
      </c>
      <c r="N16" s="1254">
        <v>18.727199094240003</v>
      </c>
      <c r="O16" s="1255" t="s">
        <v>245</v>
      </c>
      <c r="P16" s="1248">
        <v>142.518505472</v>
      </c>
      <c r="Q16" s="1245">
        <v>240.86962729439998</v>
      </c>
      <c r="R16" s="1255" t="s">
        <v>245</v>
      </c>
      <c r="S16" s="1256">
        <v>411.6660565712</v>
      </c>
      <c r="T16" s="1253" t="s">
        <v>430</v>
      </c>
    </row>
    <row r="17" spans="1:20" s="1180" customFormat="1" ht="10.5" customHeight="1">
      <c r="A17" s="1243" t="s">
        <v>431</v>
      </c>
      <c r="B17" s="1244">
        <v>56</v>
      </c>
      <c r="C17" s="1245" t="s">
        <v>150</v>
      </c>
      <c r="D17" s="1246"/>
      <c r="E17" s="1247" t="s">
        <v>150</v>
      </c>
      <c r="F17" s="1245" t="s">
        <v>150</v>
      </c>
      <c r="G17" s="1245" t="s">
        <v>150</v>
      </c>
      <c r="H17" s="1245" t="s">
        <v>150</v>
      </c>
      <c r="I17" s="1248" t="s">
        <v>150</v>
      </c>
      <c r="J17" s="1249"/>
      <c r="K17" s="1246"/>
      <c r="L17" s="1250"/>
      <c r="M17" s="1245">
        <v>7.696475820000001</v>
      </c>
      <c r="N17" s="1254">
        <v>0.012618216</v>
      </c>
      <c r="O17" s="1248" t="s">
        <v>245</v>
      </c>
      <c r="P17" s="1248">
        <v>17.249658496</v>
      </c>
      <c r="Q17" s="1245">
        <v>253.7475031872</v>
      </c>
      <c r="R17" s="1248" t="s">
        <v>245</v>
      </c>
      <c r="S17" s="1256">
        <v>278.7062557192</v>
      </c>
      <c r="T17" s="1253">
        <v>56</v>
      </c>
    </row>
    <row r="18" spans="1:20" s="1180" customFormat="1" ht="10.5" customHeight="1">
      <c r="A18" s="1243" t="s">
        <v>432</v>
      </c>
      <c r="B18" s="1257"/>
      <c r="C18" s="1246"/>
      <c r="D18" s="1246"/>
      <c r="E18" s="1258"/>
      <c r="F18" s="1246"/>
      <c r="G18" s="1246"/>
      <c r="H18" s="1246"/>
      <c r="I18" s="1250"/>
      <c r="J18" s="1249"/>
      <c r="K18" s="1246"/>
      <c r="L18" s="1250"/>
      <c r="M18" s="1249"/>
      <c r="N18" s="1259"/>
      <c r="O18" s="1250"/>
      <c r="P18" s="1250"/>
      <c r="Q18" s="1260"/>
      <c r="R18" s="1250" t="s">
        <v>155</v>
      </c>
      <c r="S18" s="1261"/>
      <c r="T18" s="1262"/>
    </row>
    <row r="19" spans="1:21" s="1180" customFormat="1" ht="10.5" customHeight="1">
      <c r="A19" s="1243" t="s">
        <v>433</v>
      </c>
      <c r="B19" s="1244" t="s">
        <v>434</v>
      </c>
      <c r="C19" s="1245" t="s">
        <v>150</v>
      </c>
      <c r="D19" s="1246"/>
      <c r="E19" s="1247">
        <v>85.15453275</v>
      </c>
      <c r="F19" s="1245" t="s">
        <v>150</v>
      </c>
      <c r="G19" s="1245">
        <v>31.41113364</v>
      </c>
      <c r="H19" s="1245">
        <v>207.65844553999997</v>
      </c>
      <c r="I19" s="1248" t="s">
        <v>150</v>
      </c>
      <c r="J19" s="1249"/>
      <c r="K19" s="1246"/>
      <c r="L19" s="1250"/>
      <c r="M19" s="1245">
        <v>15.02871513</v>
      </c>
      <c r="N19" s="1254">
        <v>30.223781874</v>
      </c>
      <c r="O19" s="1255" t="s">
        <v>245</v>
      </c>
      <c r="P19" s="1248">
        <v>260.3710300800001</v>
      </c>
      <c r="Q19" s="1245">
        <v>398.1794232096</v>
      </c>
      <c r="R19" s="1255" t="s">
        <v>245</v>
      </c>
      <c r="S19" s="1256">
        <v>1028.0270622236</v>
      </c>
      <c r="T19" s="1253" t="s">
        <v>434</v>
      </c>
      <c r="U19" s="1416" t="s">
        <v>506</v>
      </c>
    </row>
    <row r="20" spans="1:21" s="1180" customFormat="1" ht="10.5" customHeight="1">
      <c r="A20" s="1243" t="s">
        <v>435</v>
      </c>
      <c r="B20" s="1244" t="s">
        <v>436</v>
      </c>
      <c r="C20" s="1245" t="s">
        <v>150</v>
      </c>
      <c r="D20" s="1246"/>
      <c r="E20" s="1247">
        <v>16.41000375</v>
      </c>
      <c r="F20" s="1245" t="s">
        <v>150</v>
      </c>
      <c r="G20" s="1245" t="s">
        <v>150</v>
      </c>
      <c r="H20" s="1245" t="s">
        <v>150</v>
      </c>
      <c r="I20" s="1248" t="s">
        <v>150</v>
      </c>
      <c r="J20" s="1249"/>
      <c r="K20" s="1246"/>
      <c r="L20" s="1250"/>
      <c r="M20" s="1245">
        <v>1.897197126</v>
      </c>
      <c r="N20" s="1254" t="s">
        <v>150</v>
      </c>
      <c r="O20" s="1255" t="s">
        <v>245</v>
      </c>
      <c r="P20" s="1248">
        <v>98.32269798400002</v>
      </c>
      <c r="Q20" s="1245">
        <v>435.388900032</v>
      </c>
      <c r="R20" s="1255" t="s">
        <v>245</v>
      </c>
      <c r="S20" s="1256">
        <v>552.018798892</v>
      </c>
      <c r="T20" s="1253" t="s">
        <v>436</v>
      </c>
      <c r="U20" s="1417"/>
    </row>
    <row r="21" spans="1:21" s="1180" customFormat="1" ht="10.5" customHeight="1">
      <c r="A21" s="1243" t="s">
        <v>437</v>
      </c>
      <c r="B21" s="1244">
        <v>62</v>
      </c>
      <c r="C21" s="1245">
        <v>0.058545081</v>
      </c>
      <c r="D21" s="1246"/>
      <c r="E21" s="1247" t="s">
        <v>150</v>
      </c>
      <c r="F21" s="1245" t="s">
        <v>150</v>
      </c>
      <c r="G21" s="1245" t="s">
        <v>150</v>
      </c>
      <c r="H21" s="1245" t="s">
        <v>150</v>
      </c>
      <c r="I21" s="1248" t="s">
        <v>150</v>
      </c>
      <c r="J21" s="1249"/>
      <c r="K21" s="1246"/>
      <c r="L21" s="1250"/>
      <c r="M21" s="1245">
        <v>10.410829638000001</v>
      </c>
      <c r="N21" s="1254">
        <v>0.593056152</v>
      </c>
      <c r="O21" s="1248" t="s">
        <v>245</v>
      </c>
      <c r="P21" s="1248">
        <v>31.650439744</v>
      </c>
      <c r="Q21" s="1245">
        <v>195.4678295664</v>
      </c>
      <c r="R21" s="1248" t="s">
        <v>245</v>
      </c>
      <c r="S21" s="1256">
        <v>238.18070018140003</v>
      </c>
      <c r="T21" s="1253">
        <v>62</v>
      </c>
      <c r="U21" s="1417"/>
    </row>
    <row r="22" spans="1:20" s="1180" customFormat="1" ht="10.5" customHeight="1">
      <c r="A22" s="1243" t="s">
        <v>438</v>
      </c>
      <c r="B22" s="1244">
        <v>63</v>
      </c>
      <c r="C22" s="1245" t="s">
        <v>150</v>
      </c>
      <c r="D22" s="1246"/>
      <c r="E22" s="1247" t="s">
        <v>150</v>
      </c>
      <c r="F22" s="1245" t="s">
        <v>150</v>
      </c>
      <c r="G22" s="1245">
        <v>0.060863232</v>
      </c>
      <c r="H22" s="1245" t="s">
        <v>150</v>
      </c>
      <c r="I22" s="1248" t="s">
        <v>150</v>
      </c>
      <c r="J22" s="1249"/>
      <c r="K22" s="1246"/>
      <c r="L22" s="1250"/>
      <c r="M22" s="1245">
        <v>11.931121158</v>
      </c>
      <c r="N22" s="1254">
        <v>0.22397333400000002</v>
      </c>
      <c r="O22" s="1248" t="s">
        <v>245</v>
      </c>
      <c r="P22" s="1248">
        <v>16.249085888</v>
      </c>
      <c r="Q22" s="1245">
        <v>92.25208514879999</v>
      </c>
      <c r="R22" s="1248" t="s">
        <v>245</v>
      </c>
      <c r="S22" s="1256">
        <v>120.7171287608</v>
      </c>
      <c r="T22" s="1253">
        <v>63</v>
      </c>
    </row>
    <row r="23" spans="1:20" s="1180" customFormat="1" ht="10.5" customHeight="1">
      <c r="A23" s="1243" t="s">
        <v>439</v>
      </c>
      <c r="B23" s="1257"/>
      <c r="C23" s="1246"/>
      <c r="D23" s="1246"/>
      <c r="E23" s="1258"/>
      <c r="F23" s="1246"/>
      <c r="G23" s="1246" t="s">
        <v>155</v>
      </c>
      <c r="H23" s="1246"/>
      <c r="I23" s="1250"/>
      <c r="J23" s="1249"/>
      <c r="K23" s="1246"/>
      <c r="L23" s="1250"/>
      <c r="M23" s="1249"/>
      <c r="N23" s="1259"/>
      <c r="O23" s="1250"/>
      <c r="P23" s="1250"/>
      <c r="Q23" s="1260"/>
      <c r="R23" s="1250"/>
      <c r="S23" s="1261"/>
      <c r="T23" s="1262"/>
    </row>
    <row r="24" spans="1:20" s="1180" customFormat="1" ht="10.5" customHeight="1">
      <c r="A24" s="1243" t="s">
        <v>440</v>
      </c>
      <c r="B24" s="1244" t="s">
        <v>441</v>
      </c>
      <c r="C24" s="1245" t="s">
        <v>150</v>
      </c>
      <c r="D24" s="1246"/>
      <c r="E24" s="1247" t="s">
        <v>150</v>
      </c>
      <c r="F24" s="1245" t="s">
        <v>150</v>
      </c>
      <c r="G24" s="1245">
        <v>0.007607904</v>
      </c>
      <c r="H24" s="1245" t="s">
        <v>150</v>
      </c>
      <c r="I24" s="1248" t="s">
        <v>150</v>
      </c>
      <c r="J24" s="1249"/>
      <c r="K24" s="1246"/>
      <c r="L24" s="1250"/>
      <c r="M24" s="1245">
        <v>2.346950034</v>
      </c>
      <c r="N24" s="1254" t="s">
        <v>150</v>
      </c>
      <c r="O24" s="1255" t="s">
        <v>245</v>
      </c>
      <c r="P24" s="1248">
        <v>14.775773824000002</v>
      </c>
      <c r="Q24" s="1245">
        <v>173.1747706704</v>
      </c>
      <c r="R24" s="1255" t="s">
        <v>245</v>
      </c>
      <c r="S24" s="1256">
        <v>190.3051024324</v>
      </c>
      <c r="T24" s="1253" t="s">
        <v>441</v>
      </c>
    </row>
    <row r="25" spans="1:20" ht="10.5" customHeight="1">
      <c r="A25" s="1243" t="s">
        <v>442</v>
      </c>
      <c r="B25" s="1244">
        <v>67</v>
      </c>
      <c r="C25" s="1245" t="s">
        <v>150</v>
      </c>
      <c r="D25" s="1246"/>
      <c r="E25" s="1247" t="s">
        <v>150</v>
      </c>
      <c r="F25" s="1245" t="s">
        <v>150</v>
      </c>
      <c r="G25" s="1245" t="s">
        <v>150</v>
      </c>
      <c r="H25" s="1245" t="s">
        <v>150</v>
      </c>
      <c r="I25" s="1248" t="s">
        <v>150</v>
      </c>
      <c r="J25" s="1249"/>
      <c r="K25" s="1246"/>
      <c r="L25" s="1250"/>
      <c r="M25" s="1245">
        <v>0.766480308</v>
      </c>
      <c r="N25" s="1254" t="s">
        <v>150</v>
      </c>
      <c r="O25" s="1248" t="s">
        <v>245</v>
      </c>
      <c r="P25" s="1248">
        <v>3.940087872</v>
      </c>
      <c r="Q25" s="1245">
        <v>43.4533751712</v>
      </c>
      <c r="R25" s="1248" t="s">
        <v>245</v>
      </c>
      <c r="S25" s="1256">
        <v>48.1599433512</v>
      </c>
      <c r="T25" s="1253">
        <v>67</v>
      </c>
    </row>
    <row r="26" spans="1:20" ht="10.5" customHeight="1">
      <c r="A26" s="1243" t="s">
        <v>444</v>
      </c>
      <c r="B26" s="1257"/>
      <c r="C26" s="1246"/>
      <c r="D26" s="1246"/>
      <c r="E26" s="1258"/>
      <c r="F26" s="1246"/>
      <c r="G26" s="1246"/>
      <c r="H26" s="1246"/>
      <c r="I26" s="1250"/>
      <c r="J26" s="1249"/>
      <c r="K26" s="1246"/>
      <c r="L26" s="1250"/>
      <c r="M26" s="1249"/>
      <c r="N26" s="1259"/>
      <c r="O26" s="1250"/>
      <c r="P26" s="1250"/>
      <c r="Q26" s="1260"/>
      <c r="R26" s="1250"/>
      <c r="S26" s="1261"/>
      <c r="T26" s="1262"/>
    </row>
    <row r="27" spans="1:20" ht="10.5" customHeight="1">
      <c r="A27" s="1243" t="s">
        <v>445</v>
      </c>
      <c r="B27" s="1244" t="s">
        <v>446</v>
      </c>
      <c r="C27" s="1245">
        <v>0.407027706</v>
      </c>
      <c r="D27" s="1246"/>
      <c r="E27" s="1247" t="s">
        <v>150</v>
      </c>
      <c r="F27" s="1245" t="s">
        <v>150</v>
      </c>
      <c r="G27" s="1245" t="s">
        <v>150</v>
      </c>
      <c r="H27" s="1245" t="s">
        <v>150</v>
      </c>
      <c r="I27" s="1248" t="s">
        <v>150</v>
      </c>
      <c r="J27" s="1249"/>
      <c r="K27" s="1246"/>
      <c r="L27" s="1250"/>
      <c r="M27" s="1245">
        <v>3.883077924</v>
      </c>
      <c r="N27" s="1254" t="s">
        <v>150</v>
      </c>
      <c r="O27" s="1255" t="s">
        <v>245</v>
      </c>
      <c r="P27" s="1248">
        <v>19.696884928</v>
      </c>
      <c r="Q27" s="1245">
        <v>170.4027745008</v>
      </c>
      <c r="R27" s="1255" t="s">
        <v>245</v>
      </c>
      <c r="S27" s="1256">
        <v>194.3897650588</v>
      </c>
      <c r="T27" s="1253" t="s">
        <v>446</v>
      </c>
    </row>
    <row r="28" spans="1:20" ht="10.5" customHeight="1">
      <c r="A28" s="1243" t="s">
        <v>507</v>
      </c>
      <c r="B28" s="1257"/>
      <c r="C28" s="1246" t="s">
        <v>155</v>
      </c>
      <c r="D28" s="1246"/>
      <c r="E28" s="1258" t="s">
        <v>155</v>
      </c>
      <c r="F28" s="1246" t="s">
        <v>155</v>
      </c>
      <c r="G28" s="1246" t="s">
        <v>155</v>
      </c>
      <c r="H28" s="1246" t="s">
        <v>155</v>
      </c>
      <c r="I28" s="1250" t="s">
        <v>155</v>
      </c>
      <c r="J28" s="1249"/>
      <c r="K28" s="1246"/>
      <c r="L28" s="1250"/>
      <c r="M28" s="1249">
        <v>0</v>
      </c>
      <c r="N28" s="1259">
        <v>0</v>
      </c>
      <c r="O28" s="1250" t="s">
        <v>155</v>
      </c>
      <c r="P28" s="1250"/>
      <c r="Q28" s="1260"/>
      <c r="R28" s="1250"/>
      <c r="S28" s="1261"/>
      <c r="T28" s="1262"/>
    </row>
    <row r="29" spans="1:20" ht="10.5" customHeight="1">
      <c r="A29" s="1243" t="s">
        <v>508</v>
      </c>
      <c r="B29" s="1244">
        <v>70</v>
      </c>
      <c r="C29" s="1245" t="s">
        <v>150</v>
      </c>
      <c r="D29" s="1246"/>
      <c r="E29" s="1247" t="s">
        <v>150</v>
      </c>
      <c r="F29" s="1245" t="s">
        <v>150</v>
      </c>
      <c r="G29" s="1245" t="s">
        <v>150</v>
      </c>
      <c r="H29" s="1245" t="s">
        <v>150</v>
      </c>
      <c r="I29" s="1248" t="s">
        <v>150</v>
      </c>
      <c r="J29" s="1249"/>
      <c r="K29" s="1246"/>
      <c r="L29" s="1250"/>
      <c r="M29" s="1245">
        <v>1.7926770840000004</v>
      </c>
      <c r="N29" s="1254">
        <v>0.050472864</v>
      </c>
      <c r="O29" s="1248" t="s">
        <v>245</v>
      </c>
      <c r="P29" s="1248">
        <v>5.6924228480000005</v>
      </c>
      <c r="Q29" s="1245">
        <v>45.8445014352</v>
      </c>
      <c r="R29" s="1248"/>
      <c r="S29" s="1256">
        <v>53.380074231200005</v>
      </c>
      <c r="T29" s="1253">
        <v>70</v>
      </c>
    </row>
    <row r="30" spans="1:20" ht="10.5" customHeight="1">
      <c r="A30" s="1243" t="s">
        <v>509</v>
      </c>
      <c r="B30" s="1244">
        <v>71</v>
      </c>
      <c r="C30" s="1245" t="s">
        <v>150</v>
      </c>
      <c r="D30" s="1246"/>
      <c r="E30" s="1247" t="s">
        <v>150</v>
      </c>
      <c r="F30" s="1245" t="s">
        <v>150</v>
      </c>
      <c r="G30" s="1245" t="s">
        <v>150</v>
      </c>
      <c r="H30" s="1245" t="s">
        <v>150</v>
      </c>
      <c r="I30" s="1248" t="s">
        <v>155</v>
      </c>
      <c r="J30" s="1249"/>
      <c r="K30" s="1246"/>
      <c r="L30" s="1250"/>
      <c r="M30" s="1245">
        <v>0.04750911</v>
      </c>
      <c r="N30" s="1264" t="s">
        <v>150</v>
      </c>
      <c r="O30" s="1248" t="s">
        <v>245</v>
      </c>
      <c r="P30" s="1248">
        <v>1.0645523840000002</v>
      </c>
      <c r="Q30" s="1245">
        <v>15.4071415008</v>
      </c>
      <c r="R30" s="1248" t="s">
        <v>245</v>
      </c>
      <c r="S30" s="1256">
        <v>16.5192029948</v>
      </c>
      <c r="T30" s="1253">
        <v>71</v>
      </c>
    </row>
    <row r="31" spans="1:20" ht="10.5" customHeight="1">
      <c r="A31" s="1265" t="s">
        <v>510</v>
      </c>
      <c r="B31" s="1266" t="s">
        <v>155</v>
      </c>
      <c r="C31" s="1267"/>
      <c r="D31" s="1267"/>
      <c r="E31" s="1268"/>
      <c r="F31" s="1267"/>
      <c r="G31" s="1267"/>
      <c r="H31" s="1267"/>
      <c r="I31" s="1269"/>
      <c r="J31" s="1270"/>
      <c r="K31" s="1267"/>
      <c r="L31" s="1269"/>
      <c r="M31" s="1270"/>
      <c r="N31" s="1267"/>
      <c r="O31" s="1269"/>
      <c r="P31" s="1269"/>
      <c r="Q31" s="1271"/>
      <c r="R31" s="1272"/>
      <c r="S31" s="1273"/>
      <c r="T31" s="1274" t="s">
        <v>155</v>
      </c>
    </row>
    <row r="32" spans="1:20" ht="10.5" customHeight="1">
      <c r="A32" s="1243" t="s">
        <v>511</v>
      </c>
      <c r="B32" s="1244">
        <v>72</v>
      </c>
      <c r="C32" s="1275">
        <v>0.465572787</v>
      </c>
      <c r="D32" s="1246" t="s">
        <v>155</v>
      </c>
      <c r="E32" s="1276">
        <v>101.60966025</v>
      </c>
      <c r="F32" s="1245">
        <v>0.43200431999999994</v>
      </c>
      <c r="G32" s="1245">
        <v>31.479604776</v>
      </c>
      <c r="H32" s="1245">
        <v>241.20980903599997</v>
      </c>
      <c r="I32" s="1248" t="s">
        <v>150</v>
      </c>
      <c r="J32" s="1249"/>
      <c r="K32" s="1246"/>
      <c r="L32" s="1250"/>
      <c r="M32" s="1275">
        <v>108.54070630656</v>
      </c>
      <c r="N32" s="1277">
        <v>54.55662342624</v>
      </c>
      <c r="O32" s="1248">
        <v>69.7866</v>
      </c>
      <c r="P32" s="1278">
        <v>796.94801371136</v>
      </c>
      <c r="Q32" s="1275">
        <v>2686.7405133216002</v>
      </c>
      <c r="R32" s="1248">
        <v>184.06832059867241</v>
      </c>
      <c r="S32" s="1279">
        <v>4275.837428533432</v>
      </c>
      <c r="T32" s="1253">
        <v>72</v>
      </c>
    </row>
    <row r="33" spans="1:20" ht="10.5" customHeight="1">
      <c r="A33" s="1280" t="s">
        <v>512</v>
      </c>
      <c r="B33" s="1281"/>
      <c r="C33" s="1282"/>
      <c r="D33" s="1282"/>
      <c r="E33" s="1283"/>
      <c r="F33" s="1282"/>
      <c r="G33" s="1282"/>
      <c r="H33" s="1282"/>
      <c r="I33" s="1283"/>
      <c r="J33" s="1284"/>
      <c r="K33" s="1282"/>
      <c r="L33" s="1283"/>
      <c r="M33" s="1284"/>
      <c r="N33" s="1282"/>
      <c r="O33" s="1283"/>
      <c r="P33" s="1283"/>
      <c r="Q33" s="1285"/>
      <c r="R33" s="1286"/>
      <c r="S33" s="1282"/>
      <c r="T33" s="1287"/>
    </row>
    <row r="34" spans="1:20" ht="10.5" customHeight="1">
      <c r="A34" s="1243" t="s">
        <v>459</v>
      </c>
      <c r="B34" s="1244">
        <v>77</v>
      </c>
      <c r="C34" s="1246"/>
      <c r="D34" s="1246"/>
      <c r="E34" s="1250"/>
      <c r="F34" s="1246"/>
      <c r="G34" s="1246"/>
      <c r="H34" s="1246"/>
      <c r="I34" s="1250"/>
      <c r="J34" s="1249"/>
      <c r="K34" s="1288">
        <v>104.90832</v>
      </c>
      <c r="L34" s="1250"/>
      <c r="M34" s="1270"/>
      <c r="N34" s="1267"/>
      <c r="O34" s="1250"/>
      <c r="P34" s="1250"/>
      <c r="Q34" s="1245">
        <v>163.0827048816</v>
      </c>
      <c r="R34" s="1289"/>
      <c r="S34" s="1290">
        <v>267.99102488159997</v>
      </c>
      <c r="T34" s="1253">
        <v>77</v>
      </c>
    </row>
    <row r="35" spans="1:20" ht="10.5" customHeight="1">
      <c r="A35" s="1243" t="s">
        <v>460</v>
      </c>
      <c r="B35" s="1244">
        <v>78</v>
      </c>
      <c r="C35" s="1246"/>
      <c r="D35" s="1246"/>
      <c r="E35" s="1250"/>
      <c r="F35" s="1246"/>
      <c r="G35" s="1246"/>
      <c r="H35" s="1246"/>
      <c r="I35" s="1250"/>
      <c r="J35" s="1291">
        <v>2100.51432</v>
      </c>
      <c r="K35" s="1292">
        <v>2098.1664</v>
      </c>
      <c r="L35" s="1250"/>
      <c r="M35" s="1249"/>
      <c r="N35" s="1246"/>
      <c r="O35" s="1250"/>
      <c r="P35" s="1293">
        <v>2.8</v>
      </c>
      <c r="Q35" s="1294"/>
      <c r="R35" s="1289"/>
      <c r="S35" s="1290">
        <v>4201.4807200000005</v>
      </c>
      <c r="T35" s="1253">
        <v>78</v>
      </c>
    </row>
    <row r="36" spans="1:20" ht="10.5" customHeight="1">
      <c r="A36" s="1243" t="s">
        <v>461</v>
      </c>
      <c r="B36" s="1244">
        <v>79</v>
      </c>
      <c r="C36" s="1246"/>
      <c r="D36" s="1246"/>
      <c r="E36" s="1250"/>
      <c r="F36" s="1246"/>
      <c r="G36" s="1246"/>
      <c r="H36" s="1246"/>
      <c r="I36" s="1250"/>
      <c r="J36" s="1249"/>
      <c r="K36" s="1246"/>
      <c r="L36" s="1277">
        <v>82.732</v>
      </c>
      <c r="M36" s="1249"/>
      <c r="N36" s="1246"/>
      <c r="O36" s="1250"/>
      <c r="P36" s="1250"/>
      <c r="Q36" s="1294"/>
      <c r="R36" s="1289"/>
      <c r="S36" s="1290">
        <v>82.732</v>
      </c>
      <c r="T36" s="1253">
        <v>79</v>
      </c>
    </row>
    <row r="37" spans="1:20" ht="10.5" customHeight="1">
      <c r="A37" s="1243" t="s">
        <v>462</v>
      </c>
      <c r="B37" s="1244">
        <v>80</v>
      </c>
      <c r="C37" s="1246"/>
      <c r="D37" s="1246"/>
      <c r="E37" s="1250"/>
      <c r="F37" s="1246"/>
      <c r="G37" s="1246"/>
      <c r="H37" s="1246"/>
      <c r="I37" s="1250"/>
      <c r="J37" s="1284"/>
      <c r="K37" s="1254" t="s">
        <v>150</v>
      </c>
      <c r="L37" s="1283"/>
      <c r="M37" s="1249"/>
      <c r="N37" s="1246"/>
      <c r="O37" s="1250"/>
      <c r="P37" s="1250"/>
      <c r="Q37" s="1294"/>
      <c r="R37" s="1289"/>
      <c r="S37" s="1290">
        <v>0</v>
      </c>
      <c r="T37" s="1253">
        <v>80</v>
      </c>
    </row>
    <row r="38" spans="1:20" ht="12" customHeight="1">
      <c r="A38" s="1295" t="s">
        <v>463</v>
      </c>
      <c r="B38" s="1296">
        <v>81</v>
      </c>
      <c r="C38" s="1297" t="s">
        <v>155</v>
      </c>
      <c r="D38" s="1297" t="s">
        <v>155</v>
      </c>
      <c r="E38" s="1298" t="s">
        <v>155</v>
      </c>
      <c r="F38" s="1297" t="s">
        <v>513</v>
      </c>
      <c r="G38" s="1297" t="s">
        <v>155</v>
      </c>
      <c r="H38" s="1297" t="s">
        <v>155</v>
      </c>
      <c r="I38" s="1298" t="s">
        <v>155</v>
      </c>
      <c r="J38" s="1299">
        <v>2100.51432</v>
      </c>
      <c r="K38" s="1300">
        <v>2203.0747199999996</v>
      </c>
      <c r="L38" s="1301">
        <v>82.732</v>
      </c>
      <c r="M38" s="1302" t="s">
        <v>155</v>
      </c>
      <c r="N38" s="1297" t="s">
        <v>155</v>
      </c>
      <c r="O38" s="1298" t="s">
        <v>155</v>
      </c>
      <c r="P38" s="1303">
        <v>3</v>
      </c>
      <c r="Q38" s="1304">
        <v>163.0827048816</v>
      </c>
      <c r="R38" s="1305"/>
      <c r="S38" s="1306">
        <v>4552.2037448816</v>
      </c>
      <c r="T38" s="1307"/>
    </row>
    <row r="39" spans="1:20" ht="10.5" customHeight="1">
      <c r="A39" s="1265" t="s">
        <v>464</v>
      </c>
      <c r="B39" s="1308">
        <v>82</v>
      </c>
      <c r="C39" s="1309" t="s">
        <v>245</v>
      </c>
      <c r="D39" s="1309" t="s">
        <v>245</v>
      </c>
      <c r="E39" s="1310" t="s">
        <v>245</v>
      </c>
      <c r="F39" s="1309" t="s">
        <v>150</v>
      </c>
      <c r="G39" s="1309" t="s">
        <v>245</v>
      </c>
      <c r="H39" s="1309">
        <v>0.08716903999999999</v>
      </c>
      <c r="I39" s="1311" t="s">
        <v>155</v>
      </c>
      <c r="J39" s="1312" t="s">
        <v>245</v>
      </c>
      <c r="K39" s="1309" t="s">
        <v>245</v>
      </c>
      <c r="L39" s="1311"/>
      <c r="M39" s="1312" t="s">
        <v>245</v>
      </c>
      <c r="N39" s="1313" t="s">
        <v>245</v>
      </c>
      <c r="O39" s="1310">
        <v>96.1568322</v>
      </c>
      <c r="P39" s="1310">
        <v>1666.132891136</v>
      </c>
      <c r="Q39" s="1309">
        <v>1824.6115518047998</v>
      </c>
      <c r="R39" s="1310">
        <v>493.97901233914615</v>
      </c>
      <c r="S39" s="1252">
        <v>4080.967456519946</v>
      </c>
      <c r="T39" s="1314">
        <v>82</v>
      </c>
    </row>
    <row r="40" spans="1:20" ht="10.5" customHeight="1">
      <c r="A40" s="1315" t="s">
        <v>514</v>
      </c>
      <c r="B40" s="1316">
        <v>83</v>
      </c>
      <c r="C40" s="1245" t="s">
        <v>245</v>
      </c>
      <c r="D40" s="1245" t="s">
        <v>245</v>
      </c>
      <c r="E40" s="1248" t="s">
        <v>245</v>
      </c>
      <c r="F40" s="1245" t="s">
        <v>150</v>
      </c>
      <c r="G40" s="1245" t="s">
        <v>245</v>
      </c>
      <c r="H40" s="1245" t="s">
        <v>150</v>
      </c>
      <c r="I40" s="1317" t="s">
        <v>150</v>
      </c>
      <c r="J40" s="1291" t="s">
        <v>245</v>
      </c>
      <c r="K40" s="1318" t="s">
        <v>245</v>
      </c>
      <c r="L40" s="1319"/>
      <c r="M40" s="1291" t="s">
        <v>245</v>
      </c>
      <c r="N40" s="1245" t="s">
        <v>150</v>
      </c>
      <c r="O40" s="1248">
        <v>34.3137678</v>
      </c>
      <c r="P40" s="1248">
        <v>650.1500432</v>
      </c>
      <c r="Q40" s="1245">
        <v>3767.8683549456</v>
      </c>
      <c r="R40" s="1248">
        <v>288.1365691341812</v>
      </c>
      <c r="S40" s="1320">
        <v>4740.468735079781</v>
      </c>
      <c r="T40" s="1321">
        <v>83</v>
      </c>
    </row>
    <row r="41" spans="1:20" ht="12" customHeight="1" thickBot="1">
      <c r="A41" s="1280" t="s">
        <v>466</v>
      </c>
      <c r="B41" s="1322">
        <v>84</v>
      </c>
      <c r="C41" s="1304">
        <v>1.9865757899999998</v>
      </c>
      <c r="D41" s="1323">
        <v>1.953676017</v>
      </c>
      <c r="E41" s="1324">
        <v>0.11732174999999997</v>
      </c>
      <c r="F41" s="1323">
        <v>0.3400034</v>
      </c>
      <c r="G41" s="1323">
        <v>115.45374715199999</v>
      </c>
      <c r="H41" s="1323">
        <v>0.08716903999999999</v>
      </c>
      <c r="I41" s="1324" t="s">
        <v>150</v>
      </c>
      <c r="J41" s="1325">
        <v>21.945672</v>
      </c>
      <c r="K41" s="1245">
        <v>244.7383944</v>
      </c>
      <c r="L41" s="1298"/>
      <c r="M41" s="1323">
        <v>1669.9307737305598</v>
      </c>
      <c r="N41" s="1323" t="s">
        <v>150</v>
      </c>
      <c r="O41" s="1324">
        <v>130.4706</v>
      </c>
      <c r="P41" s="1324">
        <v>2316.282934336</v>
      </c>
      <c r="Q41" s="1323">
        <v>5592.479906750401</v>
      </c>
      <c r="R41" s="1324">
        <v>782.1155814733273</v>
      </c>
      <c r="S41" s="1326">
        <v>10877.902355839287</v>
      </c>
      <c r="T41" s="1327">
        <v>84</v>
      </c>
    </row>
    <row r="42" spans="1:20" ht="10.5" customHeight="1">
      <c r="A42" s="1328" t="s">
        <v>467</v>
      </c>
      <c r="B42" s="1329"/>
      <c r="C42" s="1330"/>
      <c r="D42" s="1331" t="s">
        <v>468</v>
      </c>
      <c r="E42" s="1185"/>
      <c r="F42" s="1332" t="s">
        <v>515</v>
      </c>
      <c r="G42" s="1333" t="s">
        <v>516</v>
      </c>
      <c r="H42" s="1329"/>
      <c r="I42" s="1184"/>
      <c r="J42" s="1181" t="s">
        <v>517</v>
      </c>
      <c r="K42" s="1334"/>
      <c r="L42" s="1334"/>
      <c r="M42" s="1183"/>
      <c r="N42" s="1334"/>
      <c r="O42" s="1334"/>
      <c r="P42" s="1334"/>
      <c r="Q42" s="1334"/>
      <c r="R42" s="1329"/>
      <c r="S42" s="1335"/>
      <c r="T42" s="1336"/>
    </row>
    <row r="43" spans="1:20" ht="10.5" customHeight="1" thickBot="1">
      <c r="A43" s="1337"/>
      <c r="B43" s="1338"/>
      <c r="C43" s="1339"/>
      <c r="D43" s="1340"/>
      <c r="E43" s="1339"/>
      <c r="F43" s="1341"/>
      <c r="G43" s="1342"/>
      <c r="H43" s="1338"/>
      <c r="I43" s="1343"/>
      <c r="J43" s="1344" t="s">
        <v>518</v>
      </c>
      <c r="K43" s="1345"/>
      <c r="L43" s="1345"/>
      <c r="M43" s="1346"/>
      <c r="N43" s="1345"/>
      <c r="O43" s="1345"/>
      <c r="P43" s="1345"/>
      <c r="Q43" s="1345"/>
      <c r="R43" s="1347" t="s">
        <v>472</v>
      </c>
      <c r="S43" s="1348">
        <v>38308</v>
      </c>
      <c r="T43" s="1349"/>
    </row>
  </sheetData>
  <mergeCells count="1">
    <mergeCell ref="U19:U21"/>
  </mergeCells>
  <printOptions/>
  <pageMargins left="0.3937007874015748" right="0" top="0.984251968503937" bottom="0.3937007874015748" header="0.5118110236220472" footer="0.5118110236220472"/>
  <pageSetup horizontalDpi="600" verticalDpi="600" orientation="landscape" paperSize="9" r:id="rId2"/>
  <headerFooter alignWithMargins="0">
    <oddHeader>&amp;C&amp;"Arial,Fett"&amp;10 2. CO&amp;Y2&amp;Y-Bilanz Thüringen 2002 (Verursacherbilanz)
</oddHead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1:D46"/>
  <sheetViews>
    <sheetView showGridLines="0" workbookViewId="0" topLeftCell="A1">
      <pane xSplit="1" ySplit="6" topLeftCell="B7" activePane="bottomRight" state="frozen"/>
      <selection pane="topLeft" activeCell="C15" sqref="C15"/>
      <selection pane="topRight" activeCell="C15" sqref="C15"/>
      <selection pane="bottomLeft" activeCell="C15" sqref="C15"/>
      <selection pane="bottomRight" activeCell="A18" sqref="A18"/>
    </sheetView>
  </sheetViews>
  <sheetFormatPr defaultColWidth="10.28125" defaultRowHeight="12.75" zeroHeight="1"/>
  <cols>
    <col min="1" max="1" width="35.421875" style="1352" customWidth="1"/>
    <col min="2" max="2" width="15.8515625" style="1353" customWidth="1"/>
    <col min="3" max="3" width="10.28125" style="1352" customWidth="1"/>
    <col min="4" max="4" width="12.7109375" style="1352" customWidth="1"/>
    <col min="5" max="16384" width="10.28125" style="1352" customWidth="1"/>
  </cols>
  <sheetData>
    <row r="1" s="1350" customFormat="1" ht="11.25">
      <c r="B1" s="1351"/>
    </row>
    <row r="2" ht="11.25"/>
    <row r="3" ht="11.25"/>
    <row r="4" ht="9.75" customHeight="1"/>
    <row r="5" spans="1:2" ht="30" customHeight="1">
      <c r="A5" s="1354" t="s">
        <v>522</v>
      </c>
      <c r="B5" s="1355" t="s">
        <v>523</v>
      </c>
    </row>
    <row r="6" spans="1:2" ht="25.5" customHeight="1">
      <c r="A6" s="1356"/>
      <c r="B6" s="1357" t="s">
        <v>553</v>
      </c>
    </row>
    <row r="7" spans="1:2" ht="15.75" customHeight="1">
      <c r="A7" s="1358" t="s">
        <v>524</v>
      </c>
      <c r="B7" s="1359">
        <v>92</v>
      </c>
    </row>
    <row r="8" spans="1:2" ht="15.75" customHeight="1">
      <c r="A8" s="1358" t="s">
        <v>525</v>
      </c>
      <c r="B8" s="1360">
        <v>94</v>
      </c>
    </row>
    <row r="9" spans="1:2" ht="15.75" customHeight="1">
      <c r="A9" s="1358" t="s">
        <v>526</v>
      </c>
      <c r="B9" s="1360">
        <v>93</v>
      </c>
    </row>
    <row r="10" spans="1:2" ht="15.75" customHeight="1">
      <c r="A10" s="1358" t="s">
        <v>600</v>
      </c>
      <c r="B10" s="1360">
        <v>105</v>
      </c>
    </row>
    <row r="11" spans="1:2" ht="15.75" customHeight="1">
      <c r="A11" s="1358" t="s">
        <v>599</v>
      </c>
      <c r="B11" s="1361">
        <v>93</v>
      </c>
    </row>
    <row r="12" spans="1:2" ht="15.75" customHeight="1">
      <c r="A12" s="1362" t="s">
        <v>527</v>
      </c>
      <c r="B12" s="1360">
        <v>111</v>
      </c>
    </row>
    <row r="13" spans="1:2" ht="15.75" customHeight="1">
      <c r="A13" s="1358" t="s">
        <v>528</v>
      </c>
      <c r="B13" s="1360">
        <v>112</v>
      </c>
    </row>
    <row r="14" spans="1:2" ht="15.75" customHeight="1">
      <c r="A14" s="1358" t="s">
        <v>529</v>
      </c>
      <c r="B14" s="1360">
        <v>110</v>
      </c>
    </row>
    <row r="15" spans="1:2" ht="15.75" customHeight="1">
      <c r="A15" s="1358" t="s">
        <v>530</v>
      </c>
      <c r="B15" s="1360">
        <v>110</v>
      </c>
    </row>
    <row r="16" spans="1:2" ht="15.75" customHeight="1">
      <c r="A16" s="1358" t="s">
        <v>531</v>
      </c>
      <c r="B16" s="1352"/>
    </row>
    <row r="17" spans="1:2" ht="15.75" customHeight="1">
      <c r="A17" s="1358" t="s">
        <v>532</v>
      </c>
      <c r="B17" s="1360">
        <v>99</v>
      </c>
    </row>
    <row r="18" spans="1:2" ht="15.75" customHeight="1">
      <c r="A18" s="1358" t="s">
        <v>533</v>
      </c>
      <c r="B18" s="1360">
        <v>97</v>
      </c>
    </row>
    <row r="19" spans="1:2" ht="15.75" customHeight="1">
      <c r="A19" s="1358" t="s">
        <v>534</v>
      </c>
      <c r="B19" s="1360"/>
    </row>
    <row r="20" spans="1:2" ht="15.75" customHeight="1">
      <c r="A20" s="1358" t="s">
        <v>535</v>
      </c>
      <c r="B20" s="1360">
        <v>96</v>
      </c>
    </row>
    <row r="21" spans="1:2" ht="15.75" customHeight="1">
      <c r="A21" s="1358" t="s">
        <v>529</v>
      </c>
      <c r="B21" s="1360">
        <v>107</v>
      </c>
    </row>
    <row r="22" spans="1:2" ht="15.75" customHeight="1">
      <c r="A22" s="1358" t="s">
        <v>536</v>
      </c>
      <c r="B22" s="1360">
        <v>111</v>
      </c>
    </row>
    <row r="23" spans="1:2" ht="15.75" customHeight="1">
      <c r="A23" s="1358" t="s">
        <v>537</v>
      </c>
      <c r="B23" s="1360">
        <v>98</v>
      </c>
    </row>
    <row r="24" spans="1:2" ht="15.75" customHeight="1">
      <c r="A24" s="1363" t="s">
        <v>538</v>
      </c>
      <c r="B24" s="1361">
        <v>97</v>
      </c>
    </row>
    <row r="25" spans="1:2" ht="15.75" customHeight="1">
      <c r="A25" s="1358" t="s">
        <v>539</v>
      </c>
      <c r="B25" s="1359">
        <v>80</v>
      </c>
    </row>
    <row r="26" spans="1:2" ht="15.75" customHeight="1">
      <c r="A26" s="1358" t="s">
        <v>540</v>
      </c>
      <c r="B26" s="1360">
        <v>72</v>
      </c>
    </row>
    <row r="27" spans="1:2" ht="15.75" customHeight="1">
      <c r="A27" s="1358" t="s">
        <v>541</v>
      </c>
      <c r="B27" s="1360">
        <v>80</v>
      </c>
    </row>
    <row r="28" spans="1:2" ht="15.75" customHeight="1">
      <c r="A28" s="1358" t="s">
        <v>542</v>
      </c>
      <c r="B28" s="1360">
        <v>74</v>
      </c>
    </row>
    <row r="29" spans="1:2" ht="15.75" customHeight="1">
      <c r="A29" s="1358" t="s">
        <v>543</v>
      </c>
      <c r="B29" s="1360">
        <v>74</v>
      </c>
    </row>
    <row r="30" spans="1:2" ht="15.75" customHeight="1">
      <c r="A30" s="1358" t="s">
        <v>604</v>
      </c>
      <c r="B30" s="1360">
        <v>74</v>
      </c>
    </row>
    <row r="31" spans="1:2" ht="15.75" customHeight="1">
      <c r="A31" s="1358" t="s">
        <v>605</v>
      </c>
      <c r="B31" s="1360">
        <v>78</v>
      </c>
    </row>
    <row r="32" spans="1:2" ht="15.75" customHeight="1">
      <c r="A32" s="1358" t="s">
        <v>544</v>
      </c>
      <c r="B32" s="1360">
        <v>101</v>
      </c>
    </row>
    <row r="33" spans="1:2" ht="15.75" customHeight="1">
      <c r="A33" s="1358" t="s">
        <v>607</v>
      </c>
      <c r="B33" s="1360">
        <v>65</v>
      </c>
    </row>
    <row r="34" spans="1:2" ht="15.75" customHeight="1">
      <c r="A34" s="1363" t="s">
        <v>545</v>
      </c>
      <c r="B34" s="1361">
        <v>60</v>
      </c>
    </row>
    <row r="35" spans="1:2" ht="15.75" customHeight="1">
      <c r="A35" s="1358" t="s">
        <v>546</v>
      </c>
      <c r="B35" s="1360">
        <v>44</v>
      </c>
    </row>
    <row r="36" spans="1:2" ht="15.75" customHeight="1">
      <c r="A36" s="1358" t="s">
        <v>610</v>
      </c>
      <c r="B36" s="1360">
        <v>56</v>
      </c>
    </row>
    <row r="37" spans="1:2" ht="15.75" customHeight="1">
      <c r="A37" s="1358" t="s">
        <v>547</v>
      </c>
      <c r="B37" s="1360">
        <v>58</v>
      </c>
    </row>
    <row r="38" spans="1:2" ht="15.75" customHeight="1">
      <c r="A38" s="1358" t="s">
        <v>548</v>
      </c>
      <c r="B38" s="1360">
        <v>55</v>
      </c>
    </row>
    <row r="39" spans="1:2" ht="15.75" customHeight="1">
      <c r="A39" s="1358" t="s">
        <v>549</v>
      </c>
      <c r="B39" s="1364">
        <v>139</v>
      </c>
    </row>
    <row r="40" spans="1:4" s="1366" customFormat="1" ht="15.75" customHeight="1">
      <c r="A40" s="1363" t="s">
        <v>550</v>
      </c>
      <c r="B40" s="1365">
        <v>77.49448923928337</v>
      </c>
      <c r="D40" s="1367"/>
    </row>
    <row r="41" spans="1:2" ht="15.75" customHeight="1">
      <c r="A41" s="1358" t="s">
        <v>551</v>
      </c>
      <c r="B41" s="1368">
        <v>15.5</v>
      </c>
    </row>
    <row r="42" spans="1:2" ht="15.75" customHeight="1">
      <c r="A42" s="1358" t="s">
        <v>552</v>
      </c>
      <c r="B42" s="1368">
        <v>182.724</v>
      </c>
    </row>
    <row r="43" ht="11.25"/>
    <row r="44" ht="22.5" customHeight="1">
      <c r="B44" s="1369"/>
    </row>
    <row r="45" ht="11.25"/>
    <row r="46" ht="14.25">
      <c r="B46" s="1369"/>
    </row>
    <row r="47" ht="11.25"/>
    <row r="48" ht="11.25"/>
    <row r="49" ht="11.25"/>
    <row r="50" ht="11.25"/>
    <row r="51" ht="11.25"/>
    <row r="52" ht="11.25"/>
    <row r="53" ht="11.25"/>
    <row r="54" ht="11.25"/>
    <row r="55" ht="11.25"/>
    <row r="56" ht="11.25"/>
    <row r="57" ht="11.25"/>
    <row r="58" ht="11.25" hidden="1"/>
    <row r="60" ht="11.25"/>
    <row r="61" ht="11.25"/>
    <row r="62" ht="11.25"/>
    <row r="63" ht="11.25"/>
    <row r="64" ht="11.25"/>
    <row r="65" ht="11.25"/>
    <row r="66" ht="11.25"/>
    <row r="67" ht="11.25"/>
    <row r="73" ht="11.25"/>
    <row r="78" ht="11.25"/>
    <row r="79" ht="11.25"/>
    <row r="80" ht="11.25"/>
    <row r="81" ht="11.25"/>
    <row r="82" ht="11.25"/>
    <row r="83" ht="11.25"/>
    <row r="84" ht="11.25"/>
    <row r="85" ht="11.25"/>
    <row r="86" ht="11.25"/>
    <row r="87" ht="11.25"/>
    <row r="88" ht="11.25"/>
    <row r="89" ht="11.25"/>
    <row r="92" ht="11.25"/>
    <row r="93" ht="11.25"/>
    <row r="94" ht="11.25"/>
    <row r="95" ht="11.25"/>
    <row r="96" ht="11.25"/>
    <row r="97" ht="11.25" hidden="1"/>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sheetData>
  <printOptions horizontalCentered="1"/>
  <pageMargins left="0.3937007874015748" right="0.3937007874015748" top="1.5748031496062993" bottom="0.3937007874015748" header="0.3937007874015748" footer="0.3937007874015748"/>
  <pageSetup fitToHeight="1" fitToWidth="1" horizontalDpi="600" verticalDpi="600" orientation="portrait" paperSize="9" r:id="rId1"/>
  <headerFooter alignWithMargins="0">
    <oddHeader xml:space="preserve">&amp;C&amp;"Arial,Standard"- &amp;9 37 &amp;8-&amp;"Helv,Standard"&amp;11
&amp;"Arial,Fett"&amp;10 3. CO&amp;Y2&amp;Y-Emissionsfaktoren 2002 nach Energieträgern </oddHeader>
  </headerFooter>
</worksheet>
</file>

<file path=xl/worksheets/sheet3.xml><?xml version="1.0" encoding="utf-8"?>
<worksheet xmlns="http://schemas.openxmlformats.org/spreadsheetml/2006/main" xmlns:r="http://schemas.openxmlformats.org/officeDocument/2006/relationships">
  <dimension ref="A1:H166"/>
  <sheetViews>
    <sheetView workbookViewId="0" topLeftCell="A1">
      <selection activeCell="A138" sqref="A138:IV138"/>
    </sheetView>
  </sheetViews>
  <sheetFormatPr defaultColWidth="11.421875" defaultRowHeight="12.75"/>
  <sheetData>
    <row r="1" ht="15">
      <c r="A1" s="87" t="s">
        <v>92</v>
      </c>
    </row>
    <row r="2" ht="12.75">
      <c r="A2" s="89"/>
    </row>
    <row r="3" spans="1:8" ht="48" customHeight="1">
      <c r="A3" s="1376" t="s">
        <v>135</v>
      </c>
      <c r="B3" s="1377"/>
      <c r="C3" s="1377"/>
      <c r="D3" s="1377"/>
      <c r="E3" s="1377"/>
      <c r="F3" s="1377"/>
      <c r="G3" s="1377"/>
      <c r="H3" s="1377"/>
    </row>
    <row r="4" ht="12.75">
      <c r="A4" s="97"/>
    </row>
    <row r="5" spans="1:8" ht="72" customHeight="1">
      <c r="A5" s="1376" t="s">
        <v>136</v>
      </c>
      <c r="B5" s="1377"/>
      <c r="C5" s="1377"/>
      <c r="D5" s="1377"/>
      <c r="E5" s="1377"/>
      <c r="F5" s="1377"/>
      <c r="G5" s="1377"/>
      <c r="H5" s="1377"/>
    </row>
    <row r="6" spans="1:8" ht="36" customHeight="1">
      <c r="A6" s="1376" t="s">
        <v>137</v>
      </c>
      <c r="B6" s="1377"/>
      <c r="C6" s="1377"/>
      <c r="D6" s="1377"/>
      <c r="E6" s="1377"/>
      <c r="F6" s="1377"/>
      <c r="G6" s="1377"/>
      <c r="H6" s="1377"/>
    </row>
    <row r="7" spans="1:8" ht="24" customHeight="1">
      <c r="A7" s="1376" t="s">
        <v>138</v>
      </c>
      <c r="B7" s="1377"/>
      <c r="C7" s="1377"/>
      <c r="D7" s="1377"/>
      <c r="E7" s="1377"/>
      <c r="F7" s="1377"/>
      <c r="G7" s="1377"/>
      <c r="H7" s="1377"/>
    </row>
    <row r="8" ht="12.75">
      <c r="A8" s="97"/>
    </row>
    <row r="9" ht="12.75">
      <c r="A9" s="97"/>
    </row>
    <row r="10" spans="1:8" ht="12.75">
      <c r="A10" s="1378" t="s">
        <v>139</v>
      </c>
      <c r="B10" s="1377"/>
      <c r="C10" s="1377"/>
      <c r="D10" s="1377"/>
      <c r="E10" s="1377"/>
      <c r="F10" s="1377"/>
      <c r="G10" s="1377"/>
      <c r="H10" s="1377"/>
    </row>
    <row r="11" ht="12.75">
      <c r="A11" s="97"/>
    </row>
    <row r="12" spans="1:8" ht="23.25" customHeight="1">
      <c r="A12" s="1376" t="s">
        <v>140</v>
      </c>
      <c r="B12" s="1377"/>
      <c r="C12" s="1377"/>
      <c r="D12" s="1377"/>
      <c r="E12" s="1377"/>
      <c r="F12" s="1377"/>
      <c r="G12" s="1377"/>
      <c r="H12" s="1377"/>
    </row>
    <row r="13" spans="1:8" ht="24" customHeight="1">
      <c r="A13" s="1378" t="s">
        <v>141</v>
      </c>
      <c r="B13" s="1377"/>
      <c r="C13" s="1377"/>
      <c r="D13" s="1377"/>
      <c r="E13" s="1377"/>
      <c r="F13" s="1377"/>
      <c r="G13" s="1377"/>
      <c r="H13" s="1377"/>
    </row>
    <row r="14" ht="12.75">
      <c r="A14" s="97"/>
    </row>
    <row r="15" spans="1:8" ht="24.75" customHeight="1">
      <c r="A15" s="1376" t="s">
        <v>142</v>
      </c>
      <c r="B15" s="1377"/>
      <c r="C15" s="1377"/>
      <c r="D15" s="1377"/>
      <c r="E15" s="1377"/>
      <c r="F15" s="1377"/>
      <c r="G15" s="1377"/>
      <c r="H15" s="1377"/>
    </row>
    <row r="16" spans="1:8" ht="23.25" customHeight="1">
      <c r="A16" s="1376" t="s">
        <v>143</v>
      </c>
      <c r="B16" s="1377"/>
      <c r="C16" s="1377"/>
      <c r="D16" s="1377"/>
      <c r="E16" s="1377"/>
      <c r="F16" s="1377"/>
      <c r="G16" s="1377"/>
      <c r="H16" s="1377"/>
    </row>
    <row r="17" spans="1:8" ht="23.25" customHeight="1">
      <c r="A17" s="1376" t="s">
        <v>144</v>
      </c>
      <c r="B17" s="1377"/>
      <c r="C17" s="1377"/>
      <c r="D17" s="1377"/>
      <c r="E17" s="1377"/>
      <c r="F17" s="1377"/>
      <c r="G17" s="1377"/>
      <c r="H17" s="1377"/>
    </row>
    <row r="18" spans="1:8" ht="12.75">
      <c r="A18" s="1376" t="s">
        <v>145</v>
      </c>
      <c r="B18" s="1377"/>
      <c r="C18" s="1377"/>
      <c r="D18" s="1377"/>
      <c r="E18" s="1377"/>
      <c r="F18" s="1377"/>
      <c r="G18" s="1377"/>
      <c r="H18" s="1377"/>
    </row>
    <row r="19" spans="1:8" ht="12.75">
      <c r="A19" s="1376" t="s">
        <v>146</v>
      </c>
      <c r="B19" s="1377"/>
      <c r="C19" s="1377"/>
      <c r="D19" s="1377"/>
      <c r="E19" s="1377"/>
      <c r="F19" s="1377"/>
      <c r="G19" s="1377"/>
      <c r="H19" s="1377"/>
    </row>
    <row r="20" spans="1:8" ht="12.75">
      <c r="A20" s="1376" t="s">
        <v>147</v>
      </c>
      <c r="B20" s="1377"/>
      <c r="C20" s="1377"/>
      <c r="D20" s="1377"/>
      <c r="E20" s="1377"/>
      <c r="F20" s="1377"/>
      <c r="G20" s="1377"/>
      <c r="H20" s="1377"/>
    </row>
    <row r="21" spans="1:8" ht="12.75">
      <c r="A21" s="1376" t="s">
        <v>148</v>
      </c>
      <c r="B21" s="1377"/>
      <c r="C21" s="1377"/>
      <c r="D21" s="1377"/>
      <c r="E21" s="1377"/>
      <c r="F21" s="1377"/>
      <c r="G21" s="1377"/>
      <c r="H21" s="1377"/>
    </row>
    <row r="22" ht="12.75">
      <c r="A22" s="97"/>
    </row>
    <row r="23" spans="1:8" ht="24.75" customHeight="1">
      <c r="A23" s="1376" t="s">
        <v>149</v>
      </c>
      <c r="B23" s="1377"/>
      <c r="C23" s="1377"/>
      <c r="D23" s="1377"/>
      <c r="E23" s="1377"/>
      <c r="F23" s="1377"/>
      <c r="G23" s="1377"/>
      <c r="H23" s="1377"/>
    </row>
    <row r="24" spans="1:8" ht="12.75" customHeight="1">
      <c r="A24" s="97" t="s">
        <v>150</v>
      </c>
      <c r="B24" s="1376" t="s">
        <v>151</v>
      </c>
      <c r="C24" s="1377"/>
      <c r="D24" s="1377"/>
      <c r="E24" s="1377"/>
      <c r="F24" s="1377"/>
      <c r="G24" s="1377"/>
      <c r="H24" s="1377"/>
    </row>
    <row r="25" spans="1:8" ht="21.75" customHeight="1">
      <c r="A25" s="97" t="s">
        <v>150</v>
      </c>
      <c r="B25" s="1376" t="s">
        <v>282</v>
      </c>
      <c r="C25" s="1377"/>
      <c r="D25" s="1377"/>
      <c r="E25" s="1377"/>
      <c r="F25" s="1377"/>
      <c r="G25" s="1377"/>
      <c r="H25" s="1377"/>
    </row>
    <row r="26" spans="1:8" ht="24.75" customHeight="1">
      <c r="A26" s="97" t="s">
        <v>150</v>
      </c>
      <c r="B26" s="1376" t="s">
        <v>283</v>
      </c>
      <c r="C26" s="1377"/>
      <c r="D26" s="1377"/>
      <c r="E26" s="1377"/>
      <c r="F26" s="1377"/>
      <c r="G26" s="1377"/>
      <c r="H26" s="1377"/>
    </row>
    <row r="27" ht="12.75">
      <c r="B27" s="97"/>
    </row>
    <row r="28" ht="12.75">
      <c r="A28" s="97"/>
    </row>
    <row r="29" spans="1:8" ht="70.5" customHeight="1">
      <c r="A29" s="1376" t="s">
        <v>152</v>
      </c>
      <c r="B29" s="1377"/>
      <c r="C29" s="1377"/>
      <c r="D29" s="1377"/>
      <c r="E29" s="1377"/>
      <c r="F29" s="1377"/>
      <c r="G29" s="1377"/>
      <c r="H29" s="1377"/>
    </row>
    <row r="31" spans="1:8" ht="48.75" customHeight="1">
      <c r="A31" s="1376" t="s">
        <v>153</v>
      </c>
      <c r="B31" s="1377"/>
      <c r="C31" s="1377"/>
      <c r="D31" s="1377"/>
      <c r="E31" s="1377"/>
      <c r="F31" s="1377"/>
      <c r="G31" s="1377"/>
      <c r="H31" s="1377"/>
    </row>
    <row r="32" spans="1:8" ht="48" customHeight="1">
      <c r="A32" s="1376" t="s">
        <v>154</v>
      </c>
      <c r="B32" s="1377"/>
      <c r="C32" s="1377"/>
      <c r="D32" s="1377"/>
      <c r="E32" s="1377"/>
      <c r="F32" s="1377"/>
      <c r="G32" s="1377"/>
      <c r="H32" s="1377"/>
    </row>
    <row r="33" ht="12.75">
      <c r="A33" s="97" t="s">
        <v>155</v>
      </c>
    </row>
    <row r="34" spans="1:8" ht="48.75" customHeight="1">
      <c r="A34" s="1376" t="s">
        <v>156</v>
      </c>
      <c r="B34" s="1377"/>
      <c r="C34" s="1377"/>
      <c r="D34" s="1377"/>
      <c r="E34" s="1377"/>
      <c r="F34" s="1377"/>
      <c r="G34" s="1377"/>
      <c r="H34" s="1377"/>
    </row>
    <row r="35" ht="12.75">
      <c r="A35" s="97"/>
    </row>
    <row r="36" spans="1:8" ht="37.5" customHeight="1">
      <c r="A36" s="1376" t="s">
        <v>157</v>
      </c>
      <c r="B36" s="1377"/>
      <c r="C36" s="1377"/>
      <c r="D36" s="1377"/>
      <c r="E36" s="1377"/>
      <c r="F36" s="1377"/>
      <c r="G36" s="1377"/>
      <c r="H36" s="1377"/>
    </row>
    <row r="37" ht="12.75">
      <c r="A37" s="97"/>
    </row>
    <row r="38" spans="1:8" ht="12.75">
      <c r="A38" s="1376" t="s">
        <v>158</v>
      </c>
      <c r="B38" s="1377"/>
      <c r="C38" s="1377"/>
      <c r="D38" s="1377"/>
      <c r="E38" s="1377"/>
      <c r="F38" s="1377"/>
      <c r="G38" s="1377"/>
      <c r="H38" s="1377"/>
    </row>
    <row r="39" ht="12.75">
      <c r="A39" s="97"/>
    </row>
    <row r="40" spans="2:8" ht="12.75">
      <c r="B40" s="1376" t="s">
        <v>159</v>
      </c>
      <c r="C40" s="1377"/>
      <c r="D40" s="1377"/>
      <c r="E40" s="1377"/>
      <c r="F40" s="1377"/>
      <c r="G40" s="1377"/>
      <c r="H40" s="1377"/>
    </row>
    <row r="41" spans="1:8" ht="12.75">
      <c r="A41" s="97" t="s">
        <v>160</v>
      </c>
      <c r="B41" s="1376" t="s">
        <v>161</v>
      </c>
      <c r="C41" s="1377"/>
      <c r="D41" s="1377"/>
      <c r="E41" s="1377"/>
      <c r="F41" s="1377"/>
      <c r="G41" s="1377"/>
      <c r="H41" s="1377"/>
    </row>
    <row r="42" spans="1:8" ht="12.75">
      <c r="A42" s="97" t="s">
        <v>160</v>
      </c>
      <c r="B42" s="1376" t="s">
        <v>162</v>
      </c>
      <c r="C42" s="1377"/>
      <c r="D42" s="1377"/>
      <c r="E42" s="1377"/>
      <c r="F42" s="1377"/>
      <c r="G42" s="1377"/>
      <c r="H42" s="1377"/>
    </row>
    <row r="43" spans="1:8" ht="12.75">
      <c r="A43" s="97" t="s">
        <v>163</v>
      </c>
      <c r="B43" s="1378" t="s">
        <v>164</v>
      </c>
      <c r="C43" s="1377"/>
      <c r="D43" s="1377"/>
      <c r="E43" s="1377"/>
      <c r="F43" s="1377"/>
      <c r="G43" s="1377"/>
      <c r="H43" s="1377"/>
    </row>
    <row r="44" spans="1:2" ht="12.75">
      <c r="A44" s="97" t="s">
        <v>150</v>
      </c>
      <c r="B44" s="97" t="s">
        <v>165</v>
      </c>
    </row>
    <row r="45" spans="1:8" ht="12.75">
      <c r="A45" s="97" t="s">
        <v>150</v>
      </c>
      <c r="B45" s="1376" t="s">
        <v>166</v>
      </c>
      <c r="C45" s="1377"/>
      <c r="D45" s="1377"/>
      <c r="E45" s="1377"/>
      <c r="F45" s="1377"/>
      <c r="G45" s="1377"/>
      <c r="H45" s="1377"/>
    </row>
    <row r="46" spans="1:8" ht="12.75">
      <c r="A46" s="97" t="s">
        <v>163</v>
      </c>
      <c r="B46" s="1378" t="s">
        <v>167</v>
      </c>
      <c r="C46" s="1377"/>
      <c r="D46" s="1377"/>
      <c r="E46" s="1377"/>
      <c r="F46" s="1377"/>
      <c r="G46" s="1377"/>
      <c r="H46" s="1377"/>
    </row>
    <row r="47" spans="1:8" ht="12.75">
      <c r="A47" s="97" t="s">
        <v>150</v>
      </c>
      <c r="B47" s="1376" t="s">
        <v>168</v>
      </c>
      <c r="C47" s="1377"/>
      <c r="D47" s="1377"/>
      <c r="E47" s="1377"/>
      <c r="F47" s="1377"/>
      <c r="G47" s="1377"/>
      <c r="H47" s="1377"/>
    </row>
    <row r="48" spans="1:8" ht="12.75">
      <c r="A48" s="97" t="s">
        <v>160</v>
      </c>
      <c r="B48" s="1376" t="s">
        <v>169</v>
      </c>
      <c r="C48" s="1377"/>
      <c r="D48" s="1377"/>
      <c r="E48" s="1377"/>
      <c r="F48" s="1377"/>
      <c r="G48" s="1377"/>
      <c r="H48" s="1377"/>
    </row>
    <row r="49" spans="1:8" ht="12.75">
      <c r="A49" s="97" t="s">
        <v>150</v>
      </c>
      <c r="B49" s="1376" t="s">
        <v>170</v>
      </c>
      <c r="C49" s="1377"/>
      <c r="D49" s="1377"/>
      <c r="E49" s="1377"/>
      <c r="F49" s="1377"/>
      <c r="G49" s="1377"/>
      <c r="H49" s="1377"/>
    </row>
    <row r="50" spans="1:8" ht="12.75">
      <c r="A50" s="97" t="s">
        <v>150</v>
      </c>
      <c r="B50" s="1376" t="s">
        <v>171</v>
      </c>
      <c r="C50" s="1377"/>
      <c r="D50" s="1377"/>
      <c r="E50" s="1377"/>
      <c r="F50" s="1377"/>
      <c r="G50" s="1377"/>
      <c r="H50" s="1377"/>
    </row>
    <row r="51" spans="1:8" ht="12.75">
      <c r="A51" s="97" t="s">
        <v>163</v>
      </c>
      <c r="B51" s="1378" t="s">
        <v>172</v>
      </c>
      <c r="C51" s="1377"/>
      <c r="D51" s="1377"/>
      <c r="E51" s="1377"/>
      <c r="F51" s="1377"/>
      <c r="G51" s="1377"/>
      <c r="H51" s="1377"/>
    </row>
    <row r="52" spans="1:8" ht="12.75">
      <c r="A52" s="97" t="s">
        <v>150</v>
      </c>
      <c r="B52" s="1376" t="s">
        <v>173</v>
      </c>
      <c r="C52" s="1377"/>
      <c r="D52" s="1377"/>
      <c r="E52" s="1377"/>
      <c r="F52" s="1377"/>
      <c r="G52" s="1377"/>
      <c r="H52" s="1377"/>
    </row>
    <row r="53" spans="1:8" ht="12.75">
      <c r="A53" s="97" t="s">
        <v>174</v>
      </c>
      <c r="B53" s="1376" t="s">
        <v>175</v>
      </c>
      <c r="C53" s="1377"/>
      <c r="D53" s="1377"/>
      <c r="E53" s="1377"/>
      <c r="F53" s="1377"/>
      <c r="G53" s="1377"/>
      <c r="H53" s="1377"/>
    </row>
    <row r="54" spans="1:8" ht="12.75">
      <c r="A54" s="97" t="s">
        <v>163</v>
      </c>
      <c r="B54" s="1378" t="s">
        <v>176</v>
      </c>
      <c r="C54" s="1377"/>
      <c r="D54" s="1377"/>
      <c r="E54" s="1377"/>
      <c r="F54" s="1377"/>
      <c r="G54" s="1377"/>
      <c r="H54" s="1377"/>
    </row>
    <row r="55" ht="12.75">
      <c r="A55" s="97"/>
    </row>
    <row r="56" spans="1:8" ht="12.75" customHeight="1">
      <c r="A56" s="1376" t="s">
        <v>177</v>
      </c>
      <c r="B56" s="1377"/>
      <c r="C56" s="1377"/>
      <c r="D56" s="1377"/>
      <c r="E56" s="1377"/>
      <c r="F56" s="1377"/>
      <c r="G56" s="1377"/>
      <c r="H56" s="1377"/>
    </row>
    <row r="57" spans="1:8" ht="35.25" customHeight="1">
      <c r="A57" s="1376" t="s">
        <v>178</v>
      </c>
      <c r="B57" s="1377"/>
      <c r="C57" s="1377"/>
      <c r="D57" s="1377"/>
      <c r="E57" s="1377"/>
      <c r="F57" s="1377"/>
      <c r="G57" s="1377"/>
      <c r="H57" s="1377"/>
    </row>
    <row r="58" ht="12.75">
      <c r="A58" s="98"/>
    </row>
    <row r="59" ht="12.75">
      <c r="A59" s="98"/>
    </row>
    <row r="60" spans="1:8" ht="12.75">
      <c r="A60" s="1378" t="s">
        <v>179</v>
      </c>
      <c r="B60" s="1377"/>
      <c r="C60" s="1377"/>
      <c r="D60" s="1377"/>
      <c r="E60" s="1377"/>
      <c r="F60" s="1377"/>
      <c r="G60" s="1377"/>
      <c r="H60" s="1377"/>
    </row>
    <row r="61" ht="12.75">
      <c r="A61" s="97"/>
    </row>
    <row r="62" spans="1:8" ht="24" customHeight="1">
      <c r="A62" s="1376" t="s">
        <v>180</v>
      </c>
      <c r="B62" s="1377"/>
      <c r="C62" s="1377"/>
      <c r="D62" s="1377"/>
      <c r="E62" s="1377"/>
      <c r="F62" s="1377"/>
      <c r="G62" s="1377"/>
      <c r="H62" s="1377"/>
    </row>
    <row r="63" spans="1:8" ht="60" customHeight="1">
      <c r="A63" s="1376" t="s">
        <v>181</v>
      </c>
      <c r="B63" s="1377"/>
      <c r="C63" s="1377"/>
      <c r="D63" s="1377"/>
      <c r="E63" s="1377"/>
      <c r="F63" s="1377"/>
      <c r="G63" s="1377"/>
      <c r="H63" s="1377"/>
    </row>
    <row r="64" spans="1:8" ht="24" customHeight="1">
      <c r="A64" s="1376" t="s">
        <v>183</v>
      </c>
      <c r="B64" s="1377"/>
      <c r="C64" s="1377"/>
      <c r="D64" s="1377"/>
      <c r="E64" s="1377"/>
      <c r="F64" s="1377"/>
      <c r="G64" s="1377"/>
      <c r="H64" s="1377"/>
    </row>
    <row r="65" ht="12.75">
      <c r="A65" s="97"/>
    </row>
    <row r="66" spans="1:8" ht="36" customHeight="1">
      <c r="A66" s="1376" t="s">
        <v>184</v>
      </c>
      <c r="B66" s="1377"/>
      <c r="C66" s="1377"/>
      <c r="D66" s="1377"/>
      <c r="E66" s="1377"/>
      <c r="F66" s="1377"/>
      <c r="G66" s="1377"/>
      <c r="H66" s="1377"/>
    </row>
    <row r="67" spans="1:8" ht="24.75" customHeight="1">
      <c r="A67" s="1376" t="s">
        <v>185</v>
      </c>
      <c r="B67" s="1377"/>
      <c r="C67" s="1377"/>
      <c r="D67" s="1377"/>
      <c r="E67" s="1377"/>
      <c r="F67" s="1377"/>
      <c r="G67" s="1377"/>
      <c r="H67" s="1377"/>
    </row>
    <row r="69" spans="1:8" ht="51" customHeight="1">
      <c r="A69" s="1379" t="s">
        <v>186</v>
      </c>
      <c r="B69" s="1377"/>
      <c r="C69" s="1377"/>
      <c r="D69" s="1377"/>
      <c r="E69" s="1377"/>
      <c r="F69" s="1377"/>
      <c r="G69" s="1377"/>
      <c r="H69" s="1377"/>
    </row>
    <row r="70" ht="12.75">
      <c r="A70" s="98"/>
    </row>
    <row r="71" ht="12.75">
      <c r="A71" s="98"/>
    </row>
    <row r="72" spans="1:8" ht="12.75">
      <c r="A72" s="1378" t="s">
        <v>187</v>
      </c>
      <c r="B72" s="1377"/>
      <c r="C72" s="1377"/>
      <c r="D72" s="1377"/>
      <c r="E72" s="1377"/>
      <c r="F72" s="1377"/>
      <c r="G72" s="1377"/>
      <c r="H72" s="1377"/>
    </row>
    <row r="73" ht="12.75">
      <c r="A73" s="97"/>
    </row>
    <row r="74" spans="1:8" ht="72" customHeight="1">
      <c r="A74" s="1376" t="s">
        <v>188</v>
      </c>
      <c r="B74" s="1377"/>
      <c r="C74" s="1377"/>
      <c r="D74" s="1377"/>
      <c r="E74" s="1377"/>
      <c r="F74" s="1377"/>
      <c r="G74" s="1377"/>
      <c r="H74" s="1377"/>
    </row>
    <row r="75" ht="12.75">
      <c r="A75" s="97"/>
    </row>
    <row r="76" ht="12.75">
      <c r="A76" s="98"/>
    </row>
    <row r="77" spans="1:8" ht="12.75">
      <c r="A77" s="1378" t="s">
        <v>189</v>
      </c>
      <c r="B77" s="1377"/>
      <c r="C77" s="1377"/>
      <c r="D77" s="1377"/>
      <c r="E77" s="1377"/>
      <c r="F77" s="1377"/>
      <c r="G77" s="1377"/>
      <c r="H77" s="1377"/>
    </row>
    <row r="78" ht="12.75">
      <c r="A78" s="97"/>
    </row>
    <row r="79" spans="1:8" ht="35.25" customHeight="1">
      <c r="A79" s="1378" t="s">
        <v>190</v>
      </c>
      <c r="B79" s="1377"/>
      <c r="C79" s="1377"/>
      <c r="D79" s="1377"/>
      <c r="E79" s="1377"/>
      <c r="F79" s="1377"/>
      <c r="G79" s="1377"/>
      <c r="H79" s="1377"/>
    </row>
    <row r="80" spans="1:8" ht="73.5" customHeight="1">
      <c r="A80" s="1376" t="s">
        <v>191</v>
      </c>
      <c r="B80" s="1377"/>
      <c r="C80" s="1377"/>
      <c r="D80" s="1377"/>
      <c r="E80" s="1377"/>
      <c r="F80" s="1377"/>
      <c r="G80" s="1377"/>
      <c r="H80" s="1377"/>
    </row>
    <row r="81" spans="1:8" ht="35.25" customHeight="1">
      <c r="A81" s="1376" t="s">
        <v>192</v>
      </c>
      <c r="B81" s="1377"/>
      <c r="C81" s="1377"/>
      <c r="D81" s="1377"/>
      <c r="E81" s="1377"/>
      <c r="F81" s="1377"/>
      <c r="G81" s="1377"/>
      <c r="H81" s="1377"/>
    </row>
    <row r="82" spans="1:8" ht="48.75" customHeight="1">
      <c r="A82" s="1376" t="s">
        <v>193</v>
      </c>
      <c r="B82" s="1377"/>
      <c r="C82" s="1377"/>
      <c r="D82" s="1377"/>
      <c r="E82" s="1377"/>
      <c r="F82" s="1377"/>
      <c r="G82" s="1377"/>
      <c r="H82" s="1377"/>
    </row>
    <row r="83" ht="12.75">
      <c r="A83" s="97"/>
    </row>
    <row r="84" spans="1:8" ht="72.75" customHeight="1">
      <c r="A84" s="1376" t="s">
        <v>194</v>
      </c>
      <c r="B84" s="1377"/>
      <c r="C84" s="1377"/>
      <c r="D84" s="1377"/>
      <c r="E84" s="1377"/>
      <c r="F84" s="1377"/>
      <c r="G84" s="1377"/>
      <c r="H84" s="1377"/>
    </row>
    <row r="85" ht="12.75">
      <c r="A85" s="97"/>
    </row>
    <row r="86" spans="1:8" ht="12.75">
      <c r="A86" s="1376" t="s">
        <v>195</v>
      </c>
      <c r="B86" s="1377"/>
      <c r="C86" s="1377"/>
      <c r="D86" s="1377"/>
      <c r="E86" s="1377"/>
      <c r="F86" s="1377"/>
      <c r="G86" s="1377"/>
      <c r="H86" s="1377"/>
    </row>
    <row r="87" spans="1:8" ht="12.75">
      <c r="A87" s="97" t="s">
        <v>150</v>
      </c>
      <c r="B87" s="1376" t="s">
        <v>196</v>
      </c>
      <c r="C87" s="1377"/>
      <c r="D87" s="1377"/>
      <c r="E87" s="1377"/>
      <c r="F87" s="1377"/>
      <c r="G87" s="1377"/>
      <c r="H87" s="1377"/>
    </row>
    <row r="88" spans="1:8" ht="12.75">
      <c r="A88" s="97" t="s">
        <v>150</v>
      </c>
      <c r="B88" s="1376" t="s">
        <v>197</v>
      </c>
      <c r="C88" s="1377"/>
      <c r="D88" s="1377"/>
      <c r="E88" s="1377"/>
      <c r="F88" s="1377"/>
      <c r="G88" s="1377"/>
      <c r="H88" s="1377"/>
    </row>
    <row r="89" spans="1:8" ht="12.75">
      <c r="A89" s="97" t="s">
        <v>150</v>
      </c>
      <c r="B89" s="1376" t="s">
        <v>198</v>
      </c>
      <c r="C89" s="1377"/>
      <c r="D89" s="1377"/>
      <c r="E89" s="1377"/>
      <c r="F89" s="1377"/>
      <c r="G89" s="1377"/>
      <c r="H89" s="1377"/>
    </row>
    <row r="90" spans="1:8" ht="12.75">
      <c r="A90" s="97" t="s">
        <v>150</v>
      </c>
      <c r="B90" s="1376" t="s">
        <v>199</v>
      </c>
      <c r="C90" s="1377"/>
      <c r="D90" s="1377"/>
      <c r="E90" s="1377"/>
      <c r="F90" s="1377"/>
      <c r="G90" s="1377"/>
      <c r="H90" s="1377"/>
    </row>
    <row r="91" ht="12.75">
      <c r="A91" s="97"/>
    </row>
    <row r="92" spans="1:8" ht="24" customHeight="1">
      <c r="A92" s="1376" t="s">
        <v>200</v>
      </c>
      <c r="B92" s="1377"/>
      <c r="C92" s="1377"/>
      <c r="D92" s="1377"/>
      <c r="E92" s="1377"/>
      <c r="F92" s="1377"/>
      <c r="G92" s="1377"/>
      <c r="H92" s="1377"/>
    </row>
    <row r="93" spans="1:8" ht="24" customHeight="1">
      <c r="A93" s="1376" t="s">
        <v>201</v>
      </c>
      <c r="B93" s="1377"/>
      <c r="C93" s="1377"/>
      <c r="D93" s="1377"/>
      <c r="E93" s="1377"/>
      <c r="F93" s="1377"/>
      <c r="G93" s="1377"/>
      <c r="H93" s="1377"/>
    </row>
    <row r="94" ht="12.75">
      <c r="A94" s="97"/>
    </row>
    <row r="95" spans="1:8" ht="60.75" customHeight="1">
      <c r="A95" s="1376" t="s">
        <v>202</v>
      </c>
      <c r="B95" s="1377"/>
      <c r="C95" s="1377"/>
      <c r="D95" s="1377"/>
      <c r="E95" s="1377"/>
      <c r="F95" s="1377"/>
      <c r="G95" s="1377"/>
      <c r="H95" s="1377"/>
    </row>
    <row r="96" spans="1:8" ht="12.75">
      <c r="A96" s="1376" t="s">
        <v>203</v>
      </c>
      <c r="B96" s="1377"/>
      <c r="C96" s="1377"/>
      <c r="D96" s="1377"/>
      <c r="E96" s="1377"/>
      <c r="F96" s="1377"/>
      <c r="G96" s="1377"/>
      <c r="H96" s="1377"/>
    </row>
    <row r="97" spans="1:8" ht="12.75">
      <c r="A97" s="1376" t="s">
        <v>204</v>
      </c>
      <c r="B97" s="1377"/>
      <c r="C97" s="1377"/>
      <c r="D97" s="1377"/>
      <c r="E97" s="1377"/>
      <c r="F97" s="1377"/>
      <c r="G97" s="1377"/>
      <c r="H97" s="1377"/>
    </row>
    <row r="98" spans="1:8" ht="12.75">
      <c r="A98" s="1376" t="s">
        <v>205</v>
      </c>
      <c r="B98" s="1377"/>
      <c r="C98" s="1377"/>
      <c r="D98" s="1377"/>
      <c r="E98" s="1377"/>
      <c r="F98" s="1377"/>
      <c r="G98" s="1377"/>
      <c r="H98" s="1377"/>
    </row>
    <row r="99" spans="1:8" ht="12.75">
      <c r="A99" s="1376" t="s">
        <v>206</v>
      </c>
      <c r="B99" s="1377"/>
      <c r="C99" s="1377"/>
      <c r="D99" s="1377"/>
      <c r="E99" s="1377"/>
      <c r="F99" s="1377"/>
      <c r="G99" s="1377"/>
      <c r="H99" s="1377"/>
    </row>
    <row r="100" spans="1:8" ht="12.75">
      <c r="A100" s="1376" t="s">
        <v>207</v>
      </c>
      <c r="B100" s="1377"/>
      <c r="C100" s="1377"/>
      <c r="D100" s="1377"/>
      <c r="E100" s="1377"/>
      <c r="F100" s="1377"/>
      <c r="G100" s="1377"/>
      <c r="H100" s="1377"/>
    </row>
    <row r="101" spans="1:8" ht="12.75">
      <c r="A101" s="1376" t="s">
        <v>208</v>
      </c>
      <c r="B101" s="1377"/>
      <c r="C101" s="1377"/>
      <c r="D101" s="1377"/>
      <c r="E101" s="1377"/>
      <c r="F101" s="1377"/>
      <c r="G101" s="1377"/>
      <c r="H101" s="1377"/>
    </row>
    <row r="102" ht="12.75">
      <c r="A102" s="98"/>
    </row>
    <row r="103" ht="12.75">
      <c r="A103" s="98"/>
    </row>
    <row r="104" spans="1:8" ht="12.75">
      <c r="A104" s="1378" t="s">
        <v>209</v>
      </c>
      <c r="B104" s="1377"/>
      <c r="C104" s="1377"/>
      <c r="D104" s="1377"/>
      <c r="E104" s="1377"/>
      <c r="F104" s="1377"/>
      <c r="G104" s="1377"/>
      <c r="H104" s="1377"/>
    </row>
    <row r="105" ht="12.75">
      <c r="A105" s="98"/>
    </row>
    <row r="106" spans="1:8" ht="49.5" customHeight="1">
      <c r="A106" s="1376" t="s">
        <v>210</v>
      </c>
      <c r="B106" s="1377"/>
      <c r="C106" s="1377"/>
      <c r="D106" s="1377"/>
      <c r="E106" s="1377"/>
      <c r="F106" s="1377"/>
      <c r="G106" s="1377"/>
      <c r="H106" s="1377"/>
    </row>
    <row r="107" spans="1:8" ht="75" customHeight="1">
      <c r="A107" s="1376" t="s">
        <v>211</v>
      </c>
      <c r="B107" s="1377"/>
      <c r="C107" s="1377"/>
      <c r="D107" s="1377"/>
      <c r="E107" s="1377"/>
      <c r="F107" s="1377"/>
      <c r="G107" s="1377"/>
      <c r="H107" s="1377"/>
    </row>
    <row r="108" spans="1:8" ht="39" customHeight="1">
      <c r="A108" s="1376" t="s">
        <v>212</v>
      </c>
      <c r="B108" s="1377"/>
      <c r="C108" s="1377"/>
      <c r="D108" s="1377"/>
      <c r="E108" s="1377"/>
      <c r="F108" s="1377"/>
      <c r="G108" s="1377"/>
      <c r="H108" s="1377"/>
    </row>
    <row r="109" ht="12.75">
      <c r="A109" s="97"/>
    </row>
    <row r="110" ht="12.75">
      <c r="A110" s="97"/>
    </row>
    <row r="111" spans="1:8" ht="12.75">
      <c r="A111" s="1378" t="s">
        <v>213</v>
      </c>
      <c r="B111" s="1377"/>
      <c r="C111" s="1377"/>
      <c r="D111" s="1377"/>
      <c r="E111" s="1377"/>
      <c r="F111" s="1377"/>
      <c r="G111" s="1377"/>
      <c r="H111" s="1377"/>
    </row>
    <row r="112" ht="12.75">
      <c r="A112" s="97"/>
    </row>
    <row r="113" spans="1:8" ht="23.25" customHeight="1">
      <c r="A113" s="1376" t="s">
        <v>214</v>
      </c>
      <c r="B113" s="1377"/>
      <c r="C113" s="1377"/>
      <c r="D113" s="1377"/>
      <c r="E113" s="1377"/>
      <c r="F113" s="1377"/>
      <c r="G113" s="1377"/>
      <c r="H113" s="1377"/>
    </row>
    <row r="114" ht="12.75">
      <c r="A114" s="97"/>
    </row>
    <row r="115" spans="1:8" ht="12.75">
      <c r="A115" s="1376" t="s">
        <v>215</v>
      </c>
      <c r="B115" s="1377"/>
      <c r="C115" s="1377"/>
      <c r="D115" s="1377"/>
      <c r="E115" s="1377"/>
      <c r="F115" s="1377"/>
      <c r="G115" s="1377"/>
      <c r="H115" s="1377"/>
    </row>
    <row r="116" spans="1:8" ht="12.75">
      <c r="A116" s="1376" t="s">
        <v>216</v>
      </c>
      <c r="B116" s="1377"/>
      <c r="C116" s="1377"/>
      <c r="D116" s="1377"/>
      <c r="E116" s="1377"/>
      <c r="F116" s="1377"/>
      <c r="G116" s="1377"/>
      <c r="H116" s="1377"/>
    </row>
    <row r="117" spans="1:8" ht="12.75">
      <c r="A117" s="1376" t="s">
        <v>217</v>
      </c>
      <c r="B117" s="1377"/>
      <c r="C117" s="1377"/>
      <c r="D117" s="1377"/>
      <c r="E117" s="1377"/>
      <c r="F117" s="1377"/>
      <c r="G117" s="1377"/>
      <c r="H117" s="1377"/>
    </row>
    <row r="118" spans="1:8" ht="12.75">
      <c r="A118" s="1376" t="s">
        <v>218</v>
      </c>
      <c r="B118" s="1377"/>
      <c r="C118" s="1377"/>
      <c r="D118" s="1377"/>
      <c r="E118" s="1377"/>
      <c r="F118" s="1377"/>
      <c r="G118" s="1377"/>
      <c r="H118" s="1377"/>
    </row>
    <row r="119" ht="12.75">
      <c r="A119" s="97"/>
    </row>
    <row r="120" spans="1:8" ht="12.75">
      <c r="A120" s="1376" t="s">
        <v>219</v>
      </c>
      <c r="B120" s="1377"/>
      <c r="C120" s="1377"/>
      <c r="D120" s="1377"/>
      <c r="E120" s="1377"/>
      <c r="F120" s="1377"/>
      <c r="G120" s="1377"/>
      <c r="H120" s="1377"/>
    </row>
    <row r="121" spans="1:5" ht="12.75">
      <c r="A121" s="97" t="s">
        <v>220</v>
      </c>
      <c r="B121" s="97" t="s">
        <v>221</v>
      </c>
      <c r="C121" s="97" t="s">
        <v>163</v>
      </c>
      <c r="D121" s="97" t="s">
        <v>222</v>
      </c>
      <c r="E121" s="97" t="s">
        <v>223</v>
      </c>
    </row>
    <row r="122" spans="1:5" ht="12.75">
      <c r="A122" s="97" t="s">
        <v>224</v>
      </c>
      <c r="B122" s="97" t="s">
        <v>225</v>
      </c>
      <c r="C122" s="97" t="s">
        <v>163</v>
      </c>
      <c r="D122" s="97" t="s">
        <v>226</v>
      </c>
      <c r="E122" s="97" t="s">
        <v>227</v>
      </c>
    </row>
    <row r="123" spans="1:5" ht="12.75">
      <c r="A123" s="97" t="s">
        <v>228</v>
      </c>
      <c r="B123" s="97" t="s">
        <v>229</v>
      </c>
      <c r="C123" s="97" t="s">
        <v>163</v>
      </c>
      <c r="D123" s="97" t="s">
        <v>230</v>
      </c>
      <c r="E123" s="97" t="s">
        <v>231</v>
      </c>
    </row>
    <row r="124" spans="1:5" ht="12.75">
      <c r="A124" s="97" t="s">
        <v>232</v>
      </c>
      <c r="B124" s="97" t="s">
        <v>233</v>
      </c>
      <c r="C124" s="97" t="s">
        <v>163</v>
      </c>
      <c r="D124" s="97" t="s">
        <v>234</v>
      </c>
      <c r="E124" s="97" t="s">
        <v>235</v>
      </c>
    </row>
    <row r="125" spans="1:5" ht="12.75">
      <c r="A125" s="97" t="s">
        <v>236</v>
      </c>
      <c r="B125" s="97" t="s">
        <v>237</v>
      </c>
      <c r="C125" s="97" t="s">
        <v>163</v>
      </c>
      <c r="D125" s="97" t="s">
        <v>238</v>
      </c>
      <c r="E125" s="97" t="s">
        <v>239</v>
      </c>
    </row>
    <row r="126" ht="12.75">
      <c r="A126" s="97"/>
    </row>
    <row r="127" spans="1:8" ht="24.75" customHeight="1">
      <c r="A127" s="1376" t="s">
        <v>240</v>
      </c>
      <c r="B127" s="1377"/>
      <c r="C127" s="1377"/>
      <c r="D127" s="1377"/>
      <c r="E127" s="1377"/>
      <c r="F127" s="1377"/>
      <c r="G127" s="1377"/>
      <c r="H127" s="1377"/>
    </row>
    <row r="128" ht="12.75">
      <c r="A128" s="97"/>
    </row>
    <row r="129" ht="12.75">
      <c r="A129" s="98"/>
    </row>
    <row r="130" spans="1:2" ht="12.75">
      <c r="A130" s="1378" t="s">
        <v>241</v>
      </c>
      <c r="B130" s="1377"/>
    </row>
    <row r="131" ht="12.75">
      <c r="A131" s="97"/>
    </row>
    <row r="132" spans="1:8" ht="12.75">
      <c r="A132" s="97" t="s">
        <v>150</v>
      </c>
      <c r="B132" s="1376" t="s">
        <v>242</v>
      </c>
      <c r="C132" s="1377"/>
      <c r="D132" s="1377"/>
      <c r="E132" s="1377"/>
      <c r="F132" s="1377"/>
      <c r="G132" s="1377"/>
      <c r="H132" s="1377"/>
    </row>
    <row r="133" spans="2:8" ht="12.75">
      <c r="B133" s="1376" t="s">
        <v>243</v>
      </c>
      <c r="C133" s="1377"/>
      <c r="D133" s="1377"/>
      <c r="E133" s="1377"/>
      <c r="F133" s="1377"/>
      <c r="G133" s="1377"/>
      <c r="H133" s="1377"/>
    </row>
    <row r="134" spans="2:8" ht="12.75">
      <c r="B134" s="1376" t="s">
        <v>244</v>
      </c>
      <c r="C134" s="1377"/>
      <c r="D134" s="1377"/>
      <c r="E134" s="1377"/>
      <c r="F134" s="1377"/>
      <c r="G134" s="1377"/>
      <c r="H134" s="1377"/>
    </row>
    <row r="135" spans="1:8" ht="12.75">
      <c r="A135" s="97" t="s">
        <v>245</v>
      </c>
      <c r="B135" s="1376" t="s">
        <v>246</v>
      </c>
      <c r="C135" s="1377"/>
      <c r="D135" s="1377"/>
      <c r="E135" s="1377"/>
      <c r="F135" s="1377"/>
      <c r="G135" s="1377"/>
      <c r="H135" s="1377"/>
    </row>
    <row r="136" spans="1:8" ht="12.75">
      <c r="A136" s="97" t="s">
        <v>247</v>
      </c>
      <c r="B136" s="1376" t="s">
        <v>248</v>
      </c>
      <c r="C136" s="1377"/>
      <c r="D136" s="1377"/>
      <c r="E136" s="1377"/>
      <c r="F136" s="1377"/>
      <c r="G136" s="1377"/>
      <c r="H136" s="1377"/>
    </row>
    <row r="137" spans="1:8" ht="12.75">
      <c r="A137" s="97" t="s">
        <v>249</v>
      </c>
      <c r="B137" s="1376" t="s">
        <v>250</v>
      </c>
      <c r="C137" s="1377"/>
      <c r="D137" s="1377"/>
      <c r="E137" s="1377"/>
      <c r="F137" s="1377"/>
      <c r="G137" s="1377"/>
      <c r="H137" s="1377"/>
    </row>
    <row r="138" spans="1:8" ht="12.75">
      <c r="A138" s="97"/>
      <c r="B138" s="100"/>
      <c r="C138" s="101"/>
      <c r="D138" s="101"/>
      <c r="E138" s="101"/>
      <c r="F138" s="101"/>
      <c r="G138" s="101"/>
      <c r="H138" s="101"/>
    </row>
    <row r="140" ht="12.75" customHeight="1">
      <c r="A140" s="98" t="s">
        <v>251</v>
      </c>
    </row>
    <row r="141" ht="12.75">
      <c r="A141" s="97"/>
    </row>
    <row r="142" spans="1:3" ht="12.75">
      <c r="A142" s="97" t="s">
        <v>252</v>
      </c>
      <c r="B142" s="1376" t="s">
        <v>253</v>
      </c>
      <c r="C142" s="1377"/>
    </row>
    <row r="143" spans="1:3" ht="12.75">
      <c r="A143" s="97" t="s">
        <v>254</v>
      </c>
      <c r="B143" s="1376" t="s">
        <v>255</v>
      </c>
      <c r="C143" s="1377"/>
    </row>
    <row r="144" spans="1:2" ht="13.5" customHeight="1">
      <c r="A144" s="97" t="s">
        <v>45</v>
      </c>
      <c r="B144" s="97" t="s">
        <v>12</v>
      </c>
    </row>
    <row r="145" spans="1:7" ht="12.75">
      <c r="A145" s="97" t="s">
        <v>256</v>
      </c>
      <c r="B145" s="1376" t="s">
        <v>257</v>
      </c>
      <c r="C145" s="1377"/>
      <c r="D145" s="1377"/>
      <c r="E145" s="1377"/>
      <c r="F145" s="1377"/>
      <c r="G145" s="1377"/>
    </row>
    <row r="146" spans="1:2" ht="12.75">
      <c r="A146" s="97" t="s">
        <v>258</v>
      </c>
      <c r="B146" s="97" t="s">
        <v>259</v>
      </c>
    </row>
    <row r="147" spans="1:3" ht="12.75">
      <c r="A147" s="97" t="s">
        <v>260</v>
      </c>
      <c r="B147" s="1376" t="s">
        <v>261</v>
      </c>
      <c r="C147" s="1377"/>
    </row>
    <row r="148" spans="1:8" ht="12.75">
      <c r="A148" s="97" t="s">
        <v>262</v>
      </c>
      <c r="B148" s="1376" t="s">
        <v>263</v>
      </c>
      <c r="C148" s="1377"/>
      <c r="D148" s="1377"/>
      <c r="E148" s="1377"/>
      <c r="F148" s="1377"/>
      <c r="G148" s="1377"/>
      <c r="H148" s="1377"/>
    </row>
    <row r="149" spans="1:3" ht="12.75">
      <c r="A149" s="97" t="s">
        <v>264</v>
      </c>
      <c r="B149" s="1376" t="s">
        <v>265</v>
      </c>
      <c r="C149" s="1377"/>
    </row>
    <row r="150" spans="1:3" ht="12.75">
      <c r="A150" s="97" t="s">
        <v>266</v>
      </c>
      <c r="B150" s="1376" t="s">
        <v>267</v>
      </c>
      <c r="C150" s="1377"/>
    </row>
    <row r="151" spans="1:3" ht="12.75">
      <c r="A151" s="97" t="s">
        <v>268</v>
      </c>
      <c r="B151" s="1376" t="s">
        <v>269</v>
      </c>
      <c r="C151" s="1377"/>
    </row>
    <row r="152" spans="1:2" ht="12.75">
      <c r="A152" s="97" t="s">
        <v>270</v>
      </c>
      <c r="B152" s="97" t="s">
        <v>271</v>
      </c>
    </row>
    <row r="153" spans="1:3" ht="12.75">
      <c r="A153" s="97" t="s">
        <v>272</v>
      </c>
      <c r="B153" s="1376" t="s">
        <v>273</v>
      </c>
      <c r="C153" s="1377"/>
    </row>
    <row r="154" spans="1:2" ht="12.75">
      <c r="A154" s="97" t="s">
        <v>274</v>
      </c>
      <c r="B154" s="97" t="s">
        <v>275</v>
      </c>
    </row>
    <row r="155" ht="12.75">
      <c r="A155" s="98"/>
    </row>
    <row r="156" ht="12.75">
      <c r="A156" s="98"/>
    </row>
    <row r="157" ht="12.75">
      <c r="A157" s="98" t="s">
        <v>276</v>
      </c>
    </row>
    <row r="158" ht="12.75">
      <c r="A158" s="97"/>
    </row>
    <row r="159" spans="1:8" ht="12.75">
      <c r="A159" s="1376" t="s">
        <v>277</v>
      </c>
      <c r="B159" s="1377"/>
      <c r="C159" s="1377"/>
      <c r="D159" s="1377"/>
      <c r="E159" s="1377"/>
      <c r="F159" s="1377"/>
      <c r="G159" s="1377"/>
      <c r="H159" s="1377"/>
    </row>
    <row r="160" ht="12.75">
      <c r="A160" s="89"/>
    </row>
    <row r="161" spans="1:8" ht="35.25" customHeight="1">
      <c r="A161" s="1381" t="s">
        <v>278</v>
      </c>
      <c r="B161" s="1377"/>
      <c r="C161" s="1377"/>
      <c r="D161" s="1377"/>
      <c r="E161" s="1377"/>
      <c r="F161" s="1377"/>
      <c r="G161" s="1377"/>
      <c r="H161" s="1377"/>
    </row>
    <row r="162" spans="1:8" ht="47.25" customHeight="1">
      <c r="A162" s="1376" t="s">
        <v>279</v>
      </c>
      <c r="B162" s="1377"/>
      <c r="C162" s="1377"/>
      <c r="D162" s="1377"/>
      <c r="E162" s="1377"/>
      <c r="F162" s="1377"/>
      <c r="G162" s="1377"/>
      <c r="H162" s="1377"/>
    </row>
    <row r="165" spans="1:8" ht="24" customHeight="1">
      <c r="A165" s="1380" t="s">
        <v>280</v>
      </c>
      <c r="B165" s="1377"/>
      <c r="C165" s="1377"/>
      <c r="D165" s="1377"/>
      <c r="E165" s="1377"/>
      <c r="F165" s="1377"/>
      <c r="G165" s="1377"/>
      <c r="H165" s="1377"/>
    </row>
    <row r="166" ht="12.75">
      <c r="A166" s="99" t="s">
        <v>281</v>
      </c>
    </row>
  </sheetData>
  <mergeCells count="101">
    <mergeCell ref="A165:H165"/>
    <mergeCell ref="B153:C153"/>
    <mergeCell ref="A159:H159"/>
    <mergeCell ref="A161:H161"/>
    <mergeCell ref="A162:H162"/>
    <mergeCell ref="B148:H148"/>
    <mergeCell ref="B149:C149"/>
    <mergeCell ref="B150:C150"/>
    <mergeCell ref="B151:C151"/>
    <mergeCell ref="B142:C142"/>
    <mergeCell ref="B143:C143"/>
    <mergeCell ref="B145:G145"/>
    <mergeCell ref="B147:C147"/>
    <mergeCell ref="B134:H134"/>
    <mergeCell ref="B135:H135"/>
    <mergeCell ref="B136:H136"/>
    <mergeCell ref="B137:H137"/>
    <mergeCell ref="A127:H127"/>
    <mergeCell ref="B132:H132"/>
    <mergeCell ref="A130:B130"/>
    <mergeCell ref="B133:H133"/>
    <mergeCell ref="A116:H116"/>
    <mergeCell ref="A117:H117"/>
    <mergeCell ref="A118:H118"/>
    <mergeCell ref="A120:H120"/>
    <mergeCell ref="A108:H108"/>
    <mergeCell ref="A111:H111"/>
    <mergeCell ref="A113:H113"/>
    <mergeCell ref="A115:H115"/>
    <mergeCell ref="A101:H101"/>
    <mergeCell ref="A104:H104"/>
    <mergeCell ref="A106:H106"/>
    <mergeCell ref="A107:H107"/>
    <mergeCell ref="A97:H97"/>
    <mergeCell ref="A98:H98"/>
    <mergeCell ref="A99:H99"/>
    <mergeCell ref="A100:H100"/>
    <mergeCell ref="A92:H92"/>
    <mergeCell ref="A93:H93"/>
    <mergeCell ref="A95:H95"/>
    <mergeCell ref="A96:H96"/>
    <mergeCell ref="B87:H87"/>
    <mergeCell ref="B88:H88"/>
    <mergeCell ref="B89:H89"/>
    <mergeCell ref="B90:H90"/>
    <mergeCell ref="A81:H81"/>
    <mergeCell ref="A82:H82"/>
    <mergeCell ref="A84:H84"/>
    <mergeCell ref="A86:H86"/>
    <mergeCell ref="A74:H74"/>
    <mergeCell ref="A77:H77"/>
    <mergeCell ref="A79:H79"/>
    <mergeCell ref="A80:H80"/>
    <mergeCell ref="A66:H66"/>
    <mergeCell ref="A67:H67"/>
    <mergeCell ref="A69:H69"/>
    <mergeCell ref="A72:H72"/>
    <mergeCell ref="A60:H60"/>
    <mergeCell ref="A62:H62"/>
    <mergeCell ref="A63:H63"/>
    <mergeCell ref="A64:H64"/>
    <mergeCell ref="B53:H53"/>
    <mergeCell ref="B54:H54"/>
    <mergeCell ref="A56:H56"/>
    <mergeCell ref="A57:H57"/>
    <mergeCell ref="B49:H49"/>
    <mergeCell ref="B50:H50"/>
    <mergeCell ref="B51:H51"/>
    <mergeCell ref="B52:H52"/>
    <mergeCell ref="B45:H45"/>
    <mergeCell ref="B46:H46"/>
    <mergeCell ref="B47:H47"/>
    <mergeCell ref="B48:H48"/>
    <mergeCell ref="B40:H40"/>
    <mergeCell ref="B41:H41"/>
    <mergeCell ref="B42:H42"/>
    <mergeCell ref="B43:H43"/>
    <mergeCell ref="A32:H32"/>
    <mergeCell ref="A34:H34"/>
    <mergeCell ref="A36:H36"/>
    <mergeCell ref="A38:H38"/>
    <mergeCell ref="B25:H25"/>
    <mergeCell ref="B26:H26"/>
    <mergeCell ref="A29:H29"/>
    <mergeCell ref="A31:H31"/>
    <mergeCell ref="A20:H20"/>
    <mergeCell ref="A21:H21"/>
    <mergeCell ref="A23:H23"/>
    <mergeCell ref="B24:H24"/>
    <mergeCell ref="A16:H16"/>
    <mergeCell ref="A17:H17"/>
    <mergeCell ref="A18:H18"/>
    <mergeCell ref="A19:H19"/>
    <mergeCell ref="A10:H10"/>
    <mergeCell ref="A12:H12"/>
    <mergeCell ref="A13:H13"/>
    <mergeCell ref="A15:H15"/>
    <mergeCell ref="A3:H3"/>
    <mergeCell ref="A5:H5"/>
    <mergeCell ref="A6:H6"/>
    <mergeCell ref="A7:H7"/>
  </mergeCells>
  <hyperlinks>
    <hyperlink ref="A69" location="_ftn1" display="_ftn1"/>
    <hyperlink ref="A165" location="_ftnref1" display="_ftnref1"/>
  </hyperlinks>
  <printOptions/>
  <pageMargins left="0.54" right="0.51" top="1" bottom="1" header="0.4921259845" footer="0.492125984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G33"/>
  <sheetViews>
    <sheetView workbookViewId="0" topLeftCell="A1">
      <selection activeCell="A18" sqref="A18"/>
    </sheetView>
  </sheetViews>
  <sheetFormatPr defaultColWidth="11.421875" defaultRowHeight="12.75"/>
  <cols>
    <col min="6" max="6" width="18.8515625" style="0" bestFit="1" customWidth="1"/>
  </cols>
  <sheetData>
    <row r="1" s="136" customFormat="1" ht="12.75">
      <c r="A1" s="136" t="s">
        <v>579</v>
      </c>
    </row>
    <row r="3" spans="2:7" ht="12.75">
      <c r="B3" t="s">
        <v>15</v>
      </c>
      <c r="C3" t="s">
        <v>16</v>
      </c>
      <c r="D3" t="s">
        <v>17</v>
      </c>
      <c r="E3" t="s">
        <v>18</v>
      </c>
      <c r="F3" t="s">
        <v>580</v>
      </c>
      <c r="G3" t="s">
        <v>19</v>
      </c>
    </row>
    <row r="4" spans="1:7" ht="12.75">
      <c r="A4">
        <v>1990</v>
      </c>
      <c r="B4" s="137">
        <v>23.094</v>
      </c>
      <c r="C4" s="137">
        <v>210.471</v>
      </c>
      <c r="D4" s="137">
        <v>55.976</v>
      </c>
      <c r="E4" s="137">
        <v>21.792</v>
      </c>
      <c r="F4" s="137">
        <v>1.951</v>
      </c>
      <c r="G4" s="137">
        <v>41.242</v>
      </c>
    </row>
    <row r="5" spans="1:7" ht="12.75">
      <c r="A5">
        <v>1991</v>
      </c>
      <c r="B5" s="137">
        <v>28.572</v>
      </c>
      <c r="C5" s="137">
        <v>136.401</v>
      </c>
      <c r="D5" s="137">
        <v>72.375</v>
      </c>
      <c r="E5" s="137">
        <v>18.636</v>
      </c>
      <c r="F5" s="137">
        <v>1.519</v>
      </c>
      <c r="G5" s="137">
        <v>30.105</v>
      </c>
    </row>
    <row r="6" spans="1:7" ht="12.75">
      <c r="A6">
        <v>1992</v>
      </c>
      <c r="B6" s="137">
        <v>21.041</v>
      </c>
      <c r="C6" s="137">
        <v>89.813</v>
      </c>
      <c r="D6" s="137">
        <v>85.669</v>
      </c>
      <c r="E6" s="137">
        <v>29.106</v>
      </c>
      <c r="F6" s="137">
        <v>1.566</v>
      </c>
      <c r="G6" s="137">
        <v>28.912</v>
      </c>
    </row>
    <row r="7" spans="1:7" ht="12.75">
      <c r="A7">
        <v>1993</v>
      </c>
      <c r="B7" s="137">
        <v>12.056</v>
      </c>
      <c r="C7" s="137">
        <v>65.452</v>
      </c>
      <c r="D7" s="137">
        <v>92.888</v>
      </c>
      <c r="E7" s="137">
        <v>39.411</v>
      </c>
      <c r="F7" s="137">
        <v>1.382</v>
      </c>
      <c r="G7" s="137">
        <v>27.86</v>
      </c>
    </row>
    <row r="8" spans="1:7" ht="12.75">
      <c r="A8">
        <v>1994</v>
      </c>
      <c r="B8" s="137">
        <v>8.604</v>
      </c>
      <c r="C8" s="137">
        <v>36.8</v>
      </c>
      <c r="D8" s="137">
        <v>99.127</v>
      </c>
      <c r="E8" s="137">
        <v>45.164</v>
      </c>
      <c r="F8" s="137">
        <v>2.229</v>
      </c>
      <c r="G8" s="137">
        <v>29.26</v>
      </c>
    </row>
    <row r="9" spans="1:7" ht="12.75">
      <c r="A9">
        <v>1995</v>
      </c>
      <c r="B9" s="137">
        <v>3.808</v>
      </c>
      <c r="C9" s="137">
        <v>24.495</v>
      </c>
      <c r="D9" s="137">
        <v>104.788</v>
      </c>
      <c r="E9" s="137">
        <v>60.65</v>
      </c>
      <c r="F9" s="137">
        <v>2.422</v>
      </c>
      <c r="G9" s="137">
        <v>29.803</v>
      </c>
    </row>
    <row r="10" spans="1:7" ht="12.75">
      <c r="A10">
        <v>1996</v>
      </c>
      <c r="B10" s="137">
        <v>2.231</v>
      </c>
      <c r="C10" s="137">
        <v>17.1</v>
      </c>
      <c r="D10" s="137">
        <v>102.908</v>
      </c>
      <c r="E10" s="137">
        <v>81.11</v>
      </c>
      <c r="F10" s="137">
        <v>4.126</v>
      </c>
      <c r="G10" s="137">
        <v>27.462</v>
      </c>
    </row>
    <row r="11" spans="1:7" ht="12.75">
      <c r="A11">
        <v>1997</v>
      </c>
      <c r="B11" s="137">
        <v>2.763</v>
      </c>
      <c r="C11" s="137">
        <v>9.762</v>
      </c>
      <c r="D11" s="137">
        <v>99.878</v>
      </c>
      <c r="E11" s="137">
        <v>83.366</v>
      </c>
      <c r="F11" s="137">
        <v>5.217</v>
      </c>
      <c r="G11" s="137">
        <v>26.344</v>
      </c>
    </row>
    <row r="12" spans="1:7" ht="12.75">
      <c r="A12">
        <v>1998</v>
      </c>
      <c r="B12" s="137">
        <v>2.373</v>
      </c>
      <c r="C12" s="137">
        <v>6.345</v>
      </c>
      <c r="D12" s="137">
        <v>103.249</v>
      </c>
      <c r="E12" s="137">
        <v>83.816</v>
      </c>
      <c r="F12" s="137">
        <v>5.022</v>
      </c>
      <c r="G12" s="137">
        <v>26.409</v>
      </c>
    </row>
    <row r="13" spans="1:7" ht="12.75">
      <c r="A13">
        <v>1999</v>
      </c>
      <c r="B13">
        <v>2.412</v>
      </c>
      <c r="C13">
        <v>5.586</v>
      </c>
      <c r="D13">
        <v>102.877</v>
      </c>
      <c r="E13">
        <v>83.619</v>
      </c>
      <c r="F13">
        <f>0.717+4.69</f>
        <v>5.407</v>
      </c>
      <c r="G13">
        <v>27.971</v>
      </c>
    </row>
    <row r="14" spans="1:7" ht="12.75">
      <c r="A14">
        <v>2000</v>
      </c>
      <c r="B14">
        <v>1.165</v>
      </c>
      <c r="C14">
        <v>5.07</v>
      </c>
      <c r="D14">
        <v>98.681</v>
      </c>
      <c r="E14">
        <v>83.155</v>
      </c>
      <c r="F14">
        <v>8.344</v>
      </c>
      <c r="G14">
        <v>27.664</v>
      </c>
    </row>
    <row r="15" spans="1:7" ht="12.75">
      <c r="A15">
        <v>2001</v>
      </c>
      <c r="B15">
        <v>1.09</v>
      </c>
      <c r="C15">
        <v>4.034</v>
      </c>
      <c r="D15">
        <v>100.479</v>
      </c>
      <c r="E15">
        <v>86.377</v>
      </c>
      <c r="F15">
        <v>9.538</v>
      </c>
      <c r="G15">
        <v>28.306</v>
      </c>
    </row>
    <row r="16" spans="1:7" ht="12.75">
      <c r="A16">
        <v>2002</v>
      </c>
      <c r="B16">
        <v>1.015975613</v>
      </c>
      <c r="C16">
        <v>4.088014559</v>
      </c>
      <c r="D16">
        <v>96.80943857644</v>
      </c>
      <c r="E16">
        <v>86.647999212112</v>
      </c>
      <c r="F16">
        <v>17.2485569962961</v>
      </c>
      <c r="G16">
        <v>34.9735824</v>
      </c>
    </row>
    <row r="18" ht="12.75">
      <c r="A18" s="136" t="s">
        <v>581</v>
      </c>
    </row>
    <row r="20" spans="2:3" ht="12.75">
      <c r="B20" t="s">
        <v>582</v>
      </c>
      <c r="C20" t="s">
        <v>583</v>
      </c>
    </row>
    <row r="21" spans="1:3" ht="12.75">
      <c r="A21">
        <v>1990</v>
      </c>
      <c r="B21">
        <v>135.8</v>
      </c>
      <c r="C21">
        <v>117.9</v>
      </c>
    </row>
    <row r="22" spans="1:3" ht="12.75">
      <c r="A22">
        <v>1991</v>
      </c>
      <c r="B22">
        <v>111.8</v>
      </c>
      <c r="C22">
        <v>94.2</v>
      </c>
    </row>
    <row r="23" spans="1:3" ht="12.75">
      <c r="A23">
        <v>1992</v>
      </c>
      <c r="B23">
        <v>100.6</v>
      </c>
      <c r="C23">
        <v>85</v>
      </c>
    </row>
    <row r="24" spans="1:3" ht="12.75">
      <c r="A24">
        <v>1993</v>
      </c>
      <c r="B24">
        <v>94.4</v>
      </c>
      <c r="C24">
        <v>82.2</v>
      </c>
    </row>
    <row r="25" spans="1:3" ht="12.75">
      <c r="A25">
        <v>1994</v>
      </c>
      <c r="B25">
        <v>87.8</v>
      </c>
      <c r="C25">
        <v>76.9</v>
      </c>
    </row>
    <row r="26" spans="1:3" ht="12.75">
      <c r="A26">
        <v>1995</v>
      </c>
      <c r="B26">
        <v>90.3</v>
      </c>
      <c r="C26">
        <v>81</v>
      </c>
    </row>
    <row r="27" spans="1:3" ht="12.75">
      <c r="A27">
        <v>1996</v>
      </c>
      <c r="B27">
        <v>94.3</v>
      </c>
      <c r="C27">
        <v>84.1</v>
      </c>
    </row>
    <row r="28" spans="1:3" ht="12.75">
      <c r="A28">
        <v>1997</v>
      </c>
      <c r="B28">
        <v>91.7</v>
      </c>
      <c r="C28">
        <v>82.2</v>
      </c>
    </row>
    <row r="29" spans="1:3" ht="12.75">
      <c r="A29">
        <v>1998</v>
      </c>
      <c r="B29">
        <v>92</v>
      </c>
      <c r="C29">
        <v>82.8</v>
      </c>
    </row>
    <row r="30" spans="1:3" ht="12.75">
      <c r="A30">
        <v>1999</v>
      </c>
      <c r="B30">
        <f>227872/2455.608</f>
        <v>92.7965701366016</v>
      </c>
      <c r="C30">
        <f>205967/2455.608</f>
        <v>83.87617241839902</v>
      </c>
    </row>
    <row r="31" spans="1:6" ht="12.75">
      <c r="A31">
        <v>2000</v>
      </c>
      <c r="B31">
        <v>91.78953922534475</v>
      </c>
      <c r="C31">
        <v>83.8525078700565</v>
      </c>
      <c r="E31">
        <f>224078/2441.215</f>
        <v>91.78953922534475</v>
      </c>
      <c r="F31">
        <f>204702/2441.215</f>
        <v>83.8525078700565</v>
      </c>
    </row>
    <row r="32" spans="1:6" ht="12.75">
      <c r="A32">
        <v>2001</v>
      </c>
      <c r="B32">
        <v>95.30780418074742</v>
      </c>
      <c r="C32">
        <v>88.45407228288117</v>
      </c>
      <c r="E32">
        <f>229824/2411.387</f>
        <v>95.30780418074742</v>
      </c>
      <c r="F32">
        <f>213297/2411.387</f>
        <v>88.45407228288117</v>
      </c>
    </row>
    <row r="33" spans="1:6" ht="12.75">
      <c r="A33">
        <v>2002</v>
      </c>
      <c r="B33">
        <v>100.66052407150383</v>
      </c>
      <c r="C33">
        <v>91.57330144980854</v>
      </c>
      <c r="E33">
        <f>240784/2392.04</f>
        <v>100.66052407150383</v>
      </c>
      <c r="F33">
        <f>219047/2392.04</f>
        <v>91.57330144980854</v>
      </c>
    </row>
  </sheetData>
  <printOptions/>
  <pageMargins left="0.75" right="0.75" top="1" bottom="1" header="0.4921259845" footer="0.492125984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I33"/>
  <sheetViews>
    <sheetView workbookViewId="0" topLeftCell="A1">
      <selection activeCell="D19" sqref="D19"/>
    </sheetView>
  </sheetViews>
  <sheetFormatPr defaultColWidth="11.421875" defaultRowHeight="12.75"/>
  <cols>
    <col min="2" max="2" width="8.140625" style="0" customWidth="1"/>
    <col min="3" max="3" width="6.8515625" style="0" customWidth="1"/>
    <col min="4" max="4" width="6.57421875" style="0" customWidth="1"/>
    <col min="5" max="5" width="5.140625" style="0" customWidth="1"/>
    <col min="6" max="6" width="4.421875" style="0" customWidth="1"/>
    <col min="7" max="7" width="5.7109375" style="0" customWidth="1"/>
    <col min="8" max="8" width="5.57421875" style="0" customWidth="1"/>
  </cols>
  <sheetData>
    <row r="1" ht="12.75">
      <c r="A1" s="136" t="s">
        <v>584</v>
      </c>
    </row>
    <row r="3" spans="2:8" ht="12.75">
      <c r="B3" t="s">
        <v>15</v>
      </c>
      <c r="C3" t="s">
        <v>16</v>
      </c>
      <c r="D3" t="s">
        <v>17</v>
      </c>
      <c r="E3" t="s">
        <v>18</v>
      </c>
      <c r="F3" t="s">
        <v>585</v>
      </c>
      <c r="G3" t="s">
        <v>19</v>
      </c>
      <c r="H3" t="s">
        <v>25</v>
      </c>
    </row>
    <row r="4" spans="1:8" ht="12.75">
      <c r="A4">
        <v>1990</v>
      </c>
      <c r="B4" s="137">
        <v>12.7</v>
      </c>
      <c r="C4" s="137">
        <v>149.085</v>
      </c>
      <c r="D4" s="137">
        <v>53.841</v>
      </c>
      <c r="E4" s="137">
        <v>22.156</v>
      </c>
      <c r="F4" s="137">
        <v>0.668</v>
      </c>
      <c r="G4" s="137">
        <v>42.38</v>
      </c>
      <c r="H4" s="137">
        <v>27.242</v>
      </c>
    </row>
    <row r="5" spans="1:8" ht="12.75">
      <c r="A5">
        <v>1991</v>
      </c>
      <c r="B5" s="137">
        <v>19.79</v>
      </c>
      <c r="C5" s="137">
        <v>81.707</v>
      </c>
      <c r="D5" s="137">
        <v>63.783</v>
      </c>
      <c r="E5" s="137">
        <v>17.515</v>
      </c>
      <c r="F5" s="137">
        <v>0.614</v>
      </c>
      <c r="G5" s="137">
        <v>33.084</v>
      </c>
      <c r="H5" s="137">
        <v>25.801</v>
      </c>
    </row>
    <row r="6" spans="1:8" ht="12.75">
      <c r="A6">
        <v>1992</v>
      </c>
      <c r="B6" s="137">
        <v>11.415</v>
      </c>
      <c r="C6" s="137">
        <v>53.555</v>
      </c>
      <c r="D6" s="137">
        <v>73.149</v>
      </c>
      <c r="E6" s="137">
        <v>25.06</v>
      </c>
      <c r="F6" s="137">
        <v>0.615</v>
      </c>
      <c r="G6" s="137">
        <v>29.498</v>
      </c>
      <c r="H6" s="137">
        <v>23.14</v>
      </c>
    </row>
    <row r="7" spans="1:8" ht="12.75">
      <c r="A7">
        <v>1993</v>
      </c>
      <c r="B7" s="137">
        <v>6.178</v>
      </c>
      <c r="C7" s="137">
        <v>37.411</v>
      </c>
      <c r="D7" s="137">
        <v>83.664</v>
      </c>
      <c r="E7" s="137">
        <v>32.91</v>
      </c>
      <c r="F7" s="137">
        <v>0.475</v>
      </c>
      <c r="G7" s="137">
        <v>29.109</v>
      </c>
      <c r="H7" s="137">
        <v>18.454</v>
      </c>
    </row>
    <row r="8" spans="1:8" ht="12.75">
      <c r="A8">
        <v>1994</v>
      </c>
      <c r="B8" s="137">
        <v>4.359</v>
      </c>
      <c r="C8" s="137">
        <v>19.449</v>
      </c>
      <c r="D8" s="137">
        <v>87.2</v>
      </c>
      <c r="E8" s="137">
        <v>34.63</v>
      </c>
      <c r="F8" s="137">
        <v>0.297</v>
      </c>
      <c r="G8" s="137">
        <v>29.413</v>
      </c>
      <c r="H8" s="137">
        <v>18.174</v>
      </c>
    </row>
    <row r="9" spans="1:8" ht="12.75">
      <c r="A9">
        <v>1995</v>
      </c>
      <c r="B9" s="137">
        <v>3.339</v>
      </c>
      <c r="C9" s="137">
        <v>15.352</v>
      </c>
      <c r="D9" s="137">
        <v>92.289</v>
      </c>
      <c r="E9" s="137">
        <v>42.501</v>
      </c>
      <c r="F9" s="137">
        <v>0.5</v>
      </c>
      <c r="G9" s="137">
        <v>31.706</v>
      </c>
      <c r="H9" s="137">
        <v>17.184</v>
      </c>
    </row>
    <row r="10" spans="1:8" ht="12.75">
      <c r="A10">
        <v>1996</v>
      </c>
      <c r="B10" s="137">
        <v>1.967</v>
      </c>
      <c r="C10" s="137">
        <v>11.908</v>
      </c>
      <c r="D10" s="137">
        <v>94.071</v>
      </c>
      <c r="E10" s="137">
        <v>49.774</v>
      </c>
      <c r="F10" s="137">
        <v>0.32</v>
      </c>
      <c r="G10" s="137">
        <v>33.051</v>
      </c>
      <c r="H10" s="137">
        <v>18.521</v>
      </c>
    </row>
    <row r="11" spans="1:8" ht="12.75">
      <c r="A11">
        <v>1997</v>
      </c>
      <c r="B11" s="137">
        <v>2.322</v>
      </c>
      <c r="C11" s="137">
        <v>8.473</v>
      </c>
      <c r="D11" s="137">
        <v>92.149</v>
      </c>
      <c r="E11" s="137">
        <v>51.708</v>
      </c>
      <c r="F11" s="137">
        <v>1.146</v>
      </c>
      <c r="G11" s="137">
        <v>33.194</v>
      </c>
      <c r="H11" s="137">
        <v>14.628</v>
      </c>
    </row>
    <row r="12" spans="1:8" ht="12.75">
      <c r="A12">
        <v>1998</v>
      </c>
      <c r="B12" s="137">
        <v>1.965</v>
      </c>
      <c r="C12" s="137">
        <v>5.92</v>
      </c>
      <c r="D12" s="137">
        <v>95.68</v>
      </c>
      <c r="E12" s="137">
        <v>51.917</v>
      </c>
      <c r="F12" s="137">
        <v>1.419</v>
      </c>
      <c r="G12" s="137">
        <v>34.139</v>
      </c>
      <c r="H12" s="137">
        <v>13.552</v>
      </c>
    </row>
    <row r="13" spans="1:8" ht="12.75">
      <c r="A13">
        <v>1999</v>
      </c>
      <c r="B13" s="137">
        <v>2.176</v>
      </c>
      <c r="C13" s="137">
        <v>5.318</v>
      </c>
      <c r="D13" s="137">
        <v>94.508</v>
      </c>
      <c r="E13" s="137">
        <v>54.104</v>
      </c>
      <c r="F13" s="137">
        <v>1.666</v>
      </c>
      <c r="G13" s="137">
        <v>34.961</v>
      </c>
      <c r="H13" s="137">
        <v>13.233</v>
      </c>
    </row>
    <row r="14" spans="1:8" ht="12.75">
      <c r="A14">
        <v>2000</v>
      </c>
      <c r="B14" s="137">
        <v>1.165</v>
      </c>
      <c r="C14" s="137">
        <v>4.817</v>
      </c>
      <c r="D14" s="137">
        <v>92.493</v>
      </c>
      <c r="E14" s="137">
        <v>55.074</v>
      </c>
      <c r="F14" s="137">
        <v>1.92</v>
      </c>
      <c r="G14" s="137">
        <v>36.968</v>
      </c>
      <c r="H14" s="137">
        <v>12.256</v>
      </c>
    </row>
    <row r="15" spans="1:8" ht="12.75">
      <c r="A15">
        <v>2001</v>
      </c>
      <c r="B15" s="137">
        <v>1.09</v>
      </c>
      <c r="C15" s="137">
        <v>3.972</v>
      </c>
      <c r="D15" s="137">
        <v>95.18</v>
      </c>
      <c r="E15" s="137">
        <v>58.577</v>
      </c>
      <c r="F15" s="137">
        <v>2.465</v>
      </c>
      <c r="G15" s="137">
        <v>38.959</v>
      </c>
      <c r="H15" s="137">
        <v>13.054</v>
      </c>
    </row>
    <row r="16" spans="1:9" ht="12.75">
      <c r="A16">
        <v>2002</v>
      </c>
      <c r="B16" s="137">
        <v>1.015975613</v>
      </c>
      <c r="C16" s="137">
        <v>3.984009138</v>
      </c>
      <c r="D16" s="137">
        <v>91.48888886896</v>
      </c>
      <c r="E16" s="137">
        <v>55.582224048</v>
      </c>
      <c r="F16" s="137">
        <v>8.305856</v>
      </c>
      <c r="G16" s="137">
        <v>46.2024864</v>
      </c>
      <c r="H16" s="137">
        <v>12.4677756</v>
      </c>
      <c r="I16" s="138"/>
    </row>
    <row r="18" ht="12.75">
      <c r="A18" s="136" t="s">
        <v>586</v>
      </c>
    </row>
    <row r="20" spans="2:4" ht="12.75">
      <c r="B20" t="s">
        <v>587</v>
      </c>
      <c r="C20" t="s">
        <v>675</v>
      </c>
      <c r="D20" t="s">
        <v>588</v>
      </c>
    </row>
    <row r="21" spans="1:4" ht="12.75">
      <c r="A21">
        <v>1990</v>
      </c>
      <c r="B21">
        <v>147.583</v>
      </c>
      <c r="C21">
        <v>44.083</v>
      </c>
      <c r="D21">
        <v>116.264</v>
      </c>
    </row>
    <row r="22" spans="1:4" ht="12.75">
      <c r="A22">
        <v>1991</v>
      </c>
      <c r="B22">
        <v>117.881</v>
      </c>
      <c r="C22">
        <v>45.23</v>
      </c>
      <c r="D22">
        <v>79.183</v>
      </c>
    </row>
    <row r="23" spans="1:4" ht="12.75">
      <c r="A23">
        <v>1992</v>
      </c>
      <c r="B23">
        <v>109.304</v>
      </c>
      <c r="C23">
        <v>48.032</v>
      </c>
      <c r="D23">
        <v>59.096</v>
      </c>
    </row>
    <row r="24" spans="1:4" ht="12.75">
      <c r="A24">
        <v>1993</v>
      </c>
      <c r="B24">
        <v>107.118</v>
      </c>
      <c r="C24">
        <v>53.116</v>
      </c>
      <c r="D24">
        <v>47.967</v>
      </c>
    </row>
    <row r="25" spans="1:4" ht="12.75">
      <c r="A25">
        <v>1994</v>
      </c>
      <c r="B25">
        <v>105.242</v>
      </c>
      <c r="C25">
        <v>54.061</v>
      </c>
      <c r="D25">
        <v>34.219</v>
      </c>
    </row>
    <row r="26" spans="1:4" ht="12.75">
      <c r="A26">
        <v>1995</v>
      </c>
      <c r="B26">
        <v>105.935</v>
      </c>
      <c r="C26">
        <v>59.07</v>
      </c>
      <c r="D26">
        <v>37.867</v>
      </c>
    </row>
    <row r="27" spans="1:4" ht="12.75">
      <c r="A27">
        <v>1996</v>
      </c>
      <c r="B27">
        <v>112.111</v>
      </c>
      <c r="C27">
        <v>58.656</v>
      </c>
      <c r="D27">
        <v>38.846</v>
      </c>
    </row>
    <row r="28" spans="1:4" ht="12.75">
      <c r="A28">
        <v>1997</v>
      </c>
      <c r="B28">
        <v>107.554</v>
      </c>
      <c r="C28">
        <v>58.747</v>
      </c>
      <c r="D28">
        <v>37.319</v>
      </c>
    </row>
    <row r="29" spans="1:4" ht="12.75">
      <c r="A29">
        <v>1998</v>
      </c>
      <c r="B29">
        <v>108.005</v>
      </c>
      <c r="C29">
        <v>59.876</v>
      </c>
      <c r="D29">
        <v>36.713</v>
      </c>
    </row>
    <row r="30" spans="1:4" ht="12.75">
      <c r="A30">
        <v>1999</v>
      </c>
      <c r="B30">
        <v>106.382</v>
      </c>
      <c r="C30">
        <v>62.045</v>
      </c>
      <c r="D30">
        <v>37.545</v>
      </c>
    </row>
    <row r="31" spans="1:4" ht="12.75">
      <c r="A31">
        <v>2000</v>
      </c>
      <c r="B31">
        <v>104.315</v>
      </c>
      <c r="C31">
        <v>61.748</v>
      </c>
      <c r="D31">
        <v>38.623</v>
      </c>
    </row>
    <row r="32" spans="1:4" ht="12.75">
      <c r="A32">
        <v>2001</v>
      </c>
      <c r="B32">
        <v>113.505</v>
      </c>
      <c r="C32">
        <v>61.288</v>
      </c>
      <c r="D32">
        <v>38.503</v>
      </c>
    </row>
    <row r="33" spans="1:5" ht="12.75">
      <c r="A33">
        <v>2002</v>
      </c>
      <c r="B33">
        <v>113.784</v>
      </c>
      <c r="C33">
        <v>61.758</v>
      </c>
      <c r="D33">
        <v>43.50529849452</v>
      </c>
      <c r="E33" s="138"/>
    </row>
  </sheetData>
  <printOptions/>
  <pageMargins left="0.75" right="0.75" top="1" bottom="1" header="0.4921259845" footer="0.4921259845"/>
  <pageSetup orientation="portrait" paperSize="9"/>
</worksheet>
</file>

<file path=xl/worksheets/sheet32.xml><?xml version="1.0" encoding="utf-8"?>
<worksheet xmlns="http://schemas.openxmlformats.org/spreadsheetml/2006/main" xmlns:r="http://schemas.openxmlformats.org/officeDocument/2006/relationships">
  <dimension ref="A1:G33"/>
  <sheetViews>
    <sheetView workbookViewId="0" topLeftCell="A1">
      <selection activeCell="A3" sqref="A3:C16"/>
    </sheetView>
  </sheetViews>
  <sheetFormatPr defaultColWidth="11.421875" defaultRowHeight="12.75"/>
  <sheetData>
    <row r="1" spans="1:7" ht="12.75">
      <c r="A1" s="1418" t="s">
        <v>671</v>
      </c>
      <c r="B1" s="1418"/>
      <c r="C1" s="1418"/>
      <c r="D1" s="1418"/>
      <c r="E1" s="1418"/>
      <c r="F1" s="1418"/>
      <c r="G1" s="1418"/>
    </row>
    <row r="3" spans="2:3" ht="12.75">
      <c r="B3" s="107" t="s">
        <v>672</v>
      </c>
      <c r="C3" s="107" t="s">
        <v>673</v>
      </c>
    </row>
    <row r="4" spans="1:3" ht="12.75">
      <c r="A4" s="108">
        <v>1990</v>
      </c>
      <c r="B4" s="109">
        <v>13.0294307206435</v>
      </c>
      <c r="C4">
        <f>28127/2611.319</f>
        <v>10.771184983527482</v>
      </c>
    </row>
    <row r="5" spans="1:3" ht="12.75">
      <c r="A5" s="108">
        <v>1991</v>
      </c>
      <c r="B5" s="109">
        <v>10.377248821862866</v>
      </c>
      <c r="C5">
        <f>22094/2572.069</f>
        <v>8.589971730929458</v>
      </c>
    </row>
    <row r="6" spans="1:3" ht="12.75">
      <c r="A6" s="108">
        <v>1992</v>
      </c>
      <c r="B6" s="109">
        <v>8.963755318547197</v>
      </c>
      <c r="C6">
        <f>18701/2545.808</f>
        <v>7.3458014115754215</v>
      </c>
    </row>
    <row r="7" spans="1:3" ht="12.75">
      <c r="A7" s="108">
        <v>1993</v>
      </c>
      <c r="B7" s="109">
        <v>7.809936753765301</v>
      </c>
      <c r="C7">
        <f>16346/2532.799</f>
        <v>6.453729648503494</v>
      </c>
    </row>
    <row r="8" spans="1:3" ht="12.75">
      <c r="A8" s="108">
        <v>1994</v>
      </c>
      <c r="B8" s="109">
        <v>7.570967393445644</v>
      </c>
      <c r="C8">
        <f>14005/2517.776</f>
        <v>5.562448764306277</v>
      </c>
    </row>
    <row r="9" spans="1:3" ht="12.75">
      <c r="A9" s="108">
        <v>1995</v>
      </c>
      <c r="B9" s="109">
        <v>7.467494213760367</v>
      </c>
      <c r="C9">
        <f>13256/2503.785</f>
        <v>5.29438430216652</v>
      </c>
    </row>
    <row r="10" spans="1:3" ht="12.75">
      <c r="A10" s="108">
        <v>1996</v>
      </c>
      <c r="B10" s="109">
        <v>7.601403224815836</v>
      </c>
      <c r="C10">
        <f>13660/2491.119</f>
        <v>5.483479512620633</v>
      </c>
    </row>
    <row r="11" spans="1:3" ht="12.75">
      <c r="A11" s="108">
        <v>1997</v>
      </c>
      <c r="B11" s="109">
        <v>7.21352101472063</v>
      </c>
      <c r="C11">
        <f>12813/2478.148</f>
        <v>5.170393374407016</v>
      </c>
    </row>
    <row r="12" spans="1:3" ht="12.75">
      <c r="A12" s="108">
        <v>1998</v>
      </c>
      <c r="B12" s="109">
        <v>7.248369717679309</v>
      </c>
      <c r="C12">
        <f>12728/2462.836</f>
        <v>5.168025804397857</v>
      </c>
    </row>
    <row r="13" spans="1:3" ht="12.75">
      <c r="A13" s="108">
        <v>1999</v>
      </c>
      <c r="B13" s="109">
        <v>7.229991937376393</v>
      </c>
      <c r="C13">
        <f>12444/2449.082</f>
        <v>5.081087525856628</v>
      </c>
    </row>
    <row r="14" spans="1:3" ht="12.75">
      <c r="A14" s="108">
        <v>2000</v>
      </c>
      <c r="B14" s="109">
        <v>7.292307586708413</v>
      </c>
      <c r="C14">
        <f>12098/2431.255</f>
        <v>4.976030897622833</v>
      </c>
    </row>
    <row r="15" spans="1:3" ht="12.75">
      <c r="A15" s="108">
        <v>2001</v>
      </c>
      <c r="B15" s="109">
        <v>7.669051524553215</v>
      </c>
      <c r="C15">
        <f>12379/2411.387</f>
        <v>5.1335600631503775</v>
      </c>
    </row>
    <row r="16" spans="1:3" ht="12.75">
      <c r="A16" s="108">
        <v>2002</v>
      </c>
      <c r="B16" s="109">
        <f>19706/2392.04</f>
        <v>8.23815655256601</v>
      </c>
      <c r="C16">
        <f>12066/2392.04</f>
        <v>5.044230029598167</v>
      </c>
    </row>
    <row r="18" ht="12.75">
      <c r="A18" t="s">
        <v>670</v>
      </c>
    </row>
    <row r="20" spans="1:6" ht="12.75">
      <c r="A20" s="107"/>
      <c r="B20" s="107" t="s">
        <v>15</v>
      </c>
      <c r="C20" s="107" t="s">
        <v>16</v>
      </c>
      <c r="D20" s="107" t="s">
        <v>17</v>
      </c>
      <c r="E20" s="107" t="s">
        <v>18</v>
      </c>
      <c r="F20" s="107" t="s">
        <v>21</v>
      </c>
    </row>
    <row r="21" spans="1:6" ht="12.75">
      <c r="A21" s="10">
        <v>1990</v>
      </c>
      <c r="B21" s="20">
        <v>2199.92</v>
      </c>
      <c r="C21" s="20">
        <v>20473.995</v>
      </c>
      <c r="D21" s="28">
        <v>4039.25</v>
      </c>
      <c r="E21" s="28">
        <v>1384.743</v>
      </c>
      <c r="F21" s="22">
        <v>29.375</v>
      </c>
    </row>
    <row r="22" spans="1:6" ht="12.75">
      <c r="A22" s="10">
        <v>1991</v>
      </c>
      <c r="B22" s="20">
        <v>2725.705</v>
      </c>
      <c r="C22" s="20">
        <v>13267.77</v>
      </c>
      <c r="D22" s="28">
        <v>4987.141</v>
      </c>
      <c r="E22" s="28">
        <v>1089.8990000000001</v>
      </c>
      <c r="F22" s="22">
        <v>23.554599999999997</v>
      </c>
    </row>
    <row r="23" spans="1:6" ht="12.75">
      <c r="A23" s="10">
        <v>1992</v>
      </c>
      <c r="B23" s="20">
        <v>1978.975</v>
      </c>
      <c r="C23" s="20">
        <v>9233</v>
      </c>
      <c r="D23" s="28">
        <v>5807.940999999999</v>
      </c>
      <c r="E23" s="28">
        <v>1666.823</v>
      </c>
      <c r="F23" s="22">
        <v>14.2021</v>
      </c>
    </row>
    <row r="24" spans="1:6" ht="12.75">
      <c r="A24" s="10">
        <v>1993</v>
      </c>
      <c r="B24" s="20">
        <v>1131.036020968</v>
      </c>
      <c r="C24" s="20">
        <v>6461.657143628001</v>
      </c>
      <c r="D24" s="28">
        <v>6579.119946311999</v>
      </c>
      <c r="E24" s="28">
        <v>2162.1641861600006</v>
      </c>
      <c r="F24" s="22">
        <v>11.555071638872912</v>
      </c>
    </row>
    <row r="25" spans="1:6" ht="12.75">
      <c r="A25" s="10">
        <v>1994</v>
      </c>
      <c r="B25" s="20">
        <v>803.27455</v>
      </c>
      <c r="C25" s="20">
        <v>3977.9335</v>
      </c>
      <c r="D25" s="28">
        <v>6730.931689999999</v>
      </c>
      <c r="E25" s="28">
        <v>2479.7960000000003</v>
      </c>
      <c r="F25" s="22">
        <v>13.266</v>
      </c>
    </row>
    <row r="26" spans="1:6" ht="12.75">
      <c r="A26" s="10">
        <v>1995</v>
      </c>
      <c r="B26" s="20">
        <v>358.533633897</v>
      </c>
      <c r="C26" s="20">
        <v>2248.800001435</v>
      </c>
      <c r="D26" s="20">
        <v>7235.982248394001</v>
      </c>
      <c r="E26" s="20">
        <v>3396.4163730123246</v>
      </c>
      <c r="F26" s="22">
        <v>16</v>
      </c>
    </row>
    <row r="27" spans="1:6" ht="12.75">
      <c r="A27" s="10">
        <v>1996</v>
      </c>
      <c r="B27" s="20">
        <v>210.29336041499997</v>
      </c>
      <c r="C27" s="20">
        <v>1834.7734518230002</v>
      </c>
      <c r="D27" s="20">
        <v>7053.768650484</v>
      </c>
      <c r="E27" s="20">
        <v>4542.1811059520005</v>
      </c>
      <c r="F27" s="22">
        <v>19</v>
      </c>
    </row>
    <row r="28" spans="1:6" ht="12.75">
      <c r="A28" s="110">
        <v>1997</v>
      </c>
      <c r="B28" s="111">
        <v>262.402932377</v>
      </c>
      <c r="C28" s="111">
        <v>1039.653047288</v>
      </c>
      <c r="D28" s="111">
        <v>6843.128937697499</v>
      </c>
      <c r="E28" s="111">
        <v>4661.241248832001</v>
      </c>
      <c r="F28" s="112">
        <v>6.331600000000001</v>
      </c>
    </row>
    <row r="29" spans="1:6" ht="12.75">
      <c r="A29" s="10">
        <v>1998</v>
      </c>
      <c r="B29" s="20">
        <v>226.80614676300002</v>
      </c>
      <c r="C29" s="20">
        <v>706.2102565420001</v>
      </c>
      <c r="D29" s="20">
        <v>7086.432312677201</v>
      </c>
      <c r="E29" s="20">
        <v>4693.67836439712</v>
      </c>
      <c r="F29" s="22">
        <v>14.625599999999999</v>
      </c>
    </row>
    <row r="30" spans="1:6" ht="12.75">
      <c r="A30" s="10">
        <v>1999</v>
      </c>
      <c r="B30" s="20">
        <v>234.503274337</v>
      </c>
      <c r="C30" s="20">
        <v>526.0738173320001</v>
      </c>
      <c r="D30" s="20">
        <v>6998.235207137</v>
      </c>
      <c r="E30" s="20">
        <v>4678.865965540852</v>
      </c>
      <c r="F30" s="22">
        <v>6.4284</v>
      </c>
    </row>
    <row r="31" spans="1:6" ht="12.75">
      <c r="A31" s="10">
        <v>2000</v>
      </c>
      <c r="B31" s="20">
        <v>120.73188720599998</v>
      </c>
      <c r="C31" s="20">
        <v>475.63854071000003</v>
      </c>
      <c r="D31" s="20">
        <v>6806.044198701999</v>
      </c>
      <c r="E31" s="20">
        <v>4656.49079165076</v>
      </c>
      <c r="F31" s="22">
        <v>39.0126</v>
      </c>
    </row>
    <row r="32" spans="1:6" ht="12.75">
      <c r="A32" s="10">
        <v>2001</v>
      </c>
      <c r="B32" s="20">
        <v>113.18516848499998</v>
      </c>
      <c r="C32" s="20">
        <v>389.548069164</v>
      </c>
      <c r="D32" s="20">
        <v>6999.3834764</v>
      </c>
      <c r="E32" s="20">
        <v>4837.1008596288</v>
      </c>
      <c r="F32" s="20">
        <v>39.8112</v>
      </c>
    </row>
    <row r="33" spans="1:6" ht="12.75">
      <c r="A33" s="10">
        <v>2002</v>
      </c>
      <c r="B33" s="20">
        <v>106.13280659400002</v>
      </c>
      <c r="C33" s="20">
        <v>393.02112172399995</v>
      </c>
      <c r="D33" s="20">
        <v>6714.47766575656</v>
      </c>
      <c r="E33" s="20">
        <v>4852.28578702336</v>
      </c>
      <c r="F33" s="20">
        <v>0</v>
      </c>
    </row>
  </sheetData>
  <mergeCells count="1">
    <mergeCell ref="A1:G1"/>
  </mergeCells>
  <printOptions/>
  <pageMargins left="0.75" right="0.75" top="1" bottom="1" header="0.4921259845" footer="0.492125984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G32"/>
  <sheetViews>
    <sheetView workbookViewId="0" topLeftCell="A1">
      <selection activeCell="B14" sqref="B14:G14"/>
    </sheetView>
  </sheetViews>
  <sheetFormatPr defaultColWidth="11.421875" defaultRowHeight="12.75"/>
  <cols>
    <col min="2" max="2" width="19.28125" style="0" bestFit="1" customWidth="1"/>
    <col min="3" max="3" width="11.28125" style="0" bestFit="1" customWidth="1"/>
    <col min="4" max="4" width="13.8515625" style="0" bestFit="1" customWidth="1"/>
  </cols>
  <sheetData>
    <row r="1" spans="1:7" ht="12.75">
      <c r="A1" s="113"/>
      <c r="B1" s="114" t="s">
        <v>15</v>
      </c>
      <c r="C1" s="114" t="s">
        <v>16</v>
      </c>
      <c r="D1" s="114" t="s">
        <v>17</v>
      </c>
      <c r="E1" s="114" t="s">
        <v>18</v>
      </c>
      <c r="F1" s="114" t="s">
        <v>19</v>
      </c>
      <c r="G1" s="114" t="s">
        <v>25</v>
      </c>
    </row>
    <row r="2" spans="1:7" ht="12.75">
      <c r="A2" s="115">
        <v>1990</v>
      </c>
      <c r="B2" s="116">
        <v>1188.9189999999999</v>
      </c>
      <c r="C2" s="116">
        <v>15067.828</v>
      </c>
      <c r="D2" s="116">
        <v>3890.9930000000004</v>
      </c>
      <c r="E2" s="116">
        <v>1285.569</v>
      </c>
      <c r="F2" s="116">
        <v>8368.115963999999</v>
      </c>
      <c r="G2" s="116">
        <v>4222.151</v>
      </c>
    </row>
    <row r="3" spans="1:7" ht="12.75">
      <c r="A3" s="115">
        <v>1991</v>
      </c>
      <c r="B3" s="116">
        <v>1890.6670000000001</v>
      </c>
      <c r="C3" s="116">
        <v>8200.293000000001</v>
      </c>
      <c r="D3" s="116">
        <v>4638.982</v>
      </c>
      <c r="E3" s="116">
        <v>1027.0320000000002</v>
      </c>
      <c r="F3" s="116">
        <v>6882.358</v>
      </c>
      <c r="G3" s="116">
        <v>4051.5020000000004</v>
      </c>
    </row>
    <row r="4" spans="1:7" ht="12.75">
      <c r="A4" s="115">
        <v>1992</v>
      </c>
      <c r="B4" s="116">
        <v>1074.6919999999998</v>
      </c>
      <c r="C4" s="116">
        <v>5399.954</v>
      </c>
      <c r="D4" s="116">
        <v>5244.187999999999</v>
      </c>
      <c r="E4" s="116">
        <v>1471.0590000000002</v>
      </c>
      <c r="F4" s="116">
        <v>5916.351434</v>
      </c>
      <c r="G4" s="116">
        <v>3713.883</v>
      </c>
    </row>
    <row r="5" spans="1:7" ht="12.75">
      <c r="A5" s="115">
        <v>1993</v>
      </c>
      <c r="B5" s="116">
        <v>583.67789773</v>
      </c>
      <c r="C5" s="116">
        <v>3726.275438786</v>
      </c>
      <c r="D5" s="116">
        <v>6252.527361707999</v>
      </c>
      <c r="E5" s="116">
        <v>1911.4067838800004</v>
      </c>
      <c r="F5" s="116">
        <v>5817.170954138399</v>
      </c>
      <c r="G5" s="116">
        <v>1490.4322823562718</v>
      </c>
    </row>
    <row r="6" spans="1:7" ht="12.75">
      <c r="A6" s="115">
        <v>1994</v>
      </c>
      <c r="B6" s="116">
        <v>408.48955</v>
      </c>
      <c r="C6" s="116">
        <v>2182.4404999999997</v>
      </c>
      <c r="D6" s="116">
        <v>6333.5264</v>
      </c>
      <c r="E6" s="116">
        <v>1987.051</v>
      </c>
      <c r="F6" s="116">
        <v>5764.6259972</v>
      </c>
      <c r="G6" s="116">
        <v>2385.45526</v>
      </c>
    </row>
    <row r="7" spans="1:7" ht="12.75">
      <c r="A7" s="115">
        <v>1995</v>
      </c>
      <c r="B7" s="116">
        <v>315.353027073</v>
      </c>
      <c r="C7" s="116">
        <v>1504.867801435</v>
      </c>
      <c r="D7" s="116">
        <v>6738.39344666</v>
      </c>
      <c r="E7" s="116">
        <v>2474.6563761825164</v>
      </c>
      <c r="F7" s="116">
        <v>6007.589987875201</v>
      </c>
      <c r="G7" s="116">
        <v>1656.572670343216</v>
      </c>
    </row>
    <row r="8" spans="1:7" ht="12.75">
      <c r="A8" s="115">
        <v>1996</v>
      </c>
      <c r="B8" s="116">
        <v>186.03589098299997</v>
      </c>
      <c r="C8" s="116">
        <v>1163.2202530480001</v>
      </c>
      <c r="D8" s="116">
        <v>6868.780984484</v>
      </c>
      <c r="E8" s="116">
        <v>2797.776067744</v>
      </c>
      <c r="F8" s="116">
        <v>6099.564817535031</v>
      </c>
      <c r="G8" s="116">
        <v>1820.9201573609998</v>
      </c>
    </row>
    <row r="9" spans="1:7" ht="12.75">
      <c r="A9" s="117">
        <v>1997</v>
      </c>
      <c r="B9" s="116">
        <v>221.82697637700002</v>
      </c>
      <c r="C9" s="116">
        <v>827.7802502879999</v>
      </c>
      <c r="D9" s="116">
        <v>6732.992688468499</v>
      </c>
      <c r="E9" s="116">
        <v>2903.9496174080004</v>
      </c>
      <c r="F9" s="116">
        <v>5930.0806316184</v>
      </c>
      <c r="G9" s="116">
        <v>1259.5425114280001</v>
      </c>
    </row>
    <row r="10" spans="1:7" ht="12.75">
      <c r="A10" s="117">
        <v>1998</v>
      </c>
      <c r="B10" s="116">
        <v>189.29995476300002</v>
      </c>
      <c r="C10" s="116">
        <v>578.8676220220001</v>
      </c>
      <c r="D10" s="116">
        <v>6993.6487699072</v>
      </c>
      <c r="E10" s="116">
        <v>2914.22444069344</v>
      </c>
      <c r="F10" s="116">
        <v>6037.9411479912</v>
      </c>
      <c r="G10" s="116">
        <v>1138.5076024460002</v>
      </c>
    </row>
    <row r="11" spans="1:7" ht="12.75">
      <c r="A11" s="117">
        <v>1999</v>
      </c>
      <c r="B11" s="116">
        <v>212.82853433699998</v>
      </c>
      <c r="C11" s="116">
        <v>523.932223332</v>
      </c>
      <c r="D11" s="116">
        <v>6907.095487801</v>
      </c>
      <c r="E11" s="116">
        <v>3029.8121201648514</v>
      </c>
      <c r="F11" s="116">
        <v>6041.655551109599</v>
      </c>
      <c r="G11" s="116">
        <v>991.5191972292</v>
      </c>
    </row>
    <row r="12" spans="1:7" ht="12.75">
      <c r="A12" s="115">
        <v>2000</v>
      </c>
      <c r="B12" s="116">
        <v>120.73188720599998</v>
      </c>
      <c r="C12" s="116">
        <v>473.78937871000005</v>
      </c>
      <c r="D12" s="116">
        <v>6753.725466624221</v>
      </c>
      <c r="E12" s="116">
        <v>3087.8026537947603</v>
      </c>
      <c r="F12" s="116">
        <v>6437.231594135999</v>
      </c>
      <c r="G12" s="116">
        <v>856.1783012517785</v>
      </c>
    </row>
    <row r="13" spans="1:7" ht="12.75">
      <c r="A13" s="115">
        <v>2001</v>
      </c>
      <c r="B13" s="116">
        <v>113.18516848499998</v>
      </c>
      <c r="C13" s="116">
        <v>388.89019516400003</v>
      </c>
      <c r="D13" s="116">
        <v>6956.9001781056</v>
      </c>
      <c r="E13" s="116">
        <v>3283.8265161408</v>
      </c>
      <c r="F13" s="116">
        <v>6904.583059046399</v>
      </c>
      <c r="G13" s="116">
        <v>845.6660316960001</v>
      </c>
    </row>
    <row r="14" spans="1:7" ht="12.75">
      <c r="A14" s="115">
        <v>2002</v>
      </c>
      <c r="B14" s="116">
        <v>106.13280659400002</v>
      </c>
      <c r="C14" s="116">
        <v>389.002337724</v>
      </c>
      <c r="D14" s="116">
        <v>6686.29040986336</v>
      </c>
      <c r="E14" s="116">
        <v>3116.0309480473597</v>
      </c>
      <c r="F14" s="116">
        <v>8442.303124953602</v>
      </c>
      <c r="G14" s="116">
        <v>966.1839020719997</v>
      </c>
    </row>
    <row r="15" spans="2:5" ht="12.75" customHeight="1">
      <c r="B15" s="7"/>
      <c r="C15" s="7"/>
      <c r="D15" s="7"/>
      <c r="E15" s="7"/>
    </row>
    <row r="16" spans="2:5" ht="12.75">
      <c r="B16" s="118" t="s">
        <v>674</v>
      </c>
      <c r="C16" t="s">
        <v>675</v>
      </c>
      <c r="D16" s="10" t="s">
        <v>676</v>
      </c>
      <c r="E16" s="118"/>
    </row>
    <row r="17" spans="2:5" ht="12.75">
      <c r="B17" s="118"/>
      <c r="D17" s="10" t="s">
        <v>677</v>
      </c>
      <c r="E17" s="118"/>
    </row>
    <row r="18" spans="2:5" ht="12.75">
      <c r="B18" s="118"/>
      <c r="D18" s="10"/>
      <c r="E18" s="118"/>
    </row>
    <row r="19" spans="1:5" ht="12.75">
      <c r="A19" s="10"/>
      <c r="B19" s="5"/>
      <c r="C19" s="5"/>
      <c r="D19" s="5"/>
      <c r="E19" s="5"/>
    </row>
    <row r="20" spans="1:5" ht="12.75">
      <c r="A20" s="10">
        <v>1990</v>
      </c>
      <c r="B20" s="119">
        <v>13753</v>
      </c>
      <c r="C20" s="20">
        <v>3328</v>
      </c>
      <c r="D20" s="20">
        <v>16942</v>
      </c>
      <c r="E20" s="118"/>
    </row>
    <row r="21" spans="1:5" ht="12.75">
      <c r="A21" s="10">
        <v>1991</v>
      </c>
      <c r="B21" s="119">
        <v>9386</v>
      </c>
      <c r="C21" s="20">
        <v>3371</v>
      </c>
      <c r="D21" s="20">
        <v>13933</v>
      </c>
      <c r="E21" s="118"/>
    </row>
    <row r="22" spans="1:5" ht="12.75">
      <c r="A22" s="10">
        <v>1992</v>
      </c>
      <c r="B22" s="119">
        <v>6443</v>
      </c>
      <c r="C22" s="20">
        <v>3554</v>
      </c>
      <c r="D22" s="20">
        <v>12822</v>
      </c>
      <c r="E22" s="118"/>
    </row>
    <row r="23" spans="1:5" ht="12.75">
      <c r="A23" s="10">
        <v>1993</v>
      </c>
      <c r="B23" s="119">
        <v>4965</v>
      </c>
      <c r="C23" s="20">
        <v>3916</v>
      </c>
      <c r="D23" s="20">
        <v>10900</v>
      </c>
      <c r="E23" s="118"/>
    </row>
    <row r="24" spans="1:5" ht="12.75">
      <c r="A24" s="10">
        <v>1994</v>
      </c>
      <c r="B24" s="119">
        <v>4083</v>
      </c>
      <c r="C24" s="20">
        <v>3985</v>
      </c>
      <c r="D24" s="20">
        <v>10993</v>
      </c>
      <c r="E24" s="118"/>
    </row>
    <row r="25" spans="1:5" ht="12.75">
      <c r="A25" s="10">
        <v>1995</v>
      </c>
      <c r="B25" s="119">
        <v>4007</v>
      </c>
      <c r="C25" s="20">
        <v>4317</v>
      </c>
      <c r="D25" s="20">
        <v>10374</v>
      </c>
      <c r="E25" s="118"/>
    </row>
    <row r="26" spans="1:5" ht="12.75">
      <c r="A26" s="10">
        <v>1996</v>
      </c>
      <c r="B26" s="119">
        <v>4088</v>
      </c>
      <c r="C26" s="20">
        <v>4288</v>
      </c>
      <c r="D26" s="20">
        <v>10560</v>
      </c>
      <c r="E26" s="118"/>
    </row>
    <row r="27" spans="1:5" ht="12.75">
      <c r="A27" s="110">
        <v>1997</v>
      </c>
      <c r="B27" s="120">
        <v>3846.549920182695</v>
      </c>
      <c r="C27" s="111">
        <v>4310.143197477601</v>
      </c>
      <c r="D27" s="111">
        <v>9719.479557927605</v>
      </c>
      <c r="E27" s="118"/>
    </row>
    <row r="28" spans="1:5" ht="12.75">
      <c r="A28" s="110">
        <v>1998</v>
      </c>
      <c r="B28" s="120">
        <v>3793.51435632245</v>
      </c>
      <c r="C28" s="111">
        <v>4393.950810988001</v>
      </c>
      <c r="D28" s="111">
        <v>9665.02437051239</v>
      </c>
      <c r="E28" s="118"/>
    </row>
    <row r="29" spans="1:5" ht="12.75">
      <c r="A29" s="110">
        <v>1999</v>
      </c>
      <c r="B29" s="120">
        <v>3875.045107619019</v>
      </c>
      <c r="C29" s="111">
        <v>4550.9318125656</v>
      </c>
      <c r="D29" s="111">
        <v>9280.86619378903</v>
      </c>
      <c r="E29" s="118"/>
    </row>
    <row r="30" spans="1:5" ht="12.75">
      <c r="A30" s="10">
        <v>2000</v>
      </c>
      <c r="B30" s="119">
        <v>4052.8436813745097</v>
      </c>
      <c r="C30" s="20">
        <v>4529.830881320001</v>
      </c>
      <c r="D30" s="20">
        <v>9146.78471902825</v>
      </c>
      <c r="E30" s="118"/>
    </row>
    <row r="31" spans="1:5" ht="12.75">
      <c r="A31" s="10">
        <v>2001</v>
      </c>
      <c r="B31" s="119">
        <v>4157.595503077235</v>
      </c>
      <c r="C31" s="20">
        <v>4565.535071168001</v>
      </c>
      <c r="D31" s="20">
        <v>9769.920574392565</v>
      </c>
      <c r="E31" s="118"/>
    </row>
    <row r="32" spans="1:4" ht="12.75">
      <c r="A32" s="10">
        <v>2002</v>
      </c>
      <c r="B32" s="119">
        <v>4275.837428533432</v>
      </c>
      <c r="C32" s="20">
        <v>4552.2037448816</v>
      </c>
      <c r="D32" s="20">
        <v>10877.902355839287</v>
      </c>
    </row>
  </sheetData>
  <printOptions/>
  <pageMargins left="0.75" right="0.75" top="1" bottom="1" header="0.4921259845" footer="0.492125984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28"/>
  <sheetViews>
    <sheetView workbookViewId="0" topLeftCell="A1">
      <selection activeCell="A1" sqref="A1:A28"/>
    </sheetView>
  </sheetViews>
  <sheetFormatPr defaultColWidth="11.421875" defaultRowHeight="12.75"/>
  <cols>
    <col min="1" max="1" width="91.140625" style="0" customWidth="1"/>
  </cols>
  <sheetData>
    <row r="1" ht="15">
      <c r="A1" s="102" t="s">
        <v>93</v>
      </c>
    </row>
    <row r="2" ht="12.75">
      <c r="A2" s="88"/>
    </row>
    <row r="3" ht="84">
      <c r="A3" s="97" t="s">
        <v>284</v>
      </c>
    </row>
    <row r="4" ht="12.75">
      <c r="A4" s="97"/>
    </row>
    <row r="5" ht="120">
      <c r="A5" s="97" t="s">
        <v>285</v>
      </c>
    </row>
    <row r="6" ht="12.75">
      <c r="A6" s="97"/>
    </row>
    <row r="7" ht="24">
      <c r="A7" s="97" t="s">
        <v>286</v>
      </c>
    </row>
    <row r="8" ht="60">
      <c r="A8" s="97" t="s">
        <v>287</v>
      </c>
    </row>
    <row r="9" ht="36">
      <c r="A9" s="97" t="s">
        <v>288</v>
      </c>
    </row>
    <row r="10" ht="24">
      <c r="A10" s="97" t="s">
        <v>289</v>
      </c>
    </row>
    <row r="11" ht="24">
      <c r="A11" s="97" t="s">
        <v>290</v>
      </c>
    </row>
    <row r="12" ht="12.75">
      <c r="A12" s="97"/>
    </row>
    <row r="13" ht="24">
      <c r="A13" s="97" t="s">
        <v>291</v>
      </c>
    </row>
    <row r="14" ht="48">
      <c r="A14" s="97" t="s">
        <v>292</v>
      </c>
    </row>
    <row r="15" ht="36">
      <c r="A15" s="97" t="s">
        <v>293</v>
      </c>
    </row>
    <row r="16" ht="36">
      <c r="A16" s="97" t="s">
        <v>294</v>
      </c>
    </row>
    <row r="17" ht="12.75">
      <c r="A17" s="97"/>
    </row>
    <row r="18" ht="12.75">
      <c r="A18" s="97"/>
    </row>
    <row r="19" ht="12.75">
      <c r="A19" s="97"/>
    </row>
    <row r="21" ht="24">
      <c r="A21" s="97" t="s">
        <v>295</v>
      </c>
    </row>
    <row r="23" ht="84">
      <c r="A23" s="97" t="s">
        <v>296</v>
      </c>
    </row>
    <row r="24" ht="36">
      <c r="A24" s="97" t="s">
        <v>297</v>
      </c>
    </row>
    <row r="25" ht="60">
      <c r="A25" s="97" t="s">
        <v>298</v>
      </c>
    </row>
    <row r="26" ht="36">
      <c r="A26" s="97" t="s">
        <v>299</v>
      </c>
    </row>
    <row r="27" ht="12.75">
      <c r="A27" s="97"/>
    </row>
    <row r="28" ht="36">
      <c r="A28" s="97" t="s">
        <v>300</v>
      </c>
    </row>
  </sheetData>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9"/>
  <sheetViews>
    <sheetView workbookViewId="0" topLeftCell="A1">
      <selection activeCell="A1" sqref="A1:A9"/>
    </sheetView>
  </sheetViews>
  <sheetFormatPr defaultColWidth="11.421875" defaultRowHeight="12.75"/>
  <cols>
    <col min="1" max="1" width="84.00390625" style="0" customWidth="1"/>
  </cols>
  <sheetData>
    <row r="1" ht="16.5">
      <c r="A1" s="103" t="s">
        <v>301</v>
      </c>
    </row>
    <row r="2" ht="12.75">
      <c r="A2" s="85"/>
    </row>
    <row r="3" ht="88.5">
      <c r="A3" s="105" t="s">
        <v>567</v>
      </c>
    </row>
    <row r="4" ht="75">
      <c r="A4" s="105" t="s">
        <v>568</v>
      </c>
    </row>
    <row r="5" ht="61.5">
      <c r="A5" s="105" t="s">
        <v>569</v>
      </c>
    </row>
    <row r="6" ht="12.75">
      <c r="A6" s="104"/>
    </row>
    <row r="7" ht="127.5">
      <c r="A7" s="105" t="s">
        <v>570</v>
      </c>
    </row>
    <row r="8" ht="12.75">
      <c r="A8" s="105"/>
    </row>
    <row r="9" ht="25.5">
      <c r="A9" s="105" t="s">
        <v>571</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50"/>
  <sheetViews>
    <sheetView workbookViewId="0" topLeftCell="A1">
      <selection activeCell="B7" sqref="B7:H7"/>
    </sheetView>
  </sheetViews>
  <sheetFormatPr defaultColWidth="11.421875" defaultRowHeight="12.75"/>
  <cols>
    <col min="1" max="1" width="6.7109375" style="0" customWidth="1"/>
  </cols>
  <sheetData>
    <row r="1" spans="1:8" ht="13.5">
      <c r="A1" s="1382" t="s">
        <v>572</v>
      </c>
      <c r="B1" s="1377"/>
      <c r="C1" s="1377"/>
      <c r="D1" s="1377"/>
      <c r="E1" s="1377"/>
      <c r="F1" s="1377"/>
      <c r="G1" s="1377"/>
      <c r="H1" s="1377"/>
    </row>
    <row r="2" ht="12.75">
      <c r="A2" s="97"/>
    </row>
    <row r="3" spans="1:8" ht="25.5" customHeight="1">
      <c r="A3" s="1376" t="s">
        <v>573</v>
      </c>
      <c r="B3" s="1377"/>
      <c r="C3" s="1377"/>
      <c r="D3" s="1377"/>
      <c r="E3" s="1377"/>
      <c r="F3" s="1377"/>
      <c r="G3" s="1377"/>
      <c r="H3" s="1377"/>
    </row>
    <row r="4" spans="1:8" ht="12.75">
      <c r="A4" s="1376" t="s">
        <v>574</v>
      </c>
      <c r="B4" s="1377"/>
      <c r="C4" s="1377"/>
      <c r="D4" s="1377"/>
      <c r="E4" s="1377"/>
      <c r="F4" s="1377"/>
      <c r="G4" s="1377"/>
      <c r="H4" s="1377"/>
    </row>
    <row r="5" ht="12.75">
      <c r="A5" s="97"/>
    </row>
    <row r="6" spans="1:8" ht="12.75">
      <c r="A6" s="1376" t="s">
        <v>575</v>
      </c>
      <c r="B6" s="1377"/>
      <c r="C6" s="1377"/>
      <c r="D6" s="1377"/>
      <c r="E6" s="1377"/>
      <c r="F6" s="1377"/>
      <c r="G6" s="1377"/>
      <c r="H6" s="1377"/>
    </row>
    <row r="7" spans="1:8" ht="12.75">
      <c r="A7" s="97" t="s">
        <v>576</v>
      </c>
      <c r="B7" s="1376" t="s">
        <v>577</v>
      </c>
      <c r="C7" s="1377"/>
      <c r="D7" s="1377"/>
      <c r="E7" s="1377"/>
      <c r="F7" s="1377"/>
      <c r="G7" s="1377"/>
      <c r="H7" s="1377"/>
    </row>
    <row r="8" spans="1:8" ht="12.75">
      <c r="A8" s="97" t="s">
        <v>576</v>
      </c>
      <c r="B8" s="1376" t="s">
        <v>578</v>
      </c>
      <c r="C8" s="1377"/>
      <c r="D8" s="1377"/>
      <c r="E8" s="1377"/>
      <c r="F8" s="1377"/>
      <c r="G8" s="1377"/>
      <c r="H8" s="1377"/>
    </row>
    <row r="9" spans="2:8" ht="12.75">
      <c r="B9" s="1376" t="s">
        <v>636</v>
      </c>
      <c r="C9" s="1377"/>
      <c r="D9" s="1377"/>
      <c r="E9" s="1377"/>
      <c r="F9" s="1377"/>
      <c r="G9" s="1377"/>
      <c r="H9" s="1377"/>
    </row>
    <row r="10" spans="1:8" ht="12.75">
      <c r="A10" s="97" t="s">
        <v>576</v>
      </c>
      <c r="B10" s="1376" t="s">
        <v>637</v>
      </c>
      <c r="C10" s="1377"/>
      <c r="D10" s="1377"/>
      <c r="E10" s="1377"/>
      <c r="F10" s="1377"/>
      <c r="G10" s="1377"/>
      <c r="H10" s="1377"/>
    </row>
    <row r="11" spans="2:8" ht="12.75">
      <c r="B11" s="1376" t="s">
        <v>667</v>
      </c>
      <c r="C11" s="1377"/>
      <c r="D11" s="1377"/>
      <c r="E11" s="1377"/>
      <c r="F11" s="1377"/>
      <c r="G11" s="1377"/>
      <c r="H11" s="1377"/>
    </row>
    <row r="12" spans="1:8" ht="12.75">
      <c r="A12" s="97" t="s">
        <v>668</v>
      </c>
      <c r="B12" s="106" t="s">
        <v>665</v>
      </c>
      <c r="C12" s="106"/>
      <c r="D12" s="106"/>
      <c r="E12" s="106"/>
      <c r="F12" s="106"/>
      <c r="G12" s="106"/>
      <c r="H12" s="106"/>
    </row>
    <row r="13" spans="2:8" ht="12.75">
      <c r="B13" s="1376" t="s">
        <v>666</v>
      </c>
      <c r="C13" s="1377"/>
      <c r="D13" s="1377"/>
      <c r="E13" s="1377"/>
      <c r="F13" s="1377"/>
      <c r="G13" s="1377"/>
      <c r="H13" s="1377"/>
    </row>
    <row r="14" ht="12.75">
      <c r="A14" s="97"/>
    </row>
    <row r="15" spans="1:2" ht="12.75">
      <c r="A15" s="1376" t="s">
        <v>638</v>
      </c>
      <c r="B15" s="1377"/>
    </row>
    <row r="16" spans="1:8" ht="12.75">
      <c r="A16" s="97" t="s">
        <v>639</v>
      </c>
      <c r="B16" s="1376" t="s">
        <v>640</v>
      </c>
      <c r="C16" s="1377"/>
      <c r="D16" s="1377"/>
      <c r="E16" s="1377"/>
      <c r="F16" s="1377"/>
      <c r="G16" s="1377"/>
      <c r="H16" s="1377"/>
    </row>
    <row r="17" spans="1:8" ht="12.75">
      <c r="A17" s="97" t="s">
        <v>639</v>
      </c>
      <c r="B17" s="1376" t="s">
        <v>641</v>
      </c>
      <c r="C17" s="1377"/>
      <c r="D17" s="1377"/>
      <c r="E17" s="1377"/>
      <c r="F17" s="1377"/>
      <c r="G17" s="1377"/>
      <c r="H17" s="1377"/>
    </row>
    <row r="18" spans="1:8" ht="12.75">
      <c r="A18" s="97" t="s">
        <v>639</v>
      </c>
      <c r="B18" s="1376" t="s">
        <v>642</v>
      </c>
      <c r="C18" s="1377"/>
      <c r="D18" s="1377"/>
      <c r="E18" s="1377"/>
      <c r="F18" s="1377"/>
      <c r="G18" s="1377"/>
      <c r="H18" s="1377"/>
    </row>
    <row r="19" spans="1:8" ht="12.75">
      <c r="A19" s="97" t="s">
        <v>639</v>
      </c>
      <c r="B19" s="1376" t="s">
        <v>643</v>
      </c>
      <c r="C19" s="1377"/>
      <c r="D19" s="1377"/>
      <c r="E19" s="1377"/>
      <c r="F19" s="1377"/>
      <c r="G19" s="1377"/>
      <c r="H19" s="1377"/>
    </row>
    <row r="20" ht="12.75">
      <c r="A20" s="97"/>
    </row>
    <row r="21" spans="1:8" ht="12.75">
      <c r="A21" s="1376" t="s">
        <v>644</v>
      </c>
      <c r="B21" s="1377"/>
      <c r="C21" s="1377"/>
      <c r="D21" s="1377"/>
      <c r="E21" s="1377"/>
      <c r="F21" s="1377"/>
      <c r="G21" s="1377"/>
      <c r="H21" s="1377"/>
    </row>
    <row r="22" spans="1:8" ht="12.75">
      <c r="A22" s="97" t="s">
        <v>639</v>
      </c>
      <c r="B22" s="1376" t="s">
        <v>645</v>
      </c>
      <c r="C22" s="1377"/>
      <c r="D22" s="1377"/>
      <c r="E22" s="1377"/>
      <c r="F22" s="1377"/>
      <c r="G22" s="1377"/>
      <c r="H22" s="1377"/>
    </row>
    <row r="23" spans="2:8" ht="12.75">
      <c r="B23" s="1376" t="s">
        <v>669</v>
      </c>
      <c r="C23" s="1377"/>
      <c r="D23" s="1377"/>
      <c r="E23" s="1377"/>
      <c r="F23" s="1377"/>
      <c r="G23" s="1377"/>
      <c r="H23" s="1377"/>
    </row>
    <row r="24" ht="12.75">
      <c r="A24" s="97"/>
    </row>
    <row r="25" spans="1:8" ht="12.75">
      <c r="A25" s="1376" t="s">
        <v>646</v>
      </c>
      <c r="B25" s="1377"/>
      <c r="C25" s="1377"/>
      <c r="D25" s="1377"/>
      <c r="E25" s="1377"/>
      <c r="F25" s="1377"/>
      <c r="G25" s="1377"/>
      <c r="H25" s="1377"/>
    </row>
    <row r="26" spans="1:8" ht="12.75">
      <c r="A26" s="97" t="s">
        <v>639</v>
      </c>
      <c r="B26" s="1376" t="s">
        <v>647</v>
      </c>
      <c r="C26" s="1377"/>
      <c r="D26" s="1377"/>
      <c r="E26" s="1377"/>
      <c r="F26" s="1377"/>
      <c r="G26" s="1377"/>
      <c r="H26" s="1377"/>
    </row>
    <row r="27" spans="1:8" ht="12.75">
      <c r="A27" s="97" t="s">
        <v>639</v>
      </c>
      <c r="B27" s="1376" t="s">
        <v>648</v>
      </c>
      <c r="C27" s="1377"/>
      <c r="D27" s="1377"/>
      <c r="E27" s="1377"/>
      <c r="F27" s="1377"/>
      <c r="G27" s="1377"/>
      <c r="H27" s="1377"/>
    </row>
    <row r="28" ht="12.75">
      <c r="A28" s="97"/>
    </row>
    <row r="29" spans="1:8" ht="12.75">
      <c r="A29" s="1376" t="s">
        <v>649</v>
      </c>
      <c r="B29" s="1377"/>
      <c r="C29" s="1377"/>
      <c r="D29" s="1377"/>
      <c r="E29" s="1377"/>
      <c r="F29" s="1377"/>
      <c r="G29" s="1377"/>
      <c r="H29" s="1377"/>
    </row>
    <row r="30" spans="1:8" ht="12.75">
      <c r="A30" s="97" t="s">
        <v>639</v>
      </c>
      <c r="B30" s="1376" t="s">
        <v>650</v>
      </c>
      <c r="C30" s="1377"/>
      <c r="D30" s="1377"/>
      <c r="E30" s="1377"/>
      <c r="F30" s="1377"/>
      <c r="G30" s="1377"/>
      <c r="H30" s="1377"/>
    </row>
    <row r="31" ht="12.75">
      <c r="A31" s="97"/>
    </row>
    <row r="32" spans="1:8" ht="12.75">
      <c r="A32" s="1376" t="s">
        <v>651</v>
      </c>
      <c r="B32" s="1377"/>
      <c r="C32" s="1377"/>
      <c r="D32" s="1377"/>
      <c r="E32" s="1377"/>
      <c r="F32" s="1377"/>
      <c r="G32" s="1377"/>
      <c r="H32" s="1377"/>
    </row>
    <row r="33" spans="1:8" ht="12.75">
      <c r="A33" s="97" t="s">
        <v>639</v>
      </c>
      <c r="B33" s="1376" t="s">
        <v>652</v>
      </c>
      <c r="C33" s="1377"/>
      <c r="D33" s="1377"/>
      <c r="E33" s="1377"/>
      <c r="F33" s="1377"/>
      <c r="G33" s="1377"/>
      <c r="H33" s="1377"/>
    </row>
    <row r="34" ht="12.75">
      <c r="A34" s="97"/>
    </row>
    <row r="35" spans="1:8" ht="12.75">
      <c r="A35" s="1376" t="s">
        <v>653</v>
      </c>
      <c r="B35" s="1377"/>
      <c r="C35" s="1377"/>
      <c r="D35" s="1377"/>
      <c r="E35" s="1377"/>
      <c r="F35" s="1377"/>
      <c r="G35" s="1377"/>
      <c r="H35" s="1377"/>
    </row>
    <row r="36" spans="1:8" ht="12.75">
      <c r="A36" s="97" t="s">
        <v>639</v>
      </c>
      <c r="B36" s="1376" t="s">
        <v>654</v>
      </c>
      <c r="C36" s="1377"/>
      <c r="D36" s="1377"/>
      <c r="E36" s="1377"/>
      <c r="F36" s="1377"/>
      <c r="G36" s="1377"/>
      <c r="H36" s="1377"/>
    </row>
    <row r="37" spans="1:8" ht="12.75">
      <c r="A37" s="97" t="s">
        <v>639</v>
      </c>
      <c r="B37" s="1376" t="s">
        <v>655</v>
      </c>
      <c r="C37" s="1377"/>
      <c r="D37" s="1377"/>
      <c r="E37" s="1377"/>
      <c r="F37" s="1377"/>
      <c r="G37" s="1377"/>
      <c r="H37" s="1377"/>
    </row>
    <row r="38" spans="1:8" ht="12.75">
      <c r="A38" s="1376" t="s">
        <v>656</v>
      </c>
      <c r="B38" s="1377"/>
      <c r="C38" s="1377"/>
      <c r="D38" s="1377"/>
      <c r="E38" s="1377"/>
      <c r="F38" s="1377"/>
      <c r="G38" s="1377"/>
      <c r="H38" s="1377"/>
    </row>
    <row r="39" spans="1:3" ht="12.75">
      <c r="A39" s="97" t="s">
        <v>639</v>
      </c>
      <c r="B39" s="1376" t="s">
        <v>657</v>
      </c>
      <c r="C39" s="1377"/>
    </row>
    <row r="40" spans="1:8" ht="12.75">
      <c r="A40" s="1376" t="s">
        <v>658</v>
      </c>
      <c r="B40" s="1377"/>
      <c r="C40" s="1377"/>
      <c r="D40" s="1377"/>
      <c r="E40" s="1377"/>
      <c r="F40" s="1377"/>
      <c r="G40" s="1377"/>
      <c r="H40" s="1377"/>
    </row>
    <row r="41" spans="1:3" ht="12.75">
      <c r="A41" s="97" t="s">
        <v>639</v>
      </c>
      <c r="B41" s="1376" t="s">
        <v>659</v>
      </c>
      <c r="C41" s="1377"/>
    </row>
    <row r="42" ht="12.75">
      <c r="A42" s="97"/>
    </row>
    <row r="43" spans="1:8" ht="12.75">
      <c r="A43" s="1376" t="s">
        <v>660</v>
      </c>
      <c r="B43" s="1377"/>
      <c r="C43" s="1377"/>
      <c r="D43" s="1377"/>
      <c r="E43" s="1377"/>
      <c r="F43" s="1377"/>
      <c r="G43" s="1377"/>
      <c r="H43" s="1377"/>
    </row>
    <row r="44" spans="1:3" ht="12.75">
      <c r="A44" s="97" t="s">
        <v>639</v>
      </c>
      <c r="B44" s="1376" t="s">
        <v>657</v>
      </c>
      <c r="C44" s="1377"/>
    </row>
    <row r="45" ht="12.75">
      <c r="A45" s="97"/>
    </row>
    <row r="46" spans="1:8" ht="12.75">
      <c r="A46" s="1376" t="s">
        <v>661</v>
      </c>
      <c r="B46" s="1377"/>
      <c r="C46" s="1377"/>
      <c r="D46" s="1377"/>
      <c r="E46" s="1377"/>
      <c r="F46" s="1377"/>
      <c r="G46" s="1377"/>
      <c r="H46" s="1377"/>
    </row>
    <row r="47" spans="1:8" ht="12.75">
      <c r="A47" s="97" t="s">
        <v>639</v>
      </c>
      <c r="B47" s="1376" t="s">
        <v>662</v>
      </c>
      <c r="C47" s="1377"/>
      <c r="D47" s="1377"/>
      <c r="E47" s="1377"/>
      <c r="F47" s="1377"/>
      <c r="G47" s="1377"/>
      <c r="H47" s="1377"/>
    </row>
    <row r="48" ht="12.75">
      <c r="A48" s="97"/>
    </row>
    <row r="49" spans="1:8" ht="12.75">
      <c r="A49" s="1376" t="s">
        <v>663</v>
      </c>
      <c r="B49" s="1377"/>
      <c r="C49" s="1377"/>
      <c r="D49" s="1377"/>
      <c r="E49" s="1377"/>
      <c r="F49" s="1377"/>
      <c r="G49" s="1377"/>
      <c r="H49" s="1377"/>
    </row>
    <row r="50" spans="1:2" ht="13.5">
      <c r="A50" s="89" t="s">
        <v>639</v>
      </c>
      <c r="B50" s="89" t="s">
        <v>664</v>
      </c>
    </row>
  </sheetData>
  <mergeCells count="37">
    <mergeCell ref="A46:H46"/>
    <mergeCell ref="B47:H47"/>
    <mergeCell ref="A49:H49"/>
    <mergeCell ref="A40:H40"/>
    <mergeCell ref="B41:C41"/>
    <mergeCell ref="A43:H43"/>
    <mergeCell ref="B44:C44"/>
    <mergeCell ref="B36:H36"/>
    <mergeCell ref="B37:H37"/>
    <mergeCell ref="A38:H38"/>
    <mergeCell ref="B39:C39"/>
    <mergeCell ref="B30:H30"/>
    <mergeCell ref="A32:H32"/>
    <mergeCell ref="B33:H33"/>
    <mergeCell ref="A35:H35"/>
    <mergeCell ref="A25:H25"/>
    <mergeCell ref="B26:H26"/>
    <mergeCell ref="B27:H27"/>
    <mergeCell ref="A29:H29"/>
    <mergeCell ref="A21:H21"/>
    <mergeCell ref="B22:H22"/>
    <mergeCell ref="B23:H23"/>
    <mergeCell ref="B16:H16"/>
    <mergeCell ref="B17:H17"/>
    <mergeCell ref="B18:H18"/>
    <mergeCell ref="B19:H19"/>
    <mergeCell ref="B11:H11"/>
    <mergeCell ref="B13:H13"/>
    <mergeCell ref="A15:B15"/>
    <mergeCell ref="B7:H7"/>
    <mergeCell ref="B8:H8"/>
    <mergeCell ref="B9:H9"/>
    <mergeCell ref="B10:H10"/>
    <mergeCell ref="A1:H1"/>
    <mergeCell ref="A3:H3"/>
    <mergeCell ref="A4:H4"/>
    <mergeCell ref="A6:H6"/>
  </mergeCells>
  <printOptions/>
  <pageMargins left="0.59" right="0.56"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I6" sqref="I6"/>
    </sheetView>
  </sheetViews>
  <sheetFormatPr defaultColWidth="11.421875" defaultRowHeight="12.75"/>
  <sheetData/>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&amp;C&amp;9- 11 -</oddHeader>
  </headerFooter>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I6" sqref="I6"/>
    </sheetView>
  </sheetViews>
  <sheetFormatPr defaultColWidth="11.421875" defaultRowHeight="12.75"/>
  <sheetData/>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&amp;C&amp;9- 12 -</oddHeader>
  </headerFooter>
  <drawing r:id="rId1"/>
</worksheet>
</file>

<file path=xl/worksheets/sheet9.xml><?xml version="1.0" encoding="utf-8"?>
<worksheet xmlns="http://schemas.openxmlformats.org/spreadsheetml/2006/main" xmlns:r="http://schemas.openxmlformats.org/officeDocument/2006/relationships">
  <sheetPr codeName="Tabelle1"/>
  <dimension ref="A1:J56"/>
  <sheetViews>
    <sheetView workbookViewId="0" topLeftCell="A1">
      <selection activeCell="H46" sqref="H46"/>
    </sheetView>
  </sheetViews>
  <sheetFormatPr defaultColWidth="11.421875" defaultRowHeight="11.25" customHeight="1"/>
  <cols>
    <col min="1" max="1" width="8.7109375" style="3" customWidth="1"/>
    <col min="2" max="2" width="11.421875" style="2" customWidth="1"/>
    <col min="3" max="3" width="8.7109375" style="2" customWidth="1"/>
    <col min="4" max="9" width="9.421875" style="2" customWidth="1"/>
    <col min="10" max="16384" width="11.421875" style="2" customWidth="1"/>
  </cols>
  <sheetData>
    <row r="1" spans="1:9" ht="11.25">
      <c r="A1" s="45"/>
      <c r="B1" s="4"/>
      <c r="C1" s="4"/>
      <c r="D1" s="4"/>
      <c r="E1" s="4"/>
      <c r="F1" s="4"/>
      <c r="G1" s="4"/>
      <c r="H1" s="4"/>
      <c r="I1" s="4"/>
    </row>
    <row r="2" spans="1:9" ht="11.25">
      <c r="A2" s="45"/>
      <c r="B2" s="4"/>
      <c r="C2" s="4"/>
      <c r="D2" s="4"/>
      <c r="E2" s="4"/>
      <c r="F2" s="4"/>
      <c r="G2" s="4"/>
      <c r="H2" s="4"/>
      <c r="I2" s="4"/>
    </row>
    <row r="4" spans="1:9" ht="12.75">
      <c r="A4" s="14" t="s">
        <v>11</v>
      </c>
      <c r="B4" s="4"/>
      <c r="C4" s="15"/>
      <c r="D4" s="4"/>
      <c r="E4" s="4"/>
      <c r="F4" s="4"/>
      <c r="G4" s="4"/>
      <c r="H4" s="4"/>
      <c r="I4" s="4"/>
    </row>
    <row r="5" ht="12.75">
      <c r="C5" s="1"/>
    </row>
    <row r="7" spans="1:9" ht="15" customHeight="1">
      <c r="A7" s="1383"/>
      <c r="B7" s="63" t="s">
        <v>12</v>
      </c>
      <c r="C7" s="64" t="s">
        <v>13</v>
      </c>
      <c r="D7" s="64"/>
      <c r="E7" s="64"/>
      <c r="F7" s="64"/>
      <c r="G7" s="64"/>
      <c r="H7" s="64"/>
      <c r="I7" s="64"/>
    </row>
    <row r="8" spans="1:9" ht="15" customHeight="1">
      <c r="A8" s="1384"/>
      <c r="B8" s="65" t="s">
        <v>73</v>
      </c>
      <c r="C8" s="66" t="s">
        <v>15</v>
      </c>
      <c r="D8" s="66" t="s">
        <v>16</v>
      </c>
      <c r="E8" s="66" t="s">
        <v>17</v>
      </c>
      <c r="F8" s="66" t="s">
        <v>18</v>
      </c>
      <c r="G8" s="66" t="s">
        <v>19</v>
      </c>
      <c r="H8" s="66" t="s">
        <v>20</v>
      </c>
      <c r="I8" s="67" t="s">
        <v>21</v>
      </c>
    </row>
    <row r="9" spans="1:2" ht="11.25" customHeight="1">
      <c r="A9" s="10"/>
      <c r="B9" s="5"/>
    </row>
    <row r="10" spans="1:9" ht="11.25" customHeight="1">
      <c r="A10" s="8" t="s">
        <v>22</v>
      </c>
      <c r="B10" s="15"/>
      <c r="C10" s="4"/>
      <c r="D10" s="4"/>
      <c r="E10" s="4"/>
      <c r="F10" s="4"/>
      <c r="G10" s="4"/>
      <c r="H10" s="4"/>
      <c r="I10" s="4"/>
    </row>
    <row r="11" spans="1:2" ht="11.25" customHeight="1">
      <c r="A11" s="10"/>
      <c r="B11" s="5"/>
    </row>
    <row r="12" spans="1:9" ht="11.25" customHeight="1">
      <c r="A12" s="6">
        <v>1990</v>
      </c>
      <c r="B12" s="20">
        <v>354526</v>
      </c>
      <c r="C12" s="21">
        <v>23094</v>
      </c>
      <c r="D12" s="21">
        <v>210471</v>
      </c>
      <c r="E12" s="21">
        <v>55976</v>
      </c>
      <c r="F12" s="21">
        <v>21792</v>
      </c>
      <c r="G12" s="21">
        <v>41242</v>
      </c>
      <c r="H12" s="21">
        <v>365</v>
      </c>
      <c r="I12" s="21">
        <v>1586</v>
      </c>
    </row>
    <row r="13" spans="1:9" ht="11.25" customHeight="1">
      <c r="A13" s="6">
        <v>1995</v>
      </c>
      <c r="B13" s="21">
        <v>225967.39148364204</v>
      </c>
      <c r="C13" s="21">
        <v>3807.9250489999995</v>
      </c>
      <c r="D13" s="21">
        <v>24495.245125</v>
      </c>
      <c r="E13" s="21">
        <v>104788.497379772</v>
      </c>
      <c r="F13" s="21">
        <v>60650.29237522008</v>
      </c>
      <c r="G13" s="21">
        <v>29802.942000000006</v>
      </c>
      <c r="H13" s="21">
        <v>767.412</v>
      </c>
      <c r="I13" s="21">
        <v>1655.0775546499372</v>
      </c>
    </row>
    <row r="14" spans="1:9" ht="11.25" customHeight="1">
      <c r="A14" s="6">
        <v>1996</v>
      </c>
      <c r="B14" s="21">
        <v>234938.02452746674</v>
      </c>
      <c r="C14" s="21">
        <v>2231.132665</v>
      </c>
      <c r="D14" s="21">
        <v>17099.81351</v>
      </c>
      <c r="E14" s="21">
        <v>102908.112832</v>
      </c>
      <c r="F14" s="21">
        <v>81110.37689200001</v>
      </c>
      <c r="G14" s="21">
        <v>27462.074400000005</v>
      </c>
      <c r="H14" s="21">
        <v>607.4064</v>
      </c>
      <c r="I14" s="21">
        <v>3519.1078284667506</v>
      </c>
    </row>
    <row r="15" spans="1:10" ht="11.25" customHeight="1">
      <c r="A15" s="6">
        <v>1997</v>
      </c>
      <c r="B15" s="21">
        <v>227330.25764714117</v>
      </c>
      <c r="C15" s="21">
        <v>2762.870589</v>
      </c>
      <c r="D15" s="21">
        <v>9761.904787</v>
      </c>
      <c r="E15" s="21">
        <v>99878.15724149998</v>
      </c>
      <c r="F15" s="21">
        <v>83366.155904</v>
      </c>
      <c r="G15" s="21">
        <v>26343.932400000005</v>
      </c>
      <c r="H15" s="21">
        <v>550.2024</v>
      </c>
      <c r="I15" s="21">
        <v>4667.034325641154</v>
      </c>
      <c r="J15" s="21"/>
    </row>
    <row r="16" spans="1:10" ht="11.25" customHeight="1">
      <c r="A16" s="6">
        <v>1998</v>
      </c>
      <c r="B16" s="21">
        <v>227213.83013543847</v>
      </c>
      <c r="C16" s="21">
        <v>2373.647091</v>
      </c>
      <c r="D16" s="21">
        <v>6344.608994</v>
      </c>
      <c r="E16" s="21">
        <v>103247.91923980002</v>
      </c>
      <c r="F16" s="21">
        <v>83815.68507772</v>
      </c>
      <c r="G16" s="21">
        <v>26408.858400000005</v>
      </c>
      <c r="H16" s="21">
        <v>582.4728</v>
      </c>
      <c r="I16" s="21">
        <v>4440.638532918443</v>
      </c>
      <c r="J16" s="58"/>
    </row>
    <row r="17" spans="1:9" ht="11.25" customHeight="1">
      <c r="A17" s="6">
        <v>1999</v>
      </c>
      <c r="B17" s="21">
        <v>227872.3067932314</v>
      </c>
      <c r="C17" s="21">
        <v>2412.057909</v>
      </c>
      <c r="D17" s="21">
        <v>5585.920015000001</v>
      </c>
      <c r="E17" s="21">
        <v>102877.10493100001</v>
      </c>
      <c r="F17" s="21">
        <v>83618.622473014</v>
      </c>
      <c r="G17" s="21">
        <v>27971.427600000003</v>
      </c>
      <c r="H17" s="21">
        <v>717.1344</v>
      </c>
      <c r="I17" s="21">
        <v>4690.039465217391</v>
      </c>
    </row>
    <row r="18" spans="1:10" ht="11.25" customHeight="1">
      <c r="A18" s="6">
        <v>2000</v>
      </c>
      <c r="B18" s="21">
        <v>224078.31952045998</v>
      </c>
      <c r="C18" s="21">
        <v>1164.7905419999997</v>
      </c>
      <c r="D18" s="21">
        <v>5069.526176</v>
      </c>
      <c r="E18" s="21">
        <v>98681.342523</v>
      </c>
      <c r="F18" s="21">
        <v>83155.37559785997</v>
      </c>
      <c r="G18" s="21">
        <v>27663.544800000003</v>
      </c>
      <c r="H18" s="21">
        <v>708.2172</v>
      </c>
      <c r="I18" s="21">
        <v>7635.5226816</v>
      </c>
      <c r="J18" s="21"/>
    </row>
    <row r="19" spans="1:10" ht="11.25" customHeight="1">
      <c r="A19" s="6">
        <v>2001</v>
      </c>
      <c r="B19" s="21">
        <v>229823.95208430543</v>
      </c>
      <c r="C19" s="21">
        <v>1090.2257972</v>
      </c>
      <c r="D19" s="21">
        <v>4033.9967</v>
      </c>
      <c r="E19" s="21">
        <v>100479.075376</v>
      </c>
      <c r="F19" s="21">
        <v>86376.971518856</v>
      </c>
      <c r="G19" s="21" t="s">
        <v>84</v>
      </c>
      <c r="H19" s="21">
        <v>698.7636</v>
      </c>
      <c r="I19" s="21">
        <v>8839.199092249413</v>
      </c>
      <c r="J19" s="21"/>
    </row>
    <row r="20" spans="1:10" ht="11.25" customHeight="1">
      <c r="A20" s="6">
        <v>2002</v>
      </c>
      <c r="B20" s="21">
        <v>240783.56735684816</v>
      </c>
      <c r="C20" s="21">
        <v>1015.975613</v>
      </c>
      <c r="D20" s="21">
        <v>4088.014559</v>
      </c>
      <c r="E20" s="21">
        <v>96809.43857644</v>
      </c>
      <c r="F20" s="21">
        <v>86647.99921211202</v>
      </c>
      <c r="G20" s="21">
        <v>34973.5824</v>
      </c>
      <c r="H20" s="21">
        <v>947.5452</v>
      </c>
      <c r="I20" s="21">
        <v>16301.011796296112</v>
      </c>
      <c r="J20" s="21"/>
    </row>
    <row r="21" spans="1:10" ht="11.25" customHeight="1">
      <c r="A21" s="10"/>
      <c r="B21" s="21"/>
      <c r="C21" s="21"/>
      <c r="D21" s="21"/>
      <c r="E21" s="21"/>
      <c r="F21" s="21"/>
      <c r="G21" s="21"/>
      <c r="H21" s="21"/>
      <c r="I21" s="21"/>
      <c r="J21" s="21"/>
    </row>
    <row r="22" spans="1:9" ht="11.25" customHeight="1">
      <c r="A22" s="9" t="s">
        <v>76</v>
      </c>
      <c r="B22" s="15"/>
      <c r="C22" s="4"/>
      <c r="D22" s="4"/>
      <c r="E22" s="4"/>
      <c r="F22" s="4"/>
      <c r="G22" s="4"/>
      <c r="H22" s="4"/>
      <c r="I22" s="4"/>
    </row>
    <row r="24" spans="1:9" ht="11.25" customHeight="1">
      <c r="A24" s="6">
        <v>1990</v>
      </c>
      <c r="B24" s="21">
        <v>100</v>
      </c>
      <c r="C24" s="29">
        <f aca="true" t="shared" si="0" ref="C24:C31">SUM(C12/B12*100)</f>
        <v>6.5140497452937165</v>
      </c>
      <c r="D24" s="29">
        <f aca="true" t="shared" si="1" ref="D24:D31">SUM(D12/B12*100)</f>
        <v>59.36687295149016</v>
      </c>
      <c r="E24" s="29">
        <f aca="true" t="shared" si="2" ref="E24:E31">SUM(E12/B12*100)</f>
        <v>15.788968933167101</v>
      </c>
      <c r="F24" s="29">
        <f aca="true" t="shared" si="3" ref="F24:F31">SUM(F12/B12*100)</f>
        <v>6.146798824345747</v>
      </c>
      <c r="G24" s="29">
        <f aca="true" t="shared" si="4" ref="G24:G30">SUM(G12/B12*100)</f>
        <v>11.632997297800443</v>
      </c>
      <c r="H24" s="29">
        <f aca="true" t="shared" si="5" ref="H24:H31">SUM(H12/B12*100)</f>
        <v>0.10295436723963829</v>
      </c>
      <c r="I24" s="29">
        <f aca="true" t="shared" si="6" ref="I24:I31">SUM(I12/B12*100)</f>
        <v>0.4473578806631954</v>
      </c>
    </row>
    <row r="25" spans="1:9" ht="11.25" customHeight="1">
      <c r="A25" s="6">
        <v>1995</v>
      </c>
      <c r="B25" s="21">
        <v>100</v>
      </c>
      <c r="C25" s="29">
        <f t="shared" si="0"/>
        <v>1.6851657329839373</v>
      </c>
      <c r="D25" s="29">
        <f t="shared" si="1"/>
        <v>10.840168116368787</v>
      </c>
      <c r="E25" s="29">
        <f t="shared" si="2"/>
        <v>46.37328275188667</v>
      </c>
      <c r="F25" s="29">
        <f t="shared" si="3"/>
        <v>26.840285218591198</v>
      </c>
      <c r="G25" s="29">
        <f t="shared" si="4"/>
        <v>13.189045465508</v>
      </c>
      <c r="H25" s="29">
        <f t="shared" si="5"/>
        <v>0.33961183291154357</v>
      </c>
      <c r="I25" s="29">
        <f t="shared" si="6"/>
        <v>0.7324408817498561</v>
      </c>
    </row>
    <row r="26" spans="1:9" ht="11.25" customHeight="1">
      <c r="A26" s="6">
        <v>1996</v>
      </c>
      <c r="B26" s="21">
        <v>100</v>
      </c>
      <c r="C26" s="29">
        <f t="shared" si="0"/>
        <v>0.9496686070666935</v>
      </c>
      <c r="D26" s="29">
        <f t="shared" si="1"/>
        <v>7.27843589576146</v>
      </c>
      <c r="E26" s="29">
        <f t="shared" si="2"/>
        <v>43.802238074905134</v>
      </c>
      <c r="F26" s="29">
        <f t="shared" si="3"/>
        <v>34.524158894729</v>
      </c>
      <c r="G26" s="29">
        <f t="shared" si="4"/>
        <v>11.689071811697897</v>
      </c>
      <c r="H26" s="29">
        <f t="shared" si="5"/>
        <v>0.25853899181355705</v>
      </c>
      <c r="I26" s="29">
        <f t="shared" si="6"/>
        <v>1.4978877240262696</v>
      </c>
    </row>
    <row r="27" spans="1:9" ht="11.25" customHeight="1">
      <c r="A27" s="6">
        <v>1997</v>
      </c>
      <c r="B27" s="21">
        <v>100</v>
      </c>
      <c r="C27" s="29">
        <f t="shared" si="0"/>
        <v>1.2153554118116952</v>
      </c>
      <c r="D27" s="29">
        <f t="shared" si="1"/>
        <v>4.294151112146404</v>
      </c>
      <c r="E27" s="29">
        <f t="shared" si="2"/>
        <v>43.93526769169876</v>
      </c>
      <c r="F27" s="29">
        <f t="shared" si="3"/>
        <v>36.6718257247567</v>
      </c>
      <c r="G27" s="29">
        <f t="shared" si="4"/>
        <v>11.58839684283941</v>
      </c>
      <c r="H27" s="29">
        <f t="shared" si="5"/>
        <v>0.24202779062258242</v>
      </c>
      <c r="I27" s="29">
        <f t="shared" si="6"/>
        <v>2.052975426124427</v>
      </c>
    </row>
    <row r="28" spans="1:9" ht="11.25" customHeight="1">
      <c r="A28" s="6">
        <v>1998</v>
      </c>
      <c r="B28" s="21">
        <v>100</v>
      </c>
      <c r="C28" s="29">
        <f t="shared" si="0"/>
        <v>1.0446754449696602</v>
      </c>
      <c r="D28" s="29">
        <f t="shared" si="1"/>
        <v>2.7923515880252894</v>
      </c>
      <c r="E28" s="29">
        <f t="shared" si="2"/>
        <v>45.440860346509545</v>
      </c>
      <c r="F28" s="29">
        <f t="shared" si="3"/>
        <v>36.888460983100735</v>
      </c>
      <c r="G28" s="29">
        <f t="shared" si="4"/>
        <v>11.62290974288762</v>
      </c>
      <c r="H28" s="29">
        <f t="shared" si="5"/>
        <v>0.2563544655942807</v>
      </c>
      <c r="I28" s="29">
        <f t="shared" si="6"/>
        <v>1.9543874289128662</v>
      </c>
    </row>
    <row r="29" spans="1:9" ht="11.25" customHeight="1">
      <c r="A29" s="6">
        <v>1999</v>
      </c>
      <c r="B29" s="21">
        <v>100</v>
      </c>
      <c r="C29" s="29">
        <f t="shared" si="0"/>
        <v>1.0585129640999653</v>
      </c>
      <c r="D29" s="29">
        <f t="shared" si="1"/>
        <v>2.451337810025594</v>
      </c>
      <c r="E29" s="29">
        <f t="shared" si="2"/>
        <v>45.14682208591036</v>
      </c>
      <c r="F29" s="29">
        <f t="shared" si="3"/>
        <v>36.6953859596851</v>
      </c>
      <c r="G29" s="29">
        <f t="shared" si="4"/>
        <v>12.275044736077097</v>
      </c>
      <c r="H29" s="29">
        <f t="shared" si="5"/>
        <v>0.31470888678487785</v>
      </c>
      <c r="I29" s="29">
        <f t="shared" si="6"/>
        <v>2.058187557417004</v>
      </c>
    </row>
    <row r="30" spans="1:9" ht="11.25" customHeight="1">
      <c r="A30" s="6">
        <v>2000</v>
      </c>
      <c r="B30" s="21">
        <v>100</v>
      </c>
      <c r="C30" s="29">
        <f t="shared" si="0"/>
        <v>0.5198140295289237</v>
      </c>
      <c r="D30" s="29">
        <f t="shared" si="1"/>
        <v>2.262390304804618</v>
      </c>
      <c r="E30" s="29">
        <f t="shared" si="2"/>
        <v>44.038773021050645</v>
      </c>
      <c r="F30" s="29">
        <f t="shared" si="3"/>
        <v>37.10996038162776</v>
      </c>
      <c r="G30" s="29">
        <f t="shared" si="4"/>
        <v>12.345480303137547</v>
      </c>
      <c r="H30" s="29">
        <f t="shared" si="5"/>
        <v>0.31605788615142427</v>
      </c>
      <c r="I30" s="29">
        <f t="shared" si="6"/>
        <v>3.4075240736990717</v>
      </c>
    </row>
    <row r="31" spans="1:9" ht="11.25" customHeight="1">
      <c r="A31" s="6">
        <v>2001</v>
      </c>
      <c r="B31" s="21">
        <v>100</v>
      </c>
      <c r="C31" s="29">
        <f t="shared" si="0"/>
        <v>0.47437431447531486</v>
      </c>
      <c r="D31" s="29">
        <f t="shared" si="1"/>
        <v>1.7552551261150642</v>
      </c>
      <c r="E31" s="29">
        <f t="shared" si="2"/>
        <v>43.720018938296576</v>
      </c>
      <c r="F31" s="29">
        <f t="shared" si="3"/>
        <v>37.58397274761451</v>
      </c>
      <c r="G31" s="29">
        <v>12.316261966297022</v>
      </c>
      <c r="H31" s="29">
        <f t="shared" si="5"/>
        <v>0.30404298318900863</v>
      </c>
      <c r="I31" s="29">
        <f t="shared" si="6"/>
        <v>3.846073924012482</v>
      </c>
    </row>
    <row r="32" spans="1:9" ht="11.25" customHeight="1">
      <c r="A32" s="6">
        <v>2002</v>
      </c>
      <c r="B32" s="21">
        <v>100</v>
      </c>
      <c r="C32" s="29">
        <v>0.42194557716403247</v>
      </c>
      <c r="D32" s="29">
        <v>1.6977963255031623</v>
      </c>
      <c r="E32" s="29">
        <v>40.20599895547093</v>
      </c>
      <c r="F32" s="29">
        <v>35.98584411854701</v>
      </c>
      <c r="G32" s="29">
        <v>14.524904163483942</v>
      </c>
      <c r="H32" s="29">
        <v>0.39352569213982563</v>
      </c>
      <c r="I32" s="29">
        <v>6.769985167691092</v>
      </c>
    </row>
    <row r="33" spans="1:9" ht="11.25" customHeight="1">
      <c r="A33" s="10"/>
      <c r="B33" s="21"/>
      <c r="C33" s="29"/>
      <c r="D33" s="29"/>
      <c r="E33" s="29"/>
      <c r="F33" s="29"/>
      <c r="G33" s="29"/>
      <c r="H33" s="29"/>
      <c r="I33" s="29"/>
    </row>
    <row r="34" spans="1:9" ht="11.25" customHeight="1">
      <c r="A34" s="9" t="s">
        <v>88</v>
      </c>
      <c r="B34" s="15"/>
      <c r="C34" s="4"/>
      <c r="D34" s="4"/>
      <c r="E34" s="4"/>
      <c r="F34" s="4"/>
      <c r="G34" s="4"/>
      <c r="H34" s="4"/>
      <c r="I34" s="4"/>
    </row>
    <row r="36" spans="1:9" ht="11.25" customHeight="1">
      <c r="A36" s="6">
        <v>1990</v>
      </c>
      <c r="B36" s="79">
        <v>100</v>
      </c>
      <c r="C36" s="79">
        <v>100</v>
      </c>
      <c r="D36" s="80">
        <v>100</v>
      </c>
      <c r="E36" s="80">
        <v>100</v>
      </c>
      <c r="F36" s="80">
        <v>100</v>
      </c>
      <c r="G36" s="80">
        <v>100</v>
      </c>
      <c r="H36" s="80">
        <v>100</v>
      </c>
      <c r="I36" s="80">
        <v>100</v>
      </c>
    </row>
    <row r="37" spans="1:9" ht="11.25" customHeight="1">
      <c r="A37" s="6">
        <v>1995</v>
      </c>
      <c r="B37" s="29">
        <f>SUM(B13/$B$12*100)</f>
        <v>63.73788988216437</v>
      </c>
      <c r="C37" s="29">
        <f>SUM(C13/$C$12*100)</f>
        <v>16.48880682861349</v>
      </c>
      <c r="D37" s="29">
        <f>SUM(D13/$D$12*100)</f>
        <v>11.638299397541704</v>
      </c>
      <c r="E37" s="29">
        <f>SUM(E13/$E$12*100)</f>
        <v>187.202546412341</v>
      </c>
      <c r="F37" s="29">
        <f>SUM(F13/$F$12*100)</f>
        <v>278.3144841006795</v>
      </c>
      <c r="G37" s="29">
        <f aca="true" t="shared" si="7" ref="G37:G42">SUM(G13/$G$12*100)</f>
        <v>72.26357111682266</v>
      </c>
      <c r="H37" s="29">
        <f>SUM(H13/$H$12*100)</f>
        <v>210.24986301369864</v>
      </c>
      <c r="I37" s="29">
        <f>SUM(I13/$I$12*100)</f>
        <v>104.35545741802883</v>
      </c>
    </row>
    <row r="38" spans="1:9" ht="11.25" customHeight="1">
      <c r="A38" s="6">
        <v>1996</v>
      </c>
      <c r="B38" s="29">
        <f aca="true" t="shared" si="8" ref="B38:B43">SUM(B14/$B$12*100)</f>
        <v>66.26820727604371</v>
      </c>
      <c r="C38" s="29">
        <f aca="true" t="shared" si="9" ref="C38:C43">SUM(C14/$C$12*100)</f>
        <v>9.661092340001733</v>
      </c>
      <c r="D38" s="29">
        <f aca="true" t="shared" si="10" ref="D38:D43">SUM(D14/$D$12*100)</f>
        <v>8.124546141748743</v>
      </c>
      <c r="E38" s="29">
        <f aca="true" t="shared" si="11" ref="E38:E43">SUM(E14/$E$12*100)</f>
        <v>183.84327717593254</v>
      </c>
      <c r="F38" s="29">
        <f aca="true" t="shared" si="12" ref="F38:F43">SUM(F14/$F$12*100)</f>
        <v>372.20253713289287</v>
      </c>
      <c r="G38" s="29">
        <f t="shared" si="7"/>
        <v>66.58763978468552</v>
      </c>
      <c r="H38" s="29">
        <f aca="true" t="shared" si="13" ref="H38:H43">SUM(H14/$H$12*100)</f>
        <v>166.4127123287671</v>
      </c>
      <c r="I38" s="29">
        <f aca="true" t="shared" si="14" ref="I38:I43">SUM(I14/$I$12*100)</f>
        <v>221.8857394997951</v>
      </c>
    </row>
    <row r="39" spans="1:9" ht="11.25" customHeight="1">
      <c r="A39" s="6">
        <v>1997</v>
      </c>
      <c r="B39" s="29">
        <f t="shared" si="8"/>
        <v>64.12230912461743</v>
      </c>
      <c r="C39" s="29">
        <f t="shared" si="9"/>
        <v>11.963586165237725</v>
      </c>
      <c r="D39" s="29">
        <f t="shared" si="10"/>
        <v>4.63812344075906</v>
      </c>
      <c r="E39" s="29">
        <f t="shared" si="11"/>
        <v>178.43032235511643</v>
      </c>
      <c r="F39" s="29">
        <f t="shared" si="12"/>
        <v>382.55394596182083</v>
      </c>
      <c r="G39" s="29">
        <f t="shared" si="7"/>
        <v>63.876466708695034</v>
      </c>
      <c r="H39" s="29">
        <f t="shared" si="13"/>
        <v>150.74038356164382</v>
      </c>
      <c r="I39" s="29">
        <f t="shared" si="14"/>
        <v>294.26445937207785</v>
      </c>
    </row>
    <row r="40" spans="1:9" ht="11.25" customHeight="1">
      <c r="A40" s="6">
        <v>1998</v>
      </c>
      <c r="B40" s="29">
        <f t="shared" si="8"/>
        <v>64.08946879366773</v>
      </c>
      <c r="C40" s="29">
        <f t="shared" si="9"/>
        <v>10.278198194336191</v>
      </c>
      <c r="D40" s="29">
        <f t="shared" si="10"/>
        <v>3.0144813271187005</v>
      </c>
      <c r="E40" s="29">
        <f t="shared" si="11"/>
        <v>184.45033450014293</v>
      </c>
      <c r="F40" s="29">
        <f t="shared" si="12"/>
        <v>384.61676338895006</v>
      </c>
      <c r="G40" s="29">
        <f t="shared" si="7"/>
        <v>64.03389360360798</v>
      </c>
      <c r="H40" s="29">
        <f t="shared" si="13"/>
        <v>159.5815890410959</v>
      </c>
      <c r="I40" s="29">
        <f t="shared" si="14"/>
        <v>279.98981922562695</v>
      </c>
    </row>
    <row r="41" spans="1:9" ht="11.25" customHeight="1">
      <c r="A41" s="6">
        <v>1999</v>
      </c>
      <c r="B41" s="29">
        <f t="shared" si="8"/>
        <v>64.27520317077771</v>
      </c>
      <c r="C41" s="29">
        <f t="shared" si="9"/>
        <v>10.444521992725383</v>
      </c>
      <c r="D41" s="29">
        <f t="shared" si="10"/>
        <v>2.6540093480812086</v>
      </c>
      <c r="E41" s="29">
        <f t="shared" si="11"/>
        <v>183.78788218343578</v>
      </c>
      <c r="F41" s="29">
        <f t="shared" si="12"/>
        <v>383.7124746375458</v>
      </c>
      <c r="G41" s="29">
        <f t="shared" si="7"/>
        <v>67.82267494301925</v>
      </c>
      <c r="H41" s="29">
        <f t="shared" si="13"/>
        <v>196.4751780821918</v>
      </c>
      <c r="I41" s="29">
        <f t="shared" si="14"/>
        <v>295.71497258621633</v>
      </c>
    </row>
    <row r="42" spans="1:9" ht="11.25" customHeight="1">
      <c r="A42" s="6">
        <v>2000</v>
      </c>
      <c r="B42" s="29">
        <f t="shared" si="8"/>
        <v>63.20504547493272</v>
      </c>
      <c r="C42" s="29">
        <f t="shared" si="9"/>
        <v>5.0436933489217965</v>
      </c>
      <c r="D42" s="29">
        <f t="shared" si="10"/>
        <v>2.4086578084391674</v>
      </c>
      <c r="E42" s="29">
        <f t="shared" si="11"/>
        <v>176.29223689259683</v>
      </c>
      <c r="F42" s="29">
        <f t="shared" si="12"/>
        <v>381.58670887417384</v>
      </c>
      <c r="G42" s="29">
        <f t="shared" si="7"/>
        <v>67.07614761650746</v>
      </c>
      <c r="H42" s="29">
        <f t="shared" si="13"/>
        <v>194.0321095890411</v>
      </c>
      <c r="I42" s="29">
        <f t="shared" si="14"/>
        <v>481.43270375788154</v>
      </c>
    </row>
    <row r="43" spans="1:9" ht="11.25" customHeight="1">
      <c r="A43" s="6">
        <v>2001</v>
      </c>
      <c r="B43" s="29">
        <f t="shared" si="8"/>
        <v>64.82569743384278</v>
      </c>
      <c r="C43" s="29">
        <f t="shared" si="9"/>
        <v>4.720818382263792</v>
      </c>
      <c r="D43" s="29">
        <f t="shared" si="10"/>
        <v>1.9166520328216239</v>
      </c>
      <c r="E43" s="29">
        <f t="shared" si="11"/>
        <v>179.50385053594397</v>
      </c>
      <c r="F43" s="29">
        <f t="shared" si="12"/>
        <v>396.37009691104987</v>
      </c>
      <c r="G43" s="29">
        <v>68.63323796130159</v>
      </c>
      <c r="H43" s="29">
        <f t="shared" si="13"/>
        <v>191.44208219178083</v>
      </c>
      <c r="I43" s="29">
        <f t="shared" si="14"/>
        <v>557.3265505831912</v>
      </c>
    </row>
    <row r="44" spans="1:9" ht="11.25" customHeight="1">
      <c r="A44" s="6">
        <v>2002</v>
      </c>
      <c r="B44" s="29">
        <v>67.91704059980034</v>
      </c>
      <c r="C44" s="29">
        <v>4.3993055035940065</v>
      </c>
      <c r="D44" s="29">
        <v>1.9423172593849034</v>
      </c>
      <c r="E44" s="29">
        <v>172.94811807996285</v>
      </c>
      <c r="F44" s="29">
        <v>397.61379961505145</v>
      </c>
      <c r="G44" s="29">
        <v>84.80088841472285</v>
      </c>
      <c r="H44" s="29">
        <v>259.60142465753427</v>
      </c>
      <c r="I44" s="61">
        <v>1027.8065445331724</v>
      </c>
    </row>
    <row r="45" spans="1:9" ht="11.25" customHeight="1">
      <c r="A45" s="10"/>
      <c r="B45" s="29"/>
      <c r="C45" s="29"/>
      <c r="D45" s="29"/>
      <c r="E45" s="29"/>
      <c r="F45" s="29"/>
      <c r="G45" s="29"/>
      <c r="H45" s="29"/>
      <c r="I45" s="29"/>
    </row>
    <row r="46" spans="1:9" ht="11.25" customHeight="1">
      <c r="A46" s="9" t="s">
        <v>89</v>
      </c>
      <c r="B46" s="15"/>
      <c r="C46" s="4"/>
      <c r="D46" s="4"/>
      <c r="E46" s="4"/>
      <c r="F46" s="4"/>
      <c r="G46" s="4"/>
      <c r="H46" s="4"/>
      <c r="I46" s="4"/>
    </row>
    <row r="48" spans="1:9" ht="11.25" customHeight="1">
      <c r="A48" s="6">
        <v>1990</v>
      </c>
      <c r="B48" s="16" t="s">
        <v>23</v>
      </c>
      <c r="C48" s="16" t="s">
        <v>23</v>
      </c>
      <c r="D48" s="16" t="s">
        <v>23</v>
      </c>
      <c r="E48" s="16" t="s">
        <v>23</v>
      </c>
      <c r="F48" s="16" t="s">
        <v>23</v>
      </c>
      <c r="G48" s="16" t="s">
        <v>23</v>
      </c>
      <c r="H48" s="16" t="s">
        <v>23</v>
      </c>
      <c r="I48" s="16" t="s">
        <v>23</v>
      </c>
    </row>
    <row r="49" spans="1:9" ht="11.25" customHeight="1">
      <c r="A49" s="6">
        <v>1995</v>
      </c>
      <c r="B49" s="46">
        <v>2.1626299748815683</v>
      </c>
      <c r="C49" s="36">
        <v>-55.742386692236174</v>
      </c>
      <c r="D49" s="36">
        <v>-33.436833899456516</v>
      </c>
      <c r="E49" s="47">
        <v>5.711357531017796</v>
      </c>
      <c r="F49" s="47">
        <v>34.289018632583634</v>
      </c>
      <c r="G49" s="47">
        <v>1.8555775803144456</v>
      </c>
      <c r="H49" s="36">
        <v>-15.109292035398227</v>
      </c>
      <c r="I49" s="47">
        <v>24.911513558485822</v>
      </c>
    </row>
    <row r="50" spans="1:9" ht="11.25" customHeight="1">
      <c r="A50" s="6">
        <v>1996</v>
      </c>
      <c r="B50" s="46">
        <v>3.969879452484662</v>
      </c>
      <c r="C50" s="36">
        <v>-41.40817804210934</v>
      </c>
      <c r="D50" s="36">
        <v>-30.19129458497305</v>
      </c>
      <c r="E50" s="47">
        <v>-1.7944570203704302</v>
      </c>
      <c r="F50" s="47">
        <v>33.73451918450985</v>
      </c>
      <c r="G50" s="47">
        <v>-7.854484969973768</v>
      </c>
      <c r="H50" s="36">
        <v>-20.85002580100391</v>
      </c>
      <c r="I50" s="47">
        <v>112.62495032814769</v>
      </c>
    </row>
    <row r="51" spans="1:9" ht="11.25" customHeight="1">
      <c r="A51" s="6">
        <v>1997</v>
      </c>
      <c r="B51" s="46">
        <v>-3.2382016047113495</v>
      </c>
      <c r="C51" s="47">
        <v>23.8326448418521</v>
      </c>
      <c r="D51" s="36">
        <v>-42.912214912219824</v>
      </c>
      <c r="E51" s="47">
        <v>-2.944331119400161</v>
      </c>
      <c r="F51" s="47">
        <v>2.78112258682215</v>
      </c>
      <c r="G51" s="47">
        <v>-4.071586085281311</v>
      </c>
      <c r="H51" s="36">
        <v>-9.417747326995567</v>
      </c>
      <c r="I51" s="47">
        <v>32.61981596268811</v>
      </c>
    </row>
    <row r="52" spans="1:9" ht="11.25" customHeight="1">
      <c r="A52" s="6">
        <v>1998</v>
      </c>
      <c r="B52" s="46">
        <v>-0.05121514087377932</v>
      </c>
      <c r="C52" s="47">
        <v>-14.087648533001925</v>
      </c>
      <c r="D52" s="36">
        <v>-35.00644461878831</v>
      </c>
      <c r="E52" s="47">
        <v>3.3738728180097866</v>
      </c>
      <c r="F52" s="47">
        <v>0.5392226243916838</v>
      </c>
      <c r="G52" s="47">
        <v>0.24645523308433326</v>
      </c>
      <c r="H52" s="47">
        <v>5.865187065705271</v>
      </c>
      <c r="I52" s="47">
        <v>-4.850956237430481</v>
      </c>
    </row>
    <row r="53" spans="1:9" ht="11.25" customHeight="1">
      <c r="A53" s="6">
        <v>1999</v>
      </c>
      <c r="B53" s="46">
        <v>0.289804831598687</v>
      </c>
      <c r="C53" s="47">
        <v>1.6182194120448798</v>
      </c>
      <c r="D53" s="36">
        <v>-11.958010016337965</v>
      </c>
      <c r="E53" s="47">
        <v>-0.35914942550925844</v>
      </c>
      <c r="F53" s="47">
        <v>-0.23511423252494978</v>
      </c>
      <c r="G53" s="47">
        <v>5.916837359391479</v>
      </c>
      <c r="H53" s="47">
        <v>23.118950790491837</v>
      </c>
      <c r="I53" s="47">
        <v>5.616330409470166</v>
      </c>
    </row>
    <row r="54" spans="1:9" ht="11.25" customHeight="1">
      <c r="A54" s="6">
        <v>2000</v>
      </c>
      <c r="B54" s="46">
        <v>-1.6649619807526932</v>
      </c>
      <c r="C54" s="47">
        <v>-51.70967754738099</v>
      </c>
      <c r="D54" s="36">
        <v>-9.244561998978071</v>
      </c>
      <c r="E54" s="47">
        <v>-4.07842192955772</v>
      </c>
      <c r="F54" s="47">
        <v>-0.5539996491852435</v>
      </c>
      <c r="G54" s="47">
        <v>-1.1007046347537823</v>
      </c>
      <c r="H54" s="47">
        <v>-1.2434489267283766</v>
      </c>
      <c r="I54" s="47">
        <v>62.8029516217745</v>
      </c>
    </row>
    <row r="55" spans="1:9" ht="11.25" customHeight="1">
      <c r="A55" s="6">
        <v>2001</v>
      </c>
      <c r="B55" s="46">
        <v>2.564118017370646</v>
      </c>
      <c r="C55" s="47">
        <v>-6.401558229685534</v>
      </c>
      <c r="D55" s="36">
        <v>-20.426553489404455</v>
      </c>
      <c r="E55" s="47">
        <v>1.821755569023594</v>
      </c>
      <c r="F55" s="47">
        <v>3.8741884067431585</v>
      </c>
      <c r="G55" s="47">
        <v>2.3213771215610564</v>
      </c>
      <c r="H55" s="47">
        <v>-1.3348447340731155</v>
      </c>
      <c r="I55" s="47">
        <v>15.764165216220476</v>
      </c>
    </row>
    <row r="56" spans="1:9" ht="11.25" customHeight="1">
      <c r="A56" s="6">
        <v>2002</v>
      </c>
      <c r="B56" s="46">
        <v>4.7687002042861195</v>
      </c>
      <c r="C56" s="47">
        <v>-6.810532679624245</v>
      </c>
      <c r="D56" s="46">
        <v>1.3390655227853756</v>
      </c>
      <c r="E56" s="47">
        <v>-3.652140294711046</v>
      </c>
      <c r="F56" s="46">
        <v>0.3137730907790228</v>
      </c>
      <c r="G56" s="46" t="s">
        <v>83</v>
      </c>
      <c r="H56" s="46">
        <v>35.60311384279319</v>
      </c>
      <c r="I56" s="46">
        <v>84.41729421605103</v>
      </c>
    </row>
  </sheetData>
  <mergeCells count="1">
    <mergeCell ref="A7:A8"/>
  </mergeCells>
  <printOptions horizontalCentered="1"/>
  <pageMargins left="0.7874015748031497" right="0.7874015748031497" top="0.6692913385826772" bottom="0.7874015748031497" header="0.5118110236220472" footer="0.5118110236220472"/>
  <pageSetup horizontalDpi="300" verticalDpi="300" orientation="portrait" paperSize="9" r:id="rId2"/>
  <headerFooter alignWithMargins="0">
    <oddHeader>&amp;C&amp;9- 13 -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2005-01-03T10:11:16Z</cp:lastPrinted>
  <dcterms:created xsi:type="dcterms:W3CDTF">2000-11-23T14:21:48Z</dcterms:created>
  <dcterms:modified xsi:type="dcterms:W3CDTF">2008-02-25T15:15:46Z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