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tabRatio="723" activeTab="0"/>
  </bookViews>
  <sheets>
    <sheet name="IMPRESSUM" sheetId="1" r:id="rId1"/>
    <sheet name="ZEICHENERKLÄRG" sheetId="2" r:id="rId2"/>
    <sheet name="VORBEMERK" sheetId="3" r:id="rId3"/>
    <sheet name="Graf01+TAB01" sheetId="4" r:id="rId4"/>
    <sheet name="TAB02" sheetId="5" r:id="rId5"/>
    <sheet name="TAB03" sheetId="6" r:id="rId6"/>
    <sheet name="Basis TAB1" sheetId="7" r:id="rId7"/>
    <sheet name="Basis Grafik TAB1 " sheetId="8" r:id="rId8"/>
    <sheet name="Basis TAB2" sheetId="9" r:id="rId9"/>
    <sheet name="Basis TAB3" sheetId="10" r:id="rId10"/>
  </sheets>
  <definedNames/>
  <calcPr fullCalcOnLoad="1"/>
</workbook>
</file>

<file path=xl/sharedStrings.xml><?xml version="1.0" encoding="utf-8"?>
<sst xmlns="http://schemas.openxmlformats.org/spreadsheetml/2006/main" count="375" uniqueCount="193">
  <si>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</si>
  <si>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</si>
  <si>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</si>
  <si>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</si>
  <si>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</si>
  <si>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</si>
  <si>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</si>
  <si>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</si>
  <si>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</si>
  <si>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</si>
  <si>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Die Statistik über das Finanzvermögen wird aufgrund einer neuen EU-Verordnung jährlich zum Stichtag 31.Dezember erhoben.
Sie wurde erstmals im Jahr 2004 durchgeführt. Dieser Bericht informiert erstmalig über das kommunale Finanzvermögen, beginnend mit den Angaben vom 31.12.2006.</t>
  </si>
  <si>
    <t>Gesetz über die Statistiken der öffentlichen Finanzen und des Personals im öffentlichen Dienst (Finanz- und Personalstatistikgesetz – FPStatG)  in der Fassung der Bekanntmachung vom 
22. Februar 2006 (BGBI. I S. 438)</t>
  </si>
  <si>
    <t>Wertpapiere sind durch eine Urkunde verbrieftes Recht (kurz- bzw. langangelegte Geldmarkt- oder Kapitalmarktpapiere ohne Anteilsrechte).
Finanzderivate sind Finanzinstrumente zur Absicherung des Risikos z. B. Zinsswaps.</t>
  </si>
  <si>
    <t xml:space="preserve">Anteilsrechte sind börsen- und nichtbörsennotierte Aktien, Investmentzertifikate und sonstige Anteilsrechte an Unternehmen und Einrichtungen. 
Die Bewertung erfolgt zum Nenn- bzw. Nominalwert. 
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</si>
  <si>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</si>
  <si>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</si>
  <si>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sonstige Anteilsrechte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</si>
  <si>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</si>
  <si>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</si>
  <si>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</si>
  <si>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</si>
  <si>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</si>
  <si>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</si>
  <si>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</si>
  <si>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</si>
  <si>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</si>
  <si>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</si>
  <si>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</si>
  <si>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</si>
  <si>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</si>
  <si>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</si>
  <si>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</si>
  <si>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</si>
  <si>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</si>
  <si>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</si>
  <si>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</si>
  <si>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</si>
  <si>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</si>
  <si>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gk</t>
  </si>
  <si>
    <t>Summevonbev</t>
  </si>
  <si>
    <t>Summevonwert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</si>
  <si>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</si>
  <si>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</si>
  <si>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</si>
  <si>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</si>
  <si>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</si>
  <si>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</si>
  <si>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</si>
  <si>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</si>
  <si>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</si>
  <si>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</si>
  <si>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3 und 4</t>
  </si>
  <si>
    <t>1 000 EUR</t>
  </si>
  <si>
    <t>kreisfreie Städte</t>
  </si>
  <si>
    <t>kreisangehörige Gemeinden</t>
  </si>
  <si>
    <t>01</t>
  </si>
  <si>
    <t>05</t>
  </si>
  <si>
    <t>06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</si>
  <si>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</si>
  <si>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</si>
  <si>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</si>
  <si>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</si>
  <si>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</si>
  <si>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</si>
  <si>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</si>
  <si>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</si>
  <si>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</si>
  <si>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Anteilsrechte</t>
  </si>
  <si>
    <t>Sonstige Forderungen</t>
  </si>
  <si>
    <t>Finanzvermögen insgesamt</t>
  </si>
  <si>
    <t>wert</t>
  </si>
  <si>
    <t>A3 bis 1 Jahr</t>
  </si>
  <si>
    <t>A3 ab 1 Jahr</t>
  </si>
  <si>
    <t>A1019 Sichteinlagen</t>
  </si>
  <si>
    <t>A1029 sonst Einlagen</t>
  </si>
  <si>
    <t>A1999 Bargeld Einlagen</t>
  </si>
  <si>
    <t>A21 Kapitalmarktpapiere</t>
  </si>
  <si>
    <t>A2999 Wertpapiere Finanzderivate</t>
  </si>
  <si>
    <t>A3999 Ausleihungen zusammen</t>
  </si>
  <si>
    <t>A4029 sonst Anteilsrechte</t>
  </si>
  <si>
    <t>A4999 Anteilsrechte</t>
  </si>
  <si>
    <t>A5999 sonst Forderungen</t>
  </si>
  <si>
    <t>A5009 öff re Ford aus DL</t>
  </si>
  <si>
    <t>A5019 übrige öff re Ford</t>
  </si>
  <si>
    <t>A9999 FV gesamt</t>
  </si>
  <si>
    <t>Gemeinden/
Gemeinde-verbände insgesamt</t>
  </si>
  <si>
    <t>Wertpapiere u. Finanzderivate</t>
  </si>
  <si>
    <t>bis 1 Jahr</t>
  </si>
  <si>
    <t>ab 1 Jahr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</si>
  <si>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</si>
  <si>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</si>
  <si>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</si>
  <si>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</si>
  <si>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</si>
  <si>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</si>
  <si>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</si>
  <si>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</si>
  <si>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</si>
  <si>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</si>
  <si>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</si>
  <si>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</si>
  <si>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</si>
  <si>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</si>
  <si>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</si>
  <si>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</si>
  <si>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</si>
  <si>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</si>
  <si>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</si>
  <si>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</si>
  <si>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</si>
  <si>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</si>
  <si>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</si>
  <si>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</si>
  <si>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name</t>
  </si>
  <si>
    <t>bev</t>
  </si>
  <si>
    <t>Erfurt, Stadt</t>
  </si>
  <si>
    <t>Gera, Stadt</t>
  </si>
  <si>
    <t>Jena, Stadt</t>
  </si>
  <si>
    <t>Suhl, Stadt</t>
  </si>
  <si>
    <t>Weimar, Stadt</t>
  </si>
  <si>
    <t>Eisenach, Stadt</t>
  </si>
  <si>
    <t>LKV Eichsfeld</t>
  </si>
  <si>
    <t>LKV Nordhausen</t>
  </si>
  <si>
    <t>LKV Wartburgkreis</t>
  </si>
  <si>
    <t>LKV Unstrut-Hainich-Kreis</t>
  </si>
  <si>
    <t>LKV Kyffhäuserkreis</t>
  </si>
  <si>
    <t>LKV Schmalkald.-Meiningen</t>
  </si>
  <si>
    <t>LKV Gotha</t>
  </si>
  <si>
    <t>LKV Sömmerda</t>
  </si>
  <si>
    <t>LKV Hildburghausen</t>
  </si>
  <si>
    <t>LKV Ilm-Kreis</t>
  </si>
  <si>
    <t>LKV Weimarer Land</t>
  </si>
  <si>
    <t>LKV Sonneberg</t>
  </si>
  <si>
    <t>LKV Saalfeld-Rudolstadt</t>
  </si>
  <si>
    <t>LKV Saale-Holzland-Kreis</t>
  </si>
  <si>
    <t>LKV Saale-Orla-Kreis</t>
  </si>
  <si>
    <t>LKV Greiz</t>
  </si>
  <si>
    <t>LKV Altenburger Land</t>
  </si>
  <si>
    <t>Stadt Jena</t>
  </si>
  <si>
    <t>16Gkh</t>
  </si>
  <si>
    <r>
      <t xml:space="preserve">Kreisfreie Stadt
Landkreis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Land</t>
    </r>
  </si>
  <si>
    <t xml:space="preserve">Ausleihungen sind vergebene Kredite, die unbedingte Verbindlichkeiten gegenüber dem Gläubiger sind und bei Fälligkeiten verzinslich zurückgezahlt werden müssen. </t>
  </si>
  <si>
    <t>1) kreisangehörige Gemeinden, Verwaltungsgemeinschaften und Landkreis</t>
  </si>
  <si>
    <t>1) Einwohner am 30.6. des Jahres</t>
  </si>
  <si>
    <r>
      <t xml:space="preserve">2. Finanzvermögen der Gemeinden und Gemeindeverbände am 31. Dezember 2006
nach Gebietskörperschaftsgruppen und Vermögensarten </t>
    </r>
    <r>
      <rPr>
        <sz val="9"/>
        <rFont val="Arial"/>
        <family val="2"/>
      </rPr>
      <t xml:space="preserve"> </t>
    </r>
  </si>
  <si>
    <t>Laufzeit bis einschließlich
   1 Jahr</t>
  </si>
  <si>
    <t>Laufzeit von mehr als 
   1 Jahr</t>
  </si>
  <si>
    <t>Forderungen aus 
   Dienstleistungen</t>
  </si>
  <si>
    <t>Einwohner
am 30.6.2006</t>
  </si>
  <si>
    <t>Finanzvermögen</t>
  </si>
  <si>
    <r>
      <t xml:space="preserve">Einwohner </t>
    </r>
    <r>
      <rPr>
        <vertAlign val="superscript"/>
        <sz val="8"/>
        <rFont val="Arial"/>
        <family val="2"/>
      </rPr>
      <t>1)</t>
    </r>
  </si>
  <si>
    <t>1. Finanzvermögen der Gemeinden und Gemeindeverbände am 31. Dezember 2006 
nach Gebietskörperschaftsgruppen und Gemeindegrößenklassen</t>
  </si>
  <si>
    <t>3. Finanzvermögen der Gemeinden und Gemeindeverbände am 31. Dezember 2006 
nach Kreisen</t>
  </si>
  <si>
    <t>übrige öffentlich-rechtliche 
   Forderungen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</si>
  <si>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</si>
  <si>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</si>
  <si>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</si>
  <si>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</si>
  <si>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</si>
  <si>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</si>
  <si>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</si>
  <si>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</si>
  <si>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</si>
  <si>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</si>
  <si>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</si>
  <si>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</si>
  <si>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</si>
  <si>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31.12.2006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</si>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</sst>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21" applyFont="1" applyFill="1" applyBorder="1" applyAlignment="1">
      <alignment wrapText="1"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left"/>
    </xf>
    <xf numFmtId="0" fontId="2" fillId="2" borderId="2" xfId="18" applyFont="1" applyFill="1" applyBorder="1" applyAlignment="1">
      <alignment horizontal="center"/>
      <protection/>
    </xf>
    <xf numFmtId="0" fontId="2" fillId="0" borderId="3" xfId="18" applyFont="1" applyFill="1" applyBorder="1" applyAlignment="1">
      <alignment wrapText="1"/>
      <protection/>
    </xf>
    <xf numFmtId="0" fontId="2" fillId="0" borderId="3" xfId="18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indent="10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8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8" fillId="0" borderId="0" xfId="0" applyNumberFormat="1" applyFont="1" applyAlignment="1">
      <alignment horizontal="right" indent="3"/>
    </xf>
    <xf numFmtId="0" fontId="2" fillId="2" borderId="2" xfId="19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wrapText="1"/>
      <protection/>
    </xf>
    <xf numFmtId="0" fontId="2" fillId="0" borderId="3" xfId="19" applyFont="1" applyFill="1" applyBorder="1" applyAlignment="1">
      <alignment horizontal="right" wrapText="1"/>
      <protection/>
    </xf>
    <xf numFmtId="0" fontId="2" fillId="0" borderId="0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horizontal="right" wrapText="1"/>
      <protection/>
    </xf>
    <xf numFmtId="168" fontId="4" fillId="0" borderId="0" xfId="0" applyNumberFormat="1" applyFont="1" applyAlignment="1">
      <alignment horizontal="right" indent="2"/>
    </xf>
    <xf numFmtId="168" fontId="3" fillId="0" borderId="0" xfId="0" applyNumberFormat="1" applyFont="1" applyAlignment="1">
      <alignment horizontal="right" indent="2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3" fillId="0" borderId="5" xfId="0" applyFont="1" applyBorder="1" applyAlignment="1">
      <alignment wrapText="1"/>
    </xf>
    <xf numFmtId="169" fontId="4" fillId="0" borderId="0" xfId="0" applyNumberFormat="1" applyFont="1" applyAlignment="1">
      <alignment horizontal="left" wrapText="1" indent="1"/>
    </xf>
    <xf numFmtId="0" fontId="2" fillId="0" borderId="6" xfId="19" applyFont="1" applyFill="1" applyBorder="1" applyAlignment="1">
      <alignment horizontal="right" wrapText="1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3" xfId="19" applyFont="1" applyFill="1" applyBorder="1" applyAlignment="1">
      <alignment wrapText="1"/>
      <protection/>
    </xf>
    <xf numFmtId="0" fontId="10" fillId="0" borderId="3" xfId="19" applyFont="1" applyFill="1" applyBorder="1" applyAlignment="1">
      <alignment horizontal="right" wrapText="1"/>
      <protection/>
    </xf>
    <xf numFmtId="0" fontId="9" fillId="0" borderId="0" xfId="0" applyFont="1" applyAlignment="1">
      <alignment horizontal="right"/>
    </xf>
    <xf numFmtId="0" fontId="10" fillId="0" borderId="6" xfId="19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2" fillId="2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wrapText="1"/>
      <protection/>
    </xf>
    <xf numFmtId="0" fontId="2" fillId="0" borderId="3" xfId="20" applyFont="1" applyFill="1" applyBorder="1" applyAlignment="1">
      <alignment horizontal="right" wrapText="1"/>
      <protection/>
    </xf>
    <xf numFmtId="169" fontId="4" fillId="0" borderId="0" xfId="0" applyNumberFormat="1" applyFont="1" applyAlignment="1">
      <alignment horizontal="right" indent="3"/>
    </xf>
    <xf numFmtId="169" fontId="3" fillId="0" borderId="0" xfId="0" applyNumberFormat="1" applyFont="1" applyAlignment="1">
      <alignment horizontal="right" indent="3"/>
    </xf>
    <xf numFmtId="0" fontId="3" fillId="0" borderId="5" xfId="0" applyFont="1" applyBorder="1" applyAlignment="1">
      <alignment/>
    </xf>
    <xf numFmtId="169" fontId="4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right" wrapText="1" indent="4"/>
    </xf>
    <xf numFmtId="169" fontId="4" fillId="0" borderId="0" xfId="0" applyNumberFormat="1" applyFont="1" applyAlignment="1">
      <alignment horizontal="right" wrapText="1" indent="3"/>
    </xf>
    <xf numFmtId="169" fontId="3" fillId="0" borderId="0" xfId="0" applyNumberFormat="1" applyFont="1" applyAlignment="1">
      <alignment horizontal="right" wrapText="1" indent="4"/>
    </xf>
    <xf numFmtId="0" fontId="4" fillId="0" borderId="0" xfId="0" applyFont="1" applyAlignment="1">
      <alignment horizontal="left" vertical="center" wrapText="1" indent="4"/>
    </xf>
  </cellXfs>
  <cellStyles count="10">
    <cellStyle name="Normal" xfId="0"/>
    <cellStyle name="Comma" xfId="15"/>
    <cellStyle name="Comma [0]" xfId="16"/>
    <cellStyle name="Percent" xfId="17"/>
    <cellStyle name="Standard_Basis TAB1" xfId="18"/>
    <cellStyle name="Standard_Basis TAB2" xfId="19"/>
    <cellStyle name="Standard_Basis TAB3" xfId="20"/>
    <cellStyle name="Standard_Tabelle2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549</c:v>
                </c:pt>
                <c:pt idx="1">
                  <c:v>625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449</c:v>
                </c:pt>
                <c:pt idx="1">
                  <c:v>466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152</c:v>
                </c:pt>
                <c:pt idx="1">
                  <c:v>158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23</c:v>
                </c:pt>
                <c:pt idx="1">
                  <c:v>28</c:v>
                </c:pt>
              </c:numCache>
            </c:numRef>
          </c:val>
        </c:ser>
        <c:axId val="31476031"/>
        <c:axId val="14848824"/>
      </c:bar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auto val="1"/>
        <c:lblOffset val="100"/>
        <c:noMultiLvlLbl val="0"/>
      </c:catAx>
      <c:valAx>
        <c:axId val="14848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4760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32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0.0805</cdr:x>
      <cdr:y>0.0895</cdr:y>
    </cdr:from>
    <cdr:to>
      <cdr:x>0.142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 der Gebietskörperschaftsgruppen 2005 und 2006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886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933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561975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782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1" customWidth="1"/>
  </cols>
  <sheetData>
    <row r="1" ht="15.75">
      <c r="A1" s="50" t="s">
        <v>154</v>
      </c>
    </row>
    <row r="4" ht="12.75">
      <c r="A4" s="37" t="s">
        <v>167</v>
      </c>
    </row>
    <row r="6" ht="12.75">
      <c r="A6" s="51" t="s">
        <v>155</v>
      </c>
    </row>
    <row r="9" ht="12.75">
      <c r="A9" s="51" t="s">
        <v>168</v>
      </c>
    </row>
    <row r="10" ht="12.75">
      <c r="A10" s="51" t="s">
        <v>192</v>
      </c>
    </row>
    <row r="13" ht="12.75">
      <c r="A13" s="51" t="s">
        <v>156</v>
      </c>
    </row>
    <row r="16" ht="12.75">
      <c r="A16" s="51" t="s">
        <v>157</v>
      </c>
    </row>
    <row r="17" ht="12.75">
      <c r="A17" s="51" t="s">
        <v>158</v>
      </c>
    </row>
    <row r="18" ht="12.75">
      <c r="A18" s="51" t="s">
        <v>159</v>
      </c>
    </row>
    <row r="19" ht="12.75">
      <c r="A19" s="51" t="s">
        <v>160</v>
      </c>
    </row>
    <row r="21" ht="12.75">
      <c r="A21" s="51" t="s">
        <v>161</v>
      </c>
    </row>
    <row r="24" ht="12.75">
      <c r="A24" s="52" t="s">
        <v>162</v>
      </c>
    </row>
    <row r="25" ht="38.25">
      <c r="A25" s="53" t="s">
        <v>163</v>
      </c>
    </row>
    <row r="28" ht="12.75">
      <c r="A28" s="52" t="s">
        <v>164</v>
      </c>
    </row>
    <row r="29" ht="51">
      <c r="A29" s="53" t="s">
        <v>165</v>
      </c>
    </row>
    <row r="30" ht="12.75">
      <c r="A30" s="51" t="s">
        <v>166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2" sqref="A2"/>
    </sheetView>
  </sheetViews>
  <sheetFormatPr defaultColWidth="11.421875" defaultRowHeight="12.75"/>
  <cols>
    <col min="1" max="1" width="26.57421875" style="0" customWidth="1"/>
  </cols>
  <sheetData>
    <row r="1" spans="1:3" ht="12.75">
      <c r="A1" s="43" t="s">
        <v>113</v>
      </c>
      <c r="B1" s="43" t="s">
        <v>114</v>
      </c>
      <c r="C1" s="43" t="s">
        <v>70</v>
      </c>
    </row>
    <row r="2" spans="1:3" ht="12.75">
      <c r="A2" s="44" t="s">
        <v>115</v>
      </c>
      <c r="B2" s="45">
        <v>202619</v>
      </c>
      <c r="C2" s="45">
        <v>188824777</v>
      </c>
    </row>
    <row r="3" spans="1:3" ht="12.75">
      <c r="A3" s="44" t="s">
        <v>116</v>
      </c>
      <c r="B3" s="45">
        <v>103464</v>
      </c>
      <c r="C3" s="45">
        <v>16900006</v>
      </c>
    </row>
    <row r="4" spans="1:3" ht="12.75">
      <c r="A4" s="44" t="s">
        <v>117</v>
      </c>
      <c r="B4" s="45">
        <v>102280</v>
      </c>
      <c r="C4" s="45">
        <v>57657298</v>
      </c>
    </row>
    <row r="5" spans="1:3" ht="12.75">
      <c r="A5" s="44" t="s">
        <v>118</v>
      </c>
      <c r="B5" s="45">
        <v>42315</v>
      </c>
      <c r="C5" s="45">
        <v>11954383</v>
      </c>
    </row>
    <row r="6" spans="1:3" ht="12.75">
      <c r="A6" s="44" t="s">
        <v>119</v>
      </c>
      <c r="B6" s="45">
        <v>64486</v>
      </c>
      <c r="C6" s="45">
        <v>41738867</v>
      </c>
    </row>
    <row r="7" spans="1:3" ht="12.75">
      <c r="A7" s="44" t="s">
        <v>120</v>
      </c>
      <c r="B7" s="45">
        <v>43640</v>
      </c>
      <c r="C7" s="45">
        <v>32239260</v>
      </c>
    </row>
    <row r="8" spans="1:3" ht="12.75">
      <c r="A8" s="44" t="s">
        <v>121</v>
      </c>
      <c r="B8" s="45">
        <v>109576</v>
      </c>
      <c r="C8" s="45">
        <v>58015132</v>
      </c>
    </row>
    <row r="9" spans="1:3" ht="12.75">
      <c r="A9" s="44" t="s">
        <v>122</v>
      </c>
      <c r="B9" s="45">
        <v>93084</v>
      </c>
      <c r="C9" s="45">
        <v>30670956</v>
      </c>
    </row>
    <row r="10" spans="1:3" ht="12.75">
      <c r="A10" s="44" t="s">
        <v>123</v>
      </c>
      <c r="B10" s="45">
        <v>137527</v>
      </c>
      <c r="C10" s="45">
        <v>107095944</v>
      </c>
    </row>
    <row r="11" spans="1:3" ht="12.75">
      <c r="A11" s="44" t="s">
        <v>124</v>
      </c>
      <c r="B11" s="45">
        <v>113413</v>
      </c>
      <c r="C11" s="45">
        <v>38526963</v>
      </c>
    </row>
    <row r="12" spans="1:3" ht="12.75">
      <c r="A12" s="44" t="s">
        <v>125</v>
      </c>
      <c r="B12" s="45">
        <v>87775</v>
      </c>
      <c r="C12" s="45">
        <v>29712477</v>
      </c>
    </row>
    <row r="13" spans="1:3" ht="12.75">
      <c r="A13" s="44" t="s">
        <v>126</v>
      </c>
      <c r="B13" s="45">
        <v>136632</v>
      </c>
      <c r="C13" s="45">
        <v>142450252</v>
      </c>
    </row>
    <row r="14" spans="1:3" ht="12.75">
      <c r="A14" s="44" t="s">
        <v>127</v>
      </c>
      <c r="B14" s="45">
        <v>143163</v>
      </c>
      <c r="C14" s="45">
        <v>115027638</v>
      </c>
    </row>
    <row r="15" spans="1:3" ht="12.75">
      <c r="A15" s="44" t="s">
        <v>128</v>
      </c>
      <c r="B15" s="45">
        <v>76508</v>
      </c>
      <c r="C15" s="45">
        <v>55179344</v>
      </c>
    </row>
    <row r="16" spans="1:3" ht="12.75">
      <c r="A16" s="44" t="s">
        <v>129</v>
      </c>
      <c r="B16" s="45">
        <v>70612</v>
      </c>
      <c r="C16" s="45">
        <v>75162029</v>
      </c>
    </row>
    <row r="17" spans="1:3" ht="12.75">
      <c r="A17" s="44" t="s">
        <v>130</v>
      </c>
      <c r="B17" s="45">
        <v>116382</v>
      </c>
      <c r="C17" s="45">
        <v>83810240</v>
      </c>
    </row>
    <row r="18" spans="1:3" ht="12.75">
      <c r="A18" s="44" t="s">
        <v>131</v>
      </c>
      <c r="B18" s="45">
        <v>87805</v>
      </c>
      <c r="C18" s="45">
        <v>51966169</v>
      </c>
    </row>
    <row r="19" spans="1:3" ht="12.75">
      <c r="A19" s="44" t="s">
        <v>132</v>
      </c>
      <c r="B19" s="45">
        <v>63532</v>
      </c>
      <c r="C19" s="45">
        <v>33346192</v>
      </c>
    </row>
    <row r="20" spans="1:3" ht="12.75">
      <c r="A20" s="44" t="s">
        <v>133</v>
      </c>
      <c r="B20" s="45">
        <v>124369</v>
      </c>
      <c r="C20" s="45">
        <v>52774235</v>
      </c>
    </row>
    <row r="21" spans="1:3" ht="12.75">
      <c r="A21" s="44" t="s">
        <v>134</v>
      </c>
      <c r="B21" s="45">
        <v>90313</v>
      </c>
      <c r="C21" s="45">
        <v>31739704</v>
      </c>
    </row>
    <row r="22" spans="1:3" ht="12.75">
      <c r="A22" s="44" t="s">
        <v>135</v>
      </c>
      <c r="B22" s="45">
        <v>92739</v>
      </c>
      <c r="C22" s="45">
        <v>52123262</v>
      </c>
    </row>
    <row r="23" spans="1:3" ht="12.75">
      <c r="A23" s="44" t="s">
        <v>136</v>
      </c>
      <c r="B23" s="45">
        <v>115419</v>
      </c>
      <c r="C23" s="45">
        <v>63901806</v>
      </c>
    </row>
    <row r="24" spans="1:3" ht="12.75">
      <c r="A24" s="44" t="s">
        <v>137</v>
      </c>
      <c r="B24" s="45">
        <v>105557</v>
      </c>
      <c r="C24" s="45">
        <v>95947093</v>
      </c>
    </row>
    <row r="25" spans="1:3" ht="12.75">
      <c r="A25" s="44" t="s">
        <v>139</v>
      </c>
      <c r="B25" s="45">
        <v>2323210</v>
      </c>
      <c r="C25" s="45">
        <v>1466764027</v>
      </c>
    </row>
    <row r="26" spans="1:3" ht="12.75">
      <c r="A26" s="44"/>
      <c r="B26" s="45"/>
      <c r="C26" s="45"/>
    </row>
    <row r="27" spans="1:3" ht="12.75">
      <c r="A27" s="44"/>
      <c r="B27" s="45"/>
      <c r="C27" s="45"/>
    </row>
    <row r="28" spans="1:3" ht="12.75">
      <c r="A28" s="44"/>
      <c r="B28" s="45"/>
      <c r="C28" s="45"/>
    </row>
    <row r="29" spans="1:3" ht="12.75">
      <c r="A29" s="44"/>
      <c r="B29" s="45"/>
      <c r="C29" s="45"/>
    </row>
    <row r="30" spans="1:3" ht="12.75">
      <c r="A30" s="44"/>
      <c r="B30" s="45"/>
      <c r="C30" s="45"/>
    </row>
    <row r="31" spans="1:3" ht="12.75">
      <c r="A31" s="44"/>
      <c r="B31" s="45"/>
      <c r="C31" s="45"/>
    </row>
    <row r="32" spans="1:3" ht="12.75">
      <c r="A32" s="44"/>
      <c r="B32" s="45"/>
      <c r="C32" s="45"/>
    </row>
    <row r="33" spans="1:3" ht="12.75">
      <c r="A33" s="44"/>
      <c r="B33" s="45"/>
      <c r="C33" s="45"/>
    </row>
    <row r="34" spans="1:3" ht="12.75">
      <c r="A34" s="44"/>
      <c r="B34" s="45"/>
      <c r="C34" s="45"/>
    </row>
    <row r="35" spans="1:3" ht="12.75">
      <c r="A35" s="44"/>
      <c r="B35" s="45"/>
      <c r="C35" s="45"/>
    </row>
    <row r="36" spans="1:3" ht="12.75">
      <c r="A36" s="44"/>
      <c r="B36" s="45"/>
      <c r="C36" s="45"/>
    </row>
    <row r="37" spans="1:3" ht="12.75">
      <c r="A37" s="44"/>
      <c r="B37" s="45"/>
      <c r="C37" s="45"/>
    </row>
    <row r="38" spans="1:3" ht="12.75">
      <c r="A38" s="44"/>
      <c r="B38" s="45"/>
      <c r="C38" s="45"/>
    </row>
    <row r="39" spans="1:3" ht="12.75">
      <c r="A39" s="44"/>
      <c r="B39" s="45"/>
      <c r="C39" s="45"/>
    </row>
    <row r="40" spans="1:3" ht="12.75">
      <c r="A40" s="44"/>
      <c r="B40" s="45"/>
      <c r="C40" s="45"/>
    </row>
    <row r="41" spans="1:3" ht="12.75">
      <c r="A41" s="44"/>
      <c r="B41" s="45"/>
      <c r="C41" s="45"/>
    </row>
    <row r="42" spans="1:3" ht="12.75">
      <c r="A42" s="44"/>
      <c r="B42" s="45"/>
      <c r="C42" s="45"/>
    </row>
    <row r="43" spans="1:3" ht="12.75">
      <c r="A43" s="44"/>
      <c r="B43" s="45"/>
      <c r="C43" s="4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57" t="s">
        <v>169</v>
      </c>
      <c r="B1" s="58"/>
    </row>
    <row r="6" spans="1:2" ht="14.25">
      <c r="A6" s="54">
        <v>0</v>
      </c>
      <c r="B6" s="55" t="s">
        <v>170</v>
      </c>
    </row>
    <row r="7" spans="1:2" ht="14.25">
      <c r="A7" s="6"/>
      <c r="B7" s="55" t="s">
        <v>171</v>
      </c>
    </row>
    <row r="8" spans="1:2" ht="14.25">
      <c r="A8" s="54" t="s">
        <v>172</v>
      </c>
      <c r="B8" s="55" t="s">
        <v>173</v>
      </c>
    </row>
    <row r="9" spans="1:2" ht="14.25">
      <c r="A9" s="54" t="s">
        <v>174</v>
      </c>
      <c r="B9" s="55" t="s">
        <v>175</v>
      </c>
    </row>
    <row r="10" spans="1:2" ht="14.25">
      <c r="A10" s="54" t="s">
        <v>176</v>
      </c>
      <c r="B10" s="55" t="s">
        <v>177</v>
      </c>
    </row>
    <row r="11" spans="1:2" ht="14.25">
      <c r="A11" s="54" t="s">
        <v>178</v>
      </c>
      <c r="B11" s="55" t="s">
        <v>179</v>
      </c>
    </row>
    <row r="12" spans="1:2" ht="14.25">
      <c r="A12" s="54" t="s">
        <v>180</v>
      </c>
      <c r="B12" s="55" t="s">
        <v>181</v>
      </c>
    </row>
    <row r="13" spans="1:2" ht="14.25">
      <c r="A13" s="54" t="s">
        <v>182</v>
      </c>
      <c r="B13" s="55" t="s">
        <v>183</v>
      </c>
    </row>
    <row r="14" spans="1:2" ht="14.25">
      <c r="A14" s="54" t="s">
        <v>184</v>
      </c>
      <c r="B14" s="55" t="s">
        <v>185</v>
      </c>
    </row>
    <row r="15" spans="1:2" ht="14.25">
      <c r="A15" s="54" t="s">
        <v>186</v>
      </c>
      <c r="B15" s="55" t="s">
        <v>187</v>
      </c>
    </row>
    <row r="16" ht="14.25">
      <c r="A16" s="55"/>
    </row>
    <row r="17" spans="1:2" ht="14.25">
      <c r="A17" s="55" t="s">
        <v>188</v>
      </c>
      <c r="B17" s="56" t="s">
        <v>189</v>
      </c>
    </row>
    <row r="18" spans="1:2" ht="14.25">
      <c r="A18" s="55" t="s">
        <v>190</v>
      </c>
      <c r="B18" s="56" t="s">
        <v>191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20" sqref="I20"/>
    </sheetView>
  </sheetViews>
  <sheetFormatPr defaultColWidth="11.421875" defaultRowHeight="12.75"/>
  <sheetData>
    <row r="1" spans="1:7" ht="12.75">
      <c r="A1" s="60" t="s">
        <v>0</v>
      </c>
      <c r="B1" s="59"/>
      <c r="C1" s="59"/>
      <c r="D1" s="59"/>
      <c r="E1" s="59"/>
      <c r="F1" s="59"/>
      <c r="G1" s="59"/>
    </row>
    <row r="2" ht="9.75" customHeight="1"/>
    <row r="3" spans="1:7" ht="53.25" customHeight="1">
      <c r="A3" s="59" t="s">
        <v>10</v>
      </c>
      <c r="B3" s="59"/>
      <c r="C3" s="59"/>
      <c r="D3" s="59"/>
      <c r="E3" s="59"/>
      <c r="F3" s="59"/>
      <c r="G3" s="59"/>
    </row>
    <row r="4" ht="19.5" customHeight="1"/>
    <row r="5" spans="1:7" ht="12.75">
      <c r="A5" s="60" t="s">
        <v>1</v>
      </c>
      <c r="B5" s="59"/>
      <c r="C5" s="59"/>
      <c r="D5" s="59"/>
      <c r="E5" s="59"/>
      <c r="F5" s="59"/>
      <c r="G5" s="59"/>
    </row>
    <row r="6" ht="9.75" customHeight="1"/>
    <row r="7" spans="1:7" ht="39" customHeight="1">
      <c r="A7" s="59" t="s">
        <v>11</v>
      </c>
      <c r="B7" s="59"/>
      <c r="C7" s="59"/>
      <c r="D7" s="59"/>
      <c r="E7" s="59"/>
      <c r="F7" s="59"/>
      <c r="G7" s="59"/>
    </row>
    <row r="8" ht="19.5" customHeight="1"/>
    <row r="9" spans="1:7" ht="12.75">
      <c r="A9" s="60" t="s">
        <v>2</v>
      </c>
      <c r="B9" s="59"/>
      <c r="C9" s="59"/>
      <c r="D9" s="59"/>
      <c r="E9" s="59"/>
      <c r="F9" s="59"/>
      <c r="G9" s="59"/>
    </row>
    <row r="10" ht="9.75" customHeight="1"/>
    <row r="11" spans="1:7" ht="12.75">
      <c r="A11" s="59" t="s">
        <v>3</v>
      </c>
      <c r="B11" s="59"/>
      <c r="C11" s="59"/>
      <c r="D11" s="59"/>
      <c r="E11" s="59"/>
      <c r="F11" s="59"/>
      <c r="G11" s="59"/>
    </row>
    <row r="12" ht="19.5" customHeight="1"/>
    <row r="13" spans="1:7" ht="12.75">
      <c r="A13" s="60" t="s">
        <v>4</v>
      </c>
      <c r="B13" s="59"/>
      <c r="C13" s="59"/>
      <c r="D13" s="59"/>
      <c r="E13" s="59"/>
      <c r="F13" s="59"/>
      <c r="G13" s="59"/>
    </row>
    <row r="14" ht="9.75" customHeight="1"/>
    <row r="15" spans="1:7" ht="66" customHeight="1">
      <c r="A15" s="61" t="s">
        <v>5</v>
      </c>
      <c r="B15" s="61"/>
      <c r="C15" s="61"/>
      <c r="D15" s="61"/>
      <c r="E15" s="61"/>
      <c r="F15" s="61"/>
      <c r="G15" s="61"/>
    </row>
    <row r="16" ht="19.5" customHeight="1"/>
    <row r="17" spans="1:7" ht="12.75">
      <c r="A17" s="60" t="s">
        <v>6</v>
      </c>
      <c r="B17" s="59"/>
      <c r="C17" s="59"/>
      <c r="D17" s="59"/>
      <c r="E17" s="59"/>
      <c r="F17" s="59"/>
      <c r="G17" s="59"/>
    </row>
    <row r="18" ht="9.75" customHeight="1"/>
    <row r="19" spans="1:7" ht="12.75">
      <c r="A19" s="60" t="s">
        <v>62</v>
      </c>
      <c r="B19" s="59"/>
      <c r="C19" s="59"/>
      <c r="D19" s="59"/>
      <c r="E19" s="59"/>
      <c r="F19" s="59"/>
      <c r="G19" s="59"/>
    </row>
    <row r="20" ht="3" customHeight="1"/>
    <row r="21" spans="1:7" ht="27" customHeight="1">
      <c r="A21" s="59" t="s">
        <v>7</v>
      </c>
      <c r="B21" s="59"/>
      <c r="C21" s="59"/>
      <c r="D21" s="59"/>
      <c r="E21" s="59"/>
      <c r="F21" s="59"/>
      <c r="G21" s="59"/>
    </row>
    <row r="22" ht="9.75" customHeight="1"/>
    <row r="23" spans="1:7" ht="12.75">
      <c r="A23" s="60" t="s">
        <v>8</v>
      </c>
      <c r="B23" s="59"/>
      <c r="C23" s="59"/>
      <c r="D23" s="59"/>
      <c r="E23" s="59"/>
      <c r="F23" s="59"/>
      <c r="G23" s="59"/>
    </row>
    <row r="24" ht="3" customHeight="1"/>
    <row r="25" spans="1:7" ht="39" customHeight="1">
      <c r="A25" s="59" t="s">
        <v>12</v>
      </c>
      <c r="B25" s="59"/>
      <c r="C25" s="59"/>
      <c r="D25" s="59"/>
      <c r="E25" s="59"/>
      <c r="F25" s="59"/>
      <c r="G25" s="59"/>
    </row>
    <row r="26" ht="9.75" customHeight="1"/>
    <row r="27" spans="1:7" ht="12.75">
      <c r="A27" s="60" t="s">
        <v>9</v>
      </c>
      <c r="B27" s="59"/>
      <c r="C27" s="59"/>
      <c r="D27" s="59"/>
      <c r="E27" s="59"/>
      <c r="F27" s="59"/>
      <c r="G27" s="59"/>
    </row>
    <row r="28" ht="3" customHeight="1"/>
    <row r="29" spans="1:7" ht="27.75" customHeight="1">
      <c r="A29" s="59" t="s">
        <v>141</v>
      </c>
      <c r="B29" s="59"/>
      <c r="C29" s="59"/>
      <c r="D29" s="59"/>
      <c r="E29" s="59"/>
      <c r="F29" s="59"/>
      <c r="G29" s="59"/>
    </row>
    <row r="30" ht="9.75" customHeight="1"/>
    <row r="31" spans="1:7" ht="12.75">
      <c r="A31" s="60" t="s">
        <v>67</v>
      </c>
      <c r="B31" s="59"/>
      <c r="C31" s="59"/>
      <c r="D31" s="59"/>
      <c r="E31" s="59"/>
      <c r="F31" s="59"/>
      <c r="G31" s="59"/>
    </row>
    <row r="32" ht="3" customHeight="1"/>
    <row r="33" spans="1:7" ht="39" customHeight="1">
      <c r="A33" s="59" t="s">
        <v>13</v>
      </c>
      <c r="B33" s="59"/>
      <c r="C33" s="59"/>
      <c r="D33" s="59"/>
      <c r="E33" s="59"/>
      <c r="F33" s="59"/>
      <c r="G33" s="59"/>
    </row>
    <row r="34" ht="9.75" customHeight="1"/>
    <row r="35" spans="1:7" ht="12.75">
      <c r="A35" s="60" t="s">
        <v>68</v>
      </c>
      <c r="B35" s="59"/>
      <c r="C35" s="59"/>
      <c r="D35" s="59"/>
      <c r="E35" s="59"/>
      <c r="F35" s="59"/>
      <c r="G35" s="59"/>
    </row>
    <row r="36" ht="3" customHeight="1"/>
    <row r="37" spans="1:7" ht="89.25" customHeight="1">
      <c r="A37" s="59" t="s">
        <v>14</v>
      </c>
      <c r="B37" s="59"/>
      <c r="C37" s="59"/>
      <c r="D37" s="59"/>
      <c r="E37" s="59"/>
      <c r="F37" s="59"/>
      <c r="G37" s="59"/>
    </row>
  </sheetData>
  <mergeCells count="19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3:G33"/>
    <mergeCell ref="A35:G35"/>
    <mergeCell ref="A37:G37"/>
    <mergeCell ref="A25:G25"/>
    <mergeCell ref="A27:G27"/>
    <mergeCell ref="A29:G29"/>
    <mergeCell ref="A31:G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I20" sqref="I20"/>
    </sheetView>
  </sheetViews>
  <sheetFormatPr defaultColWidth="11.421875" defaultRowHeight="15" customHeight="1"/>
  <cols>
    <col min="1" max="1" width="34.28125" style="4" customWidth="1"/>
    <col min="2" max="4" width="15.7109375" style="4" customWidth="1"/>
    <col min="5" max="16384" width="11.421875" style="4" customWidth="1"/>
  </cols>
  <sheetData>
    <row r="1" spans="1:4" ht="15" customHeight="1">
      <c r="A1" s="62"/>
      <c r="B1" s="63"/>
      <c r="C1" s="63"/>
      <c r="D1" s="63"/>
    </row>
    <row r="23" spans="1:7" ht="15" customHeight="1">
      <c r="A23" s="71" t="s">
        <v>151</v>
      </c>
      <c r="B23" s="72"/>
      <c r="C23" s="72"/>
      <c r="D23" s="72"/>
      <c r="E23" s="3"/>
      <c r="F23" s="3"/>
      <c r="G23" s="3"/>
    </row>
    <row r="24" spans="1:7" ht="15" customHeight="1">
      <c r="A24" s="72"/>
      <c r="B24" s="72"/>
      <c r="C24" s="72"/>
      <c r="D24" s="72"/>
      <c r="E24" s="3"/>
      <c r="F24" s="3"/>
      <c r="G24" s="3"/>
    </row>
    <row r="25" spans="1:4" ht="9" customHeight="1" thickBot="1">
      <c r="A25" s="5"/>
      <c r="B25" s="5"/>
      <c r="C25" s="5"/>
      <c r="D25" s="5"/>
    </row>
    <row r="26" spans="1:4" s="10" customFormat="1" ht="15" customHeight="1">
      <c r="A26" s="64" t="s">
        <v>18</v>
      </c>
      <c r="B26" s="68" t="s">
        <v>150</v>
      </c>
      <c r="C26" s="67" t="s">
        <v>149</v>
      </c>
      <c r="D26" s="68"/>
    </row>
    <row r="27" spans="1:4" s="10" customFormat="1" ht="15" customHeight="1">
      <c r="A27" s="65"/>
      <c r="B27" s="70"/>
      <c r="C27" s="69"/>
      <c r="D27" s="70"/>
    </row>
    <row r="28" spans="1:4" s="10" customFormat="1" ht="6.75" customHeight="1">
      <c r="A28" s="65"/>
      <c r="B28" s="70"/>
      <c r="C28" s="69"/>
      <c r="D28" s="70"/>
    </row>
    <row r="29" spans="1:4" s="10" customFormat="1" ht="15" customHeight="1" thickBot="1">
      <c r="A29" s="66"/>
      <c r="B29" s="11" t="s">
        <v>37</v>
      </c>
      <c r="C29" s="11" t="s">
        <v>52</v>
      </c>
      <c r="D29" s="11" t="s">
        <v>19</v>
      </c>
    </row>
    <row r="30" s="10" customFormat="1" ht="19.5" customHeight="1">
      <c r="A30" s="13" t="s">
        <v>20</v>
      </c>
    </row>
    <row r="31" spans="1:4" s="10" customFormat="1" ht="12" customHeight="1">
      <c r="A31" s="12" t="s">
        <v>21</v>
      </c>
      <c r="B31" s="19">
        <f>'Basis TAB1'!B12</f>
        <v>85955</v>
      </c>
      <c r="C31" s="19">
        <f>'Basis TAB1'!C12/1000</f>
        <v>44193.643</v>
      </c>
      <c r="D31" s="19">
        <f>(C31/B31)*1000</f>
        <v>514.1486010121575</v>
      </c>
    </row>
    <row r="32" spans="1:4" s="10" customFormat="1" ht="12" customHeight="1">
      <c r="A32" s="12" t="s">
        <v>22</v>
      </c>
      <c r="B32" s="19">
        <f>'Basis TAB1'!B13</f>
        <v>64486</v>
      </c>
      <c r="C32" s="19">
        <f>'Basis TAB1'!C13/1000</f>
        <v>41738.867</v>
      </c>
      <c r="D32" s="19">
        <f aca="true" t="shared" si="0" ref="D32:D47">(C32/B32)*1000</f>
        <v>647.2547064479112</v>
      </c>
    </row>
    <row r="33" spans="1:4" s="10" customFormat="1" ht="12" customHeight="1">
      <c r="A33" s="12" t="s">
        <v>23</v>
      </c>
      <c r="B33" s="19">
        <f>'Basis TAB1'!B16</f>
        <v>408363</v>
      </c>
      <c r="C33" s="19">
        <f>'Basis TAB1'!C16/1000</f>
        <v>263382.081</v>
      </c>
      <c r="D33" s="19">
        <f t="shared" si="0"/>
        <v>644.9704821445625</v>
      </c>
    </row>
    <row r="34" spans="1:4" s="15" customFormat="1" ht="16.5" customHeight="1">
      <c r="A34" s="14" t="s">
        <v>24</v>
      </c>
      <c r="B34" s="20">
        <f>'Basis TAB1'!B3</f>
        <v>558804</v>
      </c>
      <c r="C34" s="20">
        <f>'Basis TAB1'!C3/1000</f>
        <v>349314.591</v>
      </c>
      <c r="D34" s="20">
        <f t="shared" si="0"/>
        <v>625.1111140936715</v>
      </c>
    </row>
    <row r="35" spans="1:4" s="10" customFormat="1" ht="15" customHeight="1">
      <c r="A35" s="13" t="s">
        <v>25</v>
      </c>
      <c r="B35" s="17"/>
      <c r="C35" s="17"/>
      <c r="D35" s="17"/>
    </row>
    <row r="36" spans="1:4" s="10" customFormat="1" ht="12" customHeight="1">
      <c r="A36" s="12" t="s">
        <v>26</v>
      </c>
      <c r="B36" s="19">
        <f>'Basis TAB1'!B6</f>
        <v>286812</v>
      </c>
      <c r="C36" s="19">
        <f>'Basis TAB1'!C6/1000</f>
        <v>126910.086</v>
      </c>
      <c r="D36" s="19">
        <f t="shared" si="0"/>
        <v>442.48527258273714</v>
      </c>
    </row>
    <row r="37" spans="1:4" s="10" customFormat="1" ht="12" customHeight="1">
      <c r="A37" s="12" t="s">
        <v>27</v>
      </c>
      <c r="B37" s="19">
        <f>'Basis TAB1'!B7</f>
        <v>357906</v>
      </c>
      <c r="C37" s="19">
        <f>'Basis TAB1'!C7/1000</f>
        <v>122950.345</v>
      </c>
      <c r="D37" s="19">
        <f t="shared" si="0"/>
        <v>343.52691768229647</v>
      </c>
    </row>
    <row r="38" spans="1:4" s="10" customFormat="1" ht="12" customHeight="1">
      <c r="A38" s="12" t="s">
        <v>28</v>
      </c>
      <c r="B38" s="19">
        <f>'Basis TAB1'!B8</f>
        <v>306937</v>
      </c>
      <c r="C38" s="19">
        <f>'Basis TAB1'!C8/1000</f>
        <v>133606.725</v>
      </c>
      <c r="D38" s="19">
        <f t="shared" si="0"/>
        <v>435.29038532337256</v>
      </c>
    </row>
    <row r="39" spans="1:4" s="10" customFormat="1" ht="12" customHeight="1">
      <c r="A39" s="12" t="s">
        <v>29</v>
      </c>
      <c r="B39" s="19">
        <f>'Basis TAB1'!B9</f>
        <v>226314</v>
      </c>
      <c r="C39" s="19">
        <f>'Basis TAB1'!C9/1000</f>
        <v>122947.06</v>
      </c>
      <c r="D39" s="19">
        <f t="shared" si="0"/>
        <v>543.2587466970668</v>
      </c>
    </row>
    <row r="40" spans="1:4" s="10" customFormat="1" ht="12" customHeight="1">
      <c r="A40" s="12" t="s">
        <v>30</v>
      </c>
      <c r="B40" s="19">
        <f>'Basis TAB1'!B10</f>
        <v>160491</v>
      </c>
      <c r="C40" s="19">
        <f>'Basis TAB1'!C10/1000</f>
        <v>73911.99</v>
      </c>
      <c r="D40" s="19">
        <f t="shared" si="0"/>
        <v>460.5366656074173</v>
      </c>
    </row>
    <row r="41" spans="1:4" s="10" customFormat="1" ht="12" customHeight="1">
      <c r="A41" s="12" t="s">
        <v>31</v>
      </c>
      <c r="B41" s="19">
        <f>'Basis TAB1'!B11</f>
        <v>425946</v>
      </c>
      <c r="C41" s="19">
        <f>'Basis TAB1'!C11/1000</f>
        <v>242752.281</v>
      </c>
      <c r="D41" s="19">
        <f t="shared" si="0"/>
        <v>569.9132777394317</v>
      </c>
    </row>
    <row r="42" spans="1:4" s="15" customFormat="1" ht="16.5" customHeight="1">
      <c r="A42" s="14" t="s">
        <v>24</v>
      </c>
      <c r="B42" s="20">
        <f>'Basis TAB1'!B2</f>
        <v>1764406</v>
      </c>
      <c r="C42" s="20">
        <f>'Basis TAB1'!C2/1000</f>
        <v>823078.487</v>
      </c>
      <c r="D42" s="20">
        <f t="shared" si="0"/>
        <v>466.4904149045061</v>
      </c>
    </row>
    <row r="43" spans="1:4" s="15" customFormat="1" ht="16.5" customHeight="1">
      <c r="A43" s="14" t="s">
        <v>32</v>
      </c>
      <c r="B43" s="20">
        <f>'Basis TAB1'!B5</f>
        <v>578474</v>
      </c>
      <c r="C43" s="20">
        <f>'Basis TAB1'!C5/1000</f>
        <v>16399.276</v>
      </c>
      <c r="D43" s="20">
        <f t="shared" si="0"/>
        <v>28.349201519860877</v>
      </c>
    </row>
    <row r="44" spans="1:4" s="15" customFormat="1" ht="16.5" customHeight="1">
      <c r="A44" s="14" t="s">
        <v>33</v>
      </c>
      <c r="B44" s="20">
        <f>'Basis TAB1'!B4</f>
        <v>1764406</v>
      </c>
      <c r="C44" s="20">
        <f>'Basis TAB1'!C4/1000</f>
        <v>277971.673</v>
      </c>
      <c r="D44" s="20">
        <f t="shared" si="0"/>
        <v>157.54405335279975</v>
      </c>
    </row>
    <row r="45" spans="1:4" s="15" customFormat="1" ht="16.5" customHeight="1">
      <c r="A45" s="14" t="s">
        <v>35</v>
      </c>
      <c r="B45" s="18"/>
      <c r="C45" s="18"/>
      <c r="D45" s="18"/>
    </row>
    <row r="46" spans="1:4" s="15" customFormat="1" ht="22.5" customHeight="1">
      <c r="A46" s="16" t="s">
        <v>34</v>
      </c>
      <c r="B46" s="20">
        <f>'Basis TAB1'!B4</f>
        <v>1764406</v>
      </c>
      <c r="C46" s="20">
        <f>SUM(C42:C44)</f>
        <v>1117449.436</v>
      </c>
      <c r="D46" s="20">
        <f t="shared" si="0"/>
        <v>633.3289707697661</v>
      </c>
    </row>
    <row r="47" spans="1:4" s="15" customFormat="1" ht="16.5" customHeight="1">
      <c r="A47" s="14" t="s">
        <v>36</v>
      </c>
      <c r="B47" s="20">
        <f>'Basis TAB1'!B14</f>
        <v>2323210</v>
      </c>
      <c r="C47" s="20">
        <f>'Basis TAB1'!C14/1000</f>
        <v>1466764.027</v>
      </c>
      <c r="D47" s="20">
        <f t="shared" si="0"/>
        <v>631.3523215723072</v>
      </c>
    </row>
    <row r="48" spans="1:4" s="10" customFormat="1" ht="15" customHeight="1">
      <c r="A48" s="12"/>
      <c r="B48" s="19"/>
      <c r="C48" s="19"/>
      <c r="D48" s="19"/>
    </row>
    <row r="49" s="10" customFormat="1" ht="12" customHeight="1">
      <c r="A49" s="10" t="s">
        <v>143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4" customWidth="1"/>
    <col min="2" max="6" width="12.28125" style="4" customWidth="1"/>
    <col min="7" max="16384" width="11.421875" style="4" customWidth="1"/>
  </cols>
  <sheetData>
    <row r="1" spans="1:6" ht="12">
      <c r="A1" s="71" t="s">
        <v>144</v>
      </c>
      <c r="B1" s="72"/>
      <c r="C1" s="72"/>
      <c r="D1" s="72"/>
      <c r="E1" s="72"/>
      <c r="F1" s="72"/>
    </row>
    <row r="2" spans="1:6" ht="12">
      <c r="A2" s="72"/>
      <c r="B2" s="72"/>
      <c r="C2" s="72"/>
      <c r="D2" s="72"/>
      <c r="E2" s="72"/>
      <c r="F2" s="72"/>
    </row>
    <row r="3" spans="1:6" ht="12.75" thickBot="1">
      <c r="A3" s="5"/>
      <c r="B3" s="5"/>
      <c r="C3" s="5"/>
      <c r="D3" s="5"/>
      <c r="E3" s="5"/>
      <c r="F3" s="5"/>
    </row>
    <row r="4" spans="1:6" ht="12">
      <c r="A4" s="73" t="s">
        <v>58</v>
      </c>
      <c r="B4" s="74" t="s">
        <v>85</v>
      </c>
      <c r="C4" s="81" t="s">
        <v>17</v>
      </c>
      <c r="D4" s="81"/>
      <c r="E4" s="81"/>
      <c r="F4" s="81"/>
    </row>
    <row r="5" spans="1:6" ht="12">
      <c r="A5" s="74"/>
      <c r="B5" s="74"/>
      <c r="C5" s="77" t="s">
        <v>53</v>
      </c>
      <c r="D5" s="77" t="s">
        <v>33</v>
      </c>
      <c r="E5" s="77" t="s">
        <v>60</v>
      </c>
      <c r="F5" s="80" t="s">
        <v>61</v>
      </c>
    </row>
    <row r="6" spans="1:6" ht="12">
      <c r="A6" s="74"/>
      <c r="B6" s="74"/>
      <c r="C6" s="78"/>
      <c r="D6" s="78"/>
      <c r="E6" s="78"/>
      <c r="F6" s="80"/>
    </row>
    <row r="7" spans="1:6" ht="12">
      <c r="A7" s="74"/>
      <c r="B7" s="74"/>
      <c r="C7" s="78"/>
      <c r="D7" s="78"/>
      <c r="E7" s="78"/>
      <c r="F7" s="80"/>
    </row>
    <row r="8" spans="1:6" ht="12">
      <c r="A8" s="74"/>
      <c r="B8" s="76"/>
      <c r="C8" s="79"/>
      <c r="D8" s="79"/>
      <c r="E8" s="79"/>
      <c r="F8" s="81"/>
    </row>
    <row r="9" spans="1:6" ht="12.75" thickBot="1">
      <c r="A9" s="75"/>
      <c r="B9" s="82" t="s">
        <v>52</v>
      </c>
      <c r="C9" s="83"/>
      <c r="D9" s="83"/>
      <c r="E9" s="83"/>
      <c r="F9" s="83"/>
    </row>
    <row r="10" ht="12">
      <c r="A10" s="28"/>
    </row>
    <row r="11" spans="1:6" s="30" customFormat="1" ht="22.5" customHeight="1">
      <c r="A11" s="29" t="s">
        <v>62</v>
      </c>
      <c r="B11" s="26">
        <f>IF('Basis TAB2'!J4/1000=0,"-",'Basis TAB2'!J4/1000)</f>
        <v>843460.021</v>
      </c>
      <c r="C11" s="26">
        <f>IF('Basis TAB2'!K4/1000=0,"-",'Basis TAB2'!K4/1000)</f>
        <v>167027.548</v>
      </c>
      <c r="D11" s="26">
        <f>IF('Basis TAB2'!L4/1000=0,"-",'Basis TAB2'!L4/1000)</f>
        <v>169929.136</v>
      </c>
      <c r="E11" s="26">
        <f>IF('Basis TAB2'!M4/1000=0,"-",'Basis TAB2'!M4/1000)</f>
        <v>492681.649</v>
      </c>
      <c r="F11" s="26">
        <f>IF('Basis TAB2'!N4/1000=0,"-",'Basis TAB2'!N4/1000)</f>
        <v>13821.688</v>
      </c>
    </row>
    <row r="12" spans="1:6" s="32" customFormat="1" ht="22.5" customHeight="1">
      <c r="A12" s="31" t="s">
        <v>63</v>
      </c>
      <c r="B12" s="26"/>
      <c r="C12" s="26"/>
      <c r="D12" s="26"/>
      <c r="E12" s="26"/>
      <c r="F12" s="26"/>
    </row>
    <row r="13" spans="1:6" s="32" customFormat="1" ht="22.5" customHeight="1">
      <c r="A13" s="31" t="s">
        <v>64</v>
      </c>
      <c r="B13" s="26">
        <f>IF('Basis TAB2'!J6/1000=0,"-",'Basis TAB2'!J6/1000)</f>
        <v>224826.653</v>
      </c>
      <c r="C13" s="26">
        <f>IF('Basis TAB2'!K6/1000=0,"-",'Basis TAB2'!K6/1000)</f>
        <v>27661.526</v>
      </c>
      <c r="D13" s="26">
        <f>IF('Basis TAB2'!L6/1000=0,"-",'Basis TAB2'!L6/1000)</f>
        <v>22778.524</v>
      </c>
      <c r="E13" s="26">
        <f>IF('Basis TAB2'!M6/1000=0,"-",'Basis TAB2'!M6/1000)</f>
        <v>165808.588</v>
      </c>
      <c r="F13" s="26">
        <f>IF('Basis TAB2'!N6/1000=0,"-",'Basis TAB2'!N6/1000)</f>
        <v>8578.015</v>
      </c>
    </row>
    <row r="14" spans="1:6" s="32" customFormat="1" ht="22.5" customHeight="1">
      <c r="A14" s="31" t="s">
        <v>15</v>
      </c>
      <c r="B14" s="26">
        <f>IF('Basis TAB2'!J7/1000=0,"-",'Basis TAB2'!J7/1000)</f>
        <v>617515.39</v>
      </c>
      <c r="C14" s="26">
        <f>IF('Basis TAB2'!K7/1000=0,"-",'Basis TAB2'!K7/1000)</f>
        <v>138969.789</v>
      </c>
      <c r="D14" s="26">
        <f>IF('Basis TAB2'!L7/1000=0,"-",'Basis TAB2'!L7/1000)</f>
        <v>146653.345</v>
      </c>
      <c r="E14" s="26">
        <f>IF('Basis TAB2'!M7/1000=0,"-",'Basis TAB2'!M7/1000)</f>
        <v>326665.329</v>
      </c>
      <c r="F14" s="26">
        <f>IF('Basis TAB2'!N7/1000=0,"-",'Basis TAB2'!N7/1000)</f>
        <v>5226.927</v>
      </c>
    </row>
    <row r="15" spans="1:6" s="30" customFormat="1" ht="22.5" customHeight="1">
      <c r="A15" s="29" t="s">
        <v>86</v>
      </c>
      <c r="B15" s="26">
        <f>IF('Basis TAB2'!J8/1000=0,"-",'Basis TAB2'!J8/1000)</f>
        <v>20789.706</v>
      </c>
      <c r="C15" s="26">
        <f>IF('Basis TAB2'!K8/1000=0,"-",'Basis TAB2'!K8/1000)</f>
        <v>2026.879</v>
      </c>
      <c r="D15" s="26">
        <f>IF('Basis TAB2'!L8/1000=0,"-",'Basis TAB2'!L8/1000)</f>
        <v>12646.494</v>
      </c>
      <c r="E15" s="26">
        <f>IF('Basis TAB2'!M8/1000=0,"-",'Basis TAB2'!M8/1000)</f>
        <v>5992.466</v>
      </c>
      <c r="F15" s="26">
        <f>IF('Basis TAB2'!N8/1000=0,"-",'Basis TAB2'!N8/1000)</f>
        <v>123.867</v>
      </c>
    </row>
    <row r="16" spans="1:6" s="32" customFormat="1" ht="22.5" customHeight="1">
      <c r="A16" s="31" t="s">
        <v>63</v>
      </c>
      <c r="B16" s="26"/>
      <c r="C16" s="26"/>
      <c r="D16" s="26"/>
      <c r="E16" s="26"/>
      <c r="F16" s="26"/>
    </row>
    <row r="17" spans="1:6" s="32" customFormat="1" ht="22.5" customHeight="1">
      <c r="A17" s="31" t="s">
        <v>65</v>
      </c>
      <c r="B17" s="26">
        <f>IF('Basis TAB2'!J10/1000=0,"-",'Basis TAB2'!J10/1000)</f>
        <v>19706.866</v>
      </c>
      <c r="C17" s="26">
        <f>IF('Basis TAB2'!K10/1000=0,"-",'Basis TAB2'!K10/1000)</f>
        <v>1471.48</v>
      </c>
      <c r="D17" s="26">
        <f>IF('Basis TAB2'!L10/1000=0,"-",'Basis TAB2'!L10/1000)</f>
        <v>13099.102</v>
      </c>
      <c r="E17" s="26">
        <f>IF('Basis TAB2'!M10/1000=0,"-",'Basis TAB2'!M10/1000)</f>
        <v>5136.284</v>
      </c>
      <c r="F17" s="26" t="str">
        <f>IF('Basis TAB2'!N10/1000=0,"-",'Basis TAB2'!N10/1000)</f>
        <v>-</v>
      </c>
    </row>
    <row r="18" spans="1:6" s="30" customFormat="1" ht="22.5" customHeight="1">
      <c r="A18" s="29" t="s">
        <v>66</v>
      </c>
      <c r="B18" s="26">
        <f>IF('Basis TAB2'!J11/1000=0,"-",'Basis TAB2'!J11/1000)</f>
        <v>23376.427</v>
      </c>
      <c r="C18" s="26">
        <f>IF('Basis TAB2'!K11/1000=0,"-",'Basis TAB2'!K11/1000)</f>
        <v>11612.806</v>
      </c>
      <c r="D18" s="26">
        <f>IF('Basis TAB2'!L11/1000=0,"-",'Basis TAB2'!L11/1000)</f>
        <v>5557.32</v>
      </c>
      <c r="E18" s="26">
        <f>IF('Basis TAB2'!M11/1000=0,"-",'Basis TAB2'!M11/1000)</f>
        <v>6206.301</v>
      </c>
      <c r="F18" s="26" t="str">
        <f>IF('Basis TAB2'!N11/1000=0,"-",'Basis TAB2'!N11/1000)</f>
        <v>-</v>
      </c>
    </row>
    <row r="19" spans="1:6" s="32" customFormat="1" ht="22.5" customHeight="1">
      <c r="A19" s="31" t="s">
        <v>59</v>
      </c>
      <c r="B19" s="26"/>
      <c r="C19" s="26"/>
      <c r="D19" s="26"/>
      <c r="E19" s="26"/>
      <c r="F19" s="26"/>
    </row>
    <row r="20" spans="1:6" s="32" customFormat="1" ht="34.5" customHeight="1">
      <c r="A20" s="31" t="s">
        <v>145</v>
      </c>
      <c r="B20" s="26">
        <f>IF('Basis TAB2'!J13/1000=0,"-",'Basis TAB2'!J13/1000)</f>
        <v>889.532</v>
      </c>
      <c r="C20" s="26">
        <f>IF('Basis TAB2'!K13/1000=0,"-",'Basis TAB2'!K13/1000)</f>
        <v>168.524</v>
      </c>
      <c r="D20" s="26">
        <f>IF('Basis TAB2'!L13/1000=0,"-",'Basis TAB2'!L13/1000)</f>
        <v>15.031</v>
      </c>
      <c r="E20" s="26">
        <f>IF('Basis TAB2'!M13/1000=0,"-",'Basis TAB2'!M13/1000)</f>
        <v>705.977</v>
      </c>
      <c r="F20" s="26" t="str">
        <f>IF('Basis TAB2'!N13/1000=0,"-",'Basis TAB2'!N13/1000)</f>
        <v>-</v>
      </c>
    </row>
    <row r="21" spans="1:6" s="32" customFormat="1" ht="34.5" customHeight="1">
      <c r="A21" s="31" t="s">
        <v>146</v>
      </c>
      <c r="B21" s="26">
        <f>IF('Basis TAB2'!J14/1000=0,"-",'Basis TAB2'!J14/1000)</f>
        <v>22486.895</v>
      </c>
      <c r="C21" s="26">
        <f>IF('Basis TAB2'!K14/1000=0,"-",'Basis TAB2'!K14/1000)</f>
        <v>11444.282</v>
      </c>
      <c r="D21" s="26">
        <f>IF('Basis TAB2'!L14/1000=0,"-",'Basis TAB2'!L14/1000)</f>
        <v>5542.289</v>
      </c>
      <c r="E21" s="26">
        <f>IF('Basis TAB2'!M14/1000=0,"-",'Basis TAB2'!M14/1000)</f>
        <v>5500.324</v>
      </c>
      <c r="F21" s="26" t="str">
        <f>IF('Basis TAB2'!N14/1000=0,"-",'Basis TAB2'!N14/1000)</f>
        <v>-</v>
      </c>
    </row>
    <row r="22" spans="1:6" s="30" customFormat="1" ht="22.5" customHeight="1">
      <c r="A22" s="29" t="s">
        <v>67</v>
      </c>
      <c r="B22" s="26">
        <f>IF('Basis TAB2'!J15/1000=0,"-",'Basis TAB2'!J15/1000)</f>
        <v>351117.335</v>
      </c>
      <c r="C22" s="26">
        <f>IF('Basis TAB2'!K15/1000=0,"-",'Basis TAB2'!K15/1000)</f>
        <v>104456.839</v>
      </c>
      <c r="D22" s="26">
        <f>IF('Basis TAB2'!L15/1000=0,"-",'Basis TAB2'!L15/1000)</f>
        <v>40677.005</v>
      </c>
      <c r="E22" s="26">
        <f>IF('Basis TAB2'!M15/1000=0,"-",'Basis TAB2'!M15/1000)</f>
        <v>205982.376</v>
      </c>
      <c r="F22" s="26">
        <f>IF('Basis TAB2'!N15/1000=0,"-",'Basis TAB2'!N15/1000)</f>
        <v>1.115</v>
      </c>
    </row>
    <row r="23" spans="1:6" s="32" customFormat="1" ht="22.5" customHeight="1">
      <c r="A23" s="31" t="s">
        <v>63</v>
      </c>
      <c r="B23" s="26"/>
      <c r="C23" s="26"/>
      <c r="D23" s="26"/>
      <c r="E23" s="26"/>
      <c r="F23" s="26"/>
    </row>
    <row r="24" spans="1:6" s="32" customFormat="1" ht="22.5" customHeight="1">
      <c r="A24" s="31" t="s">
        <v>16</v>
      </c>
      <c r="B24" s="26">
        <f>IF('Basis TAB2'!J17/1000=0,"-",'Basis TAB2'!J17/1000)</f>
        <v>333293.197</v>
      </c>
      <c r="C24" s="26">
        <f>IF('Basis TAB2'!K17/1000=0,"-",'Basis TAB2'!K17/1000)</f>
        <v>103599.335</v>
      </c>
      <c r="D24" s="26">
        <f>IF('Basis TAB2'!L17/1000=0,"-",'Basis TAB2'!L17/1000)</f>
        <v>40675.755</v>
      </c>
      <c r="E24" s="26">
        <f>IF('Basis TAB2'!M17/1000=0,"-",'Basis TAB2'!M17/1000)</f>
        <v>189018.107</v>
      </c>
      <c r="F24" s="26" t="str">
        <f>IF('Basis TAB2'!N17/1000=0,"-",'Basis TAB2'!N17/1000)</f>
        <v>-</v>
      </c>
    </row>
    <row r="25" spans="1:6" s="30" customFormat="1" ht="22.5" customHeight="1">
      <c r="A25" s="29" t="s">
        <v>68</v>
      </c>
      <c r="B25" s="26">
        <f>IF('Basis TAB2'!J18/1000=0,"-",'Basis TAB2'!J18/1000)</f>
        <v>228020.538</v>
      </c>
      <c r="C25" s="26">
        <f>IF('Basis TAB2'!K18/1000=0,"-",'Basis TAB2'!K18/1000)</f>
        <v>64190.519</v>
      </c>
      <c r="D25" s="26">
        <f>IF('Basis TAB2'!L18/1000=0,"-",'Basis TAB2'!L18/1000)</f>
        <v>49161.718</v>
      </c>
      <c r="E25" s="26">
        <f>IF('Basis TAB2'!M18/1000=0,"-",'Basis TAB2'!M18/1000)</f>
        <v>112215.695</v>
      </c>
      <c r="F25" s="26">
        <f>IF('Basis TAB2'!N18/1000=0,"-",'Basis TAB2'!N18/1000)</f>
        <v>2452.606</v>
      </c>
    </row>
    <row r="26" spans="1:6" s="32" customFormat="1" ht="22.5" customHeight="1">
      <c r="A26" s="31" t="s">
        <v>63</v>
      </c>
      <c r="B26" s="26"/>
      <c r="C26" s="26"/>
      <c r="D26" s="26"/>
      <c r="E26" s="26"/>
      <c r="F26" s="26"/>
    </row>
    <row r="27" spans="1:6" s="32" customFormat="1" ht="34.5" customHeight="1">
      <c r="A27" s="31" t="s">
        <v>147</v>
      </c>
      <c r="B27" s="26">
        <f>IF('Basis TAB2'!J20/1000=0,"-",'Basis TAB2'!J20/1000)</f>
        <v>44470.454</v>
      </c>
      <c r="C27" s="26">
        <f>IF('Basis TAB2'!K20/1000=0,"-",'Basis TAB2'!K20/1000)</f>
        <v>10766.861</v>
      </c>
      <c r="D27" s="26">
        <f>IF('Basis TAB2'!L20/1000=0,"-",'Basis TAB2'!L20/1000)</f>
        <v>10759.301</v>
      </c>
      <c r="E27" s="26">
        <f>IF('Basis TAB2'!M20/1000=0,"-",'Basis TAB2'!M20/1000)</f>
        <v>22042.481</v>
      </c>
      <c r="F27" s="26">
        <f>IF('Basis TAB2'!N20/1000=0,"-",'Basis TAB2'!N20/1000)</f>
        <v>901.811</v>
      </c>
    </row>
    <row r="28" spans="1:6" s="32" customFormat="1" ht="34.5" customHeight="1">
      <c r="A28" s="31" t="s">
        <v>153</v>
      </c>
      <c r="B28" s="26">
        <f>IF('Basis TAB2'!J21/1000=0,"-",'Basis TAB2'!J21/1000)</f>
        <v>145317.138</v>
      </c>
      <c r="C28" s="26">
        <f>IF('Basis TAB2'!K21/1000=0,"-",'Basis TAB2'!K21/1000)</f>
        <v>40411.735</v>
      </c>
      <c r="D28" s="26">
        <f>IF('Basis TAB2'!L21/1000=0,"-",'Basis TAB2'!L21/1000)</f>
        <v>35597.481</v>
      </c>
      <c r="E28" s="26">
        <f>IF('Basis TAB2'!M21/1000=0,"-",'Basis TAB2'!M21/1000)</f>
        <v>67819.853</v>
      </c>
      <c r="F28" s="26">
        <f>IF('Basis TAB2'!N21/1000=0,"-",'Basis TAB2'!N21/1000)</f>
        <v>1488.069</v>
      </c>
    </row>
    <row r="29" spans="1:6" s="36" customFormat="1" ht="22.5" customHeight="1">
      <c r="A29" s="33" t="s">
        <v>69</v>
      </c>
      <c r="B29" s="27">
        <f>IF('Basis TAB2'!J22/1000=0,"-",'Basis TAB2'!J22/1000)</f>
        <v>1466764.027</v>
      </c>
      <c r="C29" s="27">
        <f>IF('Basis TAB2'!K22/1000=0,"-",'Basis TAB2'!K22/1000)</f>
        <v>349314.591</v>
      </c>
      <c r="D29" s="27">
        <f>IF('Basis TAB2'!L22/1000=0,"-",'Basis TAB2'!L22/1000)</f>
        <v>277971.673</v>
      </c>
      <c r="E29" s="27">
        <f>IF('Basis TAB2'!M22/1000=0,"-",'Basis TAB2'!M22/1000)</f>
        <v>823078.487</v>
      </c>
      <c r="F29" s="27">
        <f>IF('Basis TAB2'!N22/1000=0,"-",'Basis TAB2'!N22/1000)</f>
        <v>16399.276</v>
      </c>
    </row>
    <row r="30" ht="12">
      <c r="F30" s="34"/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4" customWidth="1"/>
    <col min="2" max="2" width="16.140625" style="4" customWidth="1"/>
    <col min="3" max="6" width="10.7109375" style="4" customWidth="1"/>
    <col min="7" max="16384" width="11.421875" style="4" customWidth="1"/>
  </cols>
  <sheetData>
    <row r="1" spans="1:6" ht="12.75" customHeight="1">
      <c r="A1" s="71" t="s">
        <v>152</v>
      </c>
      <c r="B1" s="72"/>
      <c r="C1" s="72"/>
      <c r="D1" s="72"/>
      <c r="E1" s="72"/>
      <c r="F1" s="72"/>
    </row>
    <row r="2" spans="1:6" ht="12">
      <c r="A2" s="72"/>
      <c r="B2" s="72"/>
      <c r="C2" s="72"/>
      <c r="D2" s="72"/>
      <c r="E2" s="72"/>
      <c r="F2" s="72"/>
    </row>
    <row r="3" spans="1:6" ht="12.75" thickBot="1">
      <c r="A3" s="5"/>
      <c r="B3" s="5"/>
      <c r="C3" s="5"/>
      <c r="D3" s="5"/>
      <c r="E3" s="5"/>
      <c r="F3" s="5"/>
    </row>
    <row r="4" spans="1:6" ht="12">
      <c r="A4" s="73" t="s">
        <v>140</v>
      </c>
      <c r="B4" s="84" t="s">
        <v>148</v>
      </c>
      <c r="C4" s="86" t="s">
        <v>69</v>
      </c>
      <c r="D4" s="87"/>
      <c r="E4" s="87"/>
      <c r="F4" s="87"/>
    </row>
    <row r="5" spans="1:6" ht="12">
      <c r="A5" s="74"/>
      <c r="B5" s="78"/>
      <c r="C5" s="88"/>
      <c r="D5" s="81"/>
      <c r="E5" s="81"/>
      <c r="F5" s="81"/>
    </row>
    <row r="6" spans="1:6" ht="12">
      <c r="A6" s="74"/>
      <c r="B6" s="78"/>
      <c r="C6" s="89" t="s">
        <v>52</v>
      </c>
      <c r="D6" s="90"/>
      <c r="E6" s="80" t="s">
        <v>89</v>
      </c>
      <c r="F6" s="80"/>
    </row>
    <row r="7" spans="1:6" ht="12.75" thickBot="1">
      <c r="A7" s="75"/>
      <c r="B7" s="85"/>
      <c r="C7" s="91"/>
      <c r="D7" s="75"/>
      <c r="E7" s="92"/>
      <c r="F7" s="92"/>
    </row>
    <row r="8" spans="1:6" ht="16.5" customHeight="1">
      <c r="A8" s="28"/>
      <c r="C8" s="96"/>
      <c r="D8" s="96"/>
      <c r="E8" s="96"/>
      <c r="F8" s="96"/>
    </row>
    <row r="9" spans="1:6" ht="16.5" customHeight="1">
      <c r="A9" s="28" t="s">
        <v>90</v>
      </c>
      <c r="B9" s="46">
        <f>'Basis TAB3'!B2</f>
        <v>202619</v>
      </c>
      <c r="C9" s="93">
        <f>'Basis TAB3'!C2/1000</f>
        <v>188824.777</v>
      </c>
      <c r="D9" s="93"/>
      <c r="E9" s="93">
        <f aca="true" t="shared" si="0" ref="E9:E14">C9/B9*1000</f>
        <v>931.9203875253554</v>
      </c>
      <c r="F9" s="93"/>
    </row>
    <row r="10" spans="1:6" ht="16.5" customHeight="1">
      <c r="A10" s="28" t="s">
        <v>91</v>
      </c>
      <c r="B10" s="46">
        <f>'Basis TAB3'!B3</f>
        <v>103464</v>
      </c>
      <c r="C10" s="93">
        <f>'Basis TAB3'!C3/1000</f>
        <v>16900.006</v>
      </c>
      <c r="D10" s="93"/>
      <c r="E10" s="93">
        <f t="shared" si="0"/>
        <v>163.34189669836852</v>
      </c>
      <c r="F10" s="93"/>
    </row>
    <row r="11" spans="1:6" ht="16.5" customHeight="1">
      <c r="A11" s="28" t="s">
        <v>138</v>
      </c>
      <c r="B11" s="46">
        <f>'Basis TAB3'!B4</f>
        <v>102280</v>
      </c>
      <c r="C11" s="93">
        <f>'Basis TAB3'!C4/1000</f>
        <v>57657.298</v>
      </c>
      <c r="D11" s="93"/>
      <c r="E11" s="93">
        <f t="shared" si="0"/>
        <v>563.7201603441533</v>
      </c>
      <c r="F11" s="93"/>
    </row>
    <row r="12" spans="1:6" ht="16.5" customHeight="1">
      <c r="A12" s="28" t="s">
        <v>92</v>
      </c>
      <c r="B12" s="46">
        <f>'Basis TAB3'!B5</f>
        <v>42315</v>
      </c>
      <c r="C12" s="93">
        <f>'Basis TAB3'!C5/1000</f>
        <v>11954.383</v>
      </c>
      <c r="D12" s="93"/>
      <c r="E12" s="93">
        <f t="shared" si="0"/>
        <v>282.50934656741106</v>
      </c>
      <c r="F12" s="93"/>
    </row>
    <row r="13" spans="1:6" ht="16.5" customHeight="1">
      <c r="A13" s="28" t="s">
        <v>93</v>
      </c>
      <c r="B13" s="46">
        <f>'Basis TAB3'!B6</f>
        <v>64486</v>
      </c>
      <c r="C13" s="93">
        <f>'Basis TAB3'!C6/1000</f>
        <v>41738.867</v>
      </c>
      <c r="D13" s="93"/>
      <c r="E13" s="93">
        <f t="shared" si="0"/>
        <v>647.2547064479112</v>
      </c>
      <c r="F13" s="93"/>
    </row>
    <row r="14" spans="1:6" ht="16.5" customHeight="1">
      <c r="A14" s="28" t="s">
        <v>94</v>
      </c>
      <c r="B14" s="46">
        <f>'Basis TAB3'!B7</f>
        <v>43640</v>
      </c>
      <c r="C14" s="93">
        <f>'Basis TAB3'!C7/1000</f>
        <v>32239.26</v>
      </c>
      <c r="D14" s="93"/>
      <c r="E14" s="93">
        <f t="shared" si="0"/>
        <v>738.7548120989917</v>
      </c>
      <c r="F14" s="93"/>
    </row>
    <row r="15" spans="1:6" ht="16.5" customHeight="1">
      <c r="A15" s="28"/>
      <c r="B15" s="46"/>
      <c r="C15" s="93"/>
      <c r="D15" s="93"/>
      <c r="E15" s="93"/>
      <c r="F15" s="93"/>
    </row>
    <row r="16" spans="1:6" ht="16.5" customHeight="1">
      <c r="A16" s="28" t="s">
        <v>95</v>
      </c>
      <c r="B16" s="46">
        <f>'Basis TAB3'!B8</f>
        <v>109576</v>
      </c>
      <c r="C16" s="93">
        <f>'Basis TAB3'!C8/1000</f>
        <v>58015.132</v>
      </c>
      <c r="D16" s="93"/>
      <c r="E16" s="93">
        <f aca="true" t="shared" si="1" ref="E16:E34">C16/B16*1000</f>
        <v>529.4510841790174</v>
      </c>
      <c r="F16" s="93"/>
    </row>
    <row r="17" spans="1:6" ht="16.5" customHeight="1">
      <c r="A17" s="28" t="s">
        <v>96</v>
      </c>
      <c r="B17" s="46">
        <f>'Basis TAB3'!B9</f>
        <v>93084</v>
      </c>
      <c r="C17" s="93">
        <f>'Basis TAB3'!C9/1000</f>
        <v>30670.956</v>
      </c>
      <c r="D17" s="93"/>
      <c r="E17" s="93">
        <f t="shared" si="1"/>
        <v>329.4976150573675</v>
      </c>
      <c r="F17" s="93"/>
    </row>
    <row r="18" spans="1:6" ht="16.5" customHeight="1">
      <c r="A18" s="28" t="s">
        <v>97</v>
      </c>
      <c r="B18" s="46">
        <f>'Basis TAB3'!B10</f>
        <v>137527</v>
      </c>
      <c r="C18" s="93">
        <f>'Basis TAB3'!C10/1000</f>
        <v>107095.944</v>
      </c>
      <c r="D18" s="93"/>
      <c r="E18" s="93">
        <f t="shared" si="1"/>
        <v>778.7266791248264</v>
      </c>
      <c r="F18" s="93"/>
    </row>
    <row r="19" spans="1:6" ht="16.5" customHeight="1">
      <c r="A19" s="28" t="s">
        <v>98</v>
      </c>
      <c r="B19" s="46">
        <f>'Basis TAB3'!B11</f>
        <v>113413</v>
      </c>
      <c r="C19" s="93">
        <f>'Basis TAB3'!C11/1000</f>
        <v>38526.963</v>
      </c>
      <c r="D19" s="93"/>
      <c r="E19" s="93">
        <f t="shared" si="1"/>
        <v>339.70499854514037</v>
      </c>
      <c r="F19" s="93"/>
    </row>
    <row r="20" spans="1:6" ht="16.5" customHeight="1">
      <c r="A20" s="28" t="s">
        <v>99</v>
      </c>
      <c r="B20" s="46">
        <f>'Basis TAB3'!B12</f>
        <v>87775</v>
      </c>
      <c r="C20" s="93">
        <f>'Basis TAB3'!C12/1000</f>
        <v>29712.477</v>
      </c>
      <c r="D20" s="93"/>
      <c r="E20" s="93">
        <f t="shared" si="1"/>
        <v>338.50728567359727</v>
      </c>
      <c r="F20" s="93"/>
    </row>
    <row r="21" spans="1:6" ht="16.5" customHeight="1">
      <c r="A21" s="28" t="s">
        <v>100</v>
      </c>
      <c r="B21" s="46">
        <f>'Basis TAB3'!B13</f>
        <v>136632</v>
      </c>
      <c r="C21" s="93">
        <f>'Basis TAB3'!C13/1000</f>
        <v>142450.252</v>
      </c>
      <c r="D21" s="93"/>
      <c r="E21" s="93">
        <f t="shared" si="1"/>
        <v>1042.5833772469116</v>
      </c>
      <c r="F21" s="93"/>
    </row>
    <row r="22" spans="1:6" ht="16.5" customHeight="1">
      <c r="A22" s="28"/>
      <c r="B22" s="46"/>
      <c r="C22" s="93"/>
      <c r="D22" s="93"/>
      <c r="E22" s="93"/>
      <c r="F22" s="93"/>
    </row>
    <row r="23" spans="1:6" ht="16.5" customHeight="1">
      <c r="A23" s="28" t="s">
        <v>101</v>
      </c>
      <c r="B23" s="46">
        <f>'Basis TAB3'!B14</f>
        <v>143163</v>
      </c>
      <c r="C23" s="93">
        <f>'Basis TAB3'!C14/1000</f>
        <v>115027.638</v>
      </c>
      <c r="D23" s="93"/>
      <c r="E23" s="93">
        <f t="shared" si="1"/>
        <v>803.4732298149662</v>
      </c>
      <c r="F23" s="93"/>
    </row>
    <row r="24" spans="1:6" ht="16.5" customHeight="1">
      <c r="A24" s="28" t="s">
        <v>102</v>
      </c>
      <c r="B24" s="46">
        <f>'Basis TAB3'!B15</f>
        <v>76508</v>
      </c>
      <c r="C24" s="93">
        <f>'Basis TAB3'!C15/1000</f>
        <v>55179.344</v>
      </c>
      <c r="D24" s="93"/>
      <c r="E24" s="93">
        <f t="shared" si="1"/>
        <v>721.2231923458984</v>
      </c>
      <c r="F24" s="93"/>
    </row>
    <row r="25" spans="1:6" ht="16.5" customHeight="1">
      <c r="A25" s="28" t="s">
        <v>103</v>
      </c>
      <c r="B25" s="46">
        <f>'Basis TAB3'!B16</f>
        <v>70612</v>
      </c>
      <c r="C25" s="93">
        <f>'Basis TAB3'!C16/1000</f>
        <v>75162.029</v>
      </c>
      <c r="D25" s="93"/>
      <c r="E25" s="93">
        <f t="shared" si="1"/>
        <v>1064.4370503597122</v>
      </c>
      <c r="F25" s="93"/>
    </row>
    <row r="26" spans="1:6" ht="16.5" customHeight="1">
      <c r="A26" s="28" t="s">
        <v>104</v>
      </c>
      <c r="B26" s="46">
        <f>'Basis TAB3'!B17</f>
        <v>116382</v>
      </c>
      <c r="C26" s="93">
        <f>'Basis TAB3'!C17/1000</f>
        <v>83810.24</v>
      </c>
      <c r="D26" s="93"/>
      <c r="E26" s="93">
        <f t="shared" si="1"/>
        <v>720.1306043889949</v>
      </c>
      <c r="F26" s="93"/>
    </row>
    <row r="27" spans="1:6" ht="16.5" customHeight="1">
      <c r="A27" s="28" t="s">
        <v>105</v>
      </c>
      <c r="B27" s="46">
        <f>'Basis TAB3'!B18</f>
        <v>87805</v>
      </c>
      <c r="C27" s="93">
        <f>'Basis TAB3'!C18/1000</f>
        <v>51966.169</v>
      </c>
      <c r="D27" s="93"/>
      <c r="E27" s="93">
        <f t="shared" si="1"/>
        <v>591.8361027276351</v>
      </c>
      <c r="F27" s="93"/>
    </row>
    <row r="28" spans="1:6" ht="16.5" customHeight="1">
      <c r="A28" s="28" t="s">
        <v>106</v>
      </c>
      <c r="B28" s="46">
        <f>'Basis TAB3'!B19</f>
        <v>63532</v>
      </c>
      <c r="C28" s="93">
        <f>'Basis TAB3'!C19/1000</f>
        <v>33346.192</v>
      </c>
      <c r="D28" s="93"/>
      <c r="E28" s="93">
        <f t="shared" si="1"/>
        <v>524.8723792734371</v>
      </c>
      <c r="F28" s="93"/>
    </row>
    <row r="29" spans="1:6" ht="16.5" customHeight="1">
      <c r="A29" s="28"/>
      <c r="B29" s="46"/>
      <c r="C29" s="93"/>
      <c r="D29" s="93"/>
      <c r="E29" s="93"/>
      <c r="F29" s="93"/>
    </row>
    <row r="30" spans="1:6" ht="16.5" customHeight="1">
      <c r="A30" s="28" t="s">
        <v>107</v>
      </c>
      <c r="B30" s="46">
        <f>'Basis TAB3'!B20</f>
        <v>124369</v>
      </c>
      <c r="C30" s="93">
        <f>'Basis TAB3'!C20/1000</f>
        <v>52774.235</v>
      </c>
      <c r="D30" s="93"/>
      <c r="E30" s="93">
        <f t="shared" si="1"/>
        <v>424.3359277633494</v>
      </c>
      <c r="F30" s="93"/>
    </row>
    <row r="31" spans="1:6" ht="16.5" customHeight="1">
      <c r="A31" s="28" t="s">
        <v>108</v>
      </c>
      <c r="B31" s="46">
        <f>'Basis TAB3'!B21</f>
        <v>90313</v>
      </c>
      <c r="C31" s="93">
        <f>'Basis TAB3'!C21/1000</f>
        <v>31739.704</v>
      </c>
      <c r="D31" s="93"/>
      <c r="E31" s="93">
        <f t="shared" si="1"/>
        <v>351.44114357844387</v>
      </c>
      <c r="F31" s="93"/>
    </row>
    <row r="32" spans="1:6" ht="16.5" customHeight="1">
      <c r="A32" s="28" t="s">
        <v>109</v>
      </c>
      <c r="B32" s="46">
        <f>'Basis TAB3'!B22</f>
        <v>92739</v>
      </c>
      <c r="C32" s="93">
        <f>'Basis TAB3'!C22/1000</f>
        <v>52123.262</v>
      </c>
      <c r="D32" s="93"/>
      <c r="E32" s="93">
        <f t="shared" si="1"/>
        <v>562.042527954798</v>
      </c>
      <c r="F32" s="93"/>
    </row>
    <row r="33" spans="1:6" ht="16.5" customHeight="1">
      <c r="A33" s="28" t="s">
        <v>110</v>
      </c>
      <c r="B33" s="46">
        <f>'Basis TAB3'!B23</f>
        <v>115419</v>
      </c>
      <c r="C33" s="93">
        <f>'Basis TAB3'!C23/1000</f>
        <v>63901.806</v>
      </c>
      <c r="D33" s="93"/>
      <c r="E33" s="93">
        <f t="shared" si="1"/>
        <v>553.6506641020975</v>
      </c>
      <c r="F33" s="93"/>
    </row>
    <row r="34" spans="1:6" ht="16.5" customHeight="1">
      <c r="A34" s="28" t="s">
        <v>111</v>
      </c>
      <c r="B34" s="46">
        <f>'Basis TAB3'!B24</f>
        <v>105557</v>
      </c>
      <c r="C34" s="93">
        <f>'Basis TAB3'!C24/1000</f>
        <v>95947.093</v>
      </c>
      <c r="D34" s="93"/>
      <c r="E34" s="93">
        <f t="shared" si="1"/>
        <v>908.9600215997043</v>
      </c>
      <c r="F34" s="93"/>
    </row>
    <row r="35" spans="1:6" ht="16.5" customHeight="1">
      <c r="A35" s="28"/>
      <c r="B35" s="46"/>
      <c r="C35" s="94"/>
      <c r="D35" s="94"/>
      <c r="E35" s="93"/>
      <c r="F35" s="93"/>
    </row>
    <row r="36" spans="1:6" s="42" customFormat="1" ht="16.5" customHeight="1">
      <c r="A36" s="48" t="s">
        <v>112</v>
      </c>
      <c r="B36" s="47">
        <f>'Basis TAB3'!B25</f>
        <v>2323210</v>
      </c>
      <c r="C36" s="95">
        <f>'Basis TAB3'!C25/1000</f>
        <v>1466764.027</v>
      </c>
      <c r="D36" s="95"/>
      <c r="E36" s="95">
        <f>C36/B36*1000</f>
        <v>631.3523215723072</v>
      </c>
      <c r="F36" s="95"/>
    </row>
    <row r="38" ht="12">
      <c r="B38" s="49"/>
    </row>
    <row r="47" ht="12">
      <c r="A47" s="10" t="s">
        <v>142</v>
      </c>
    </row>
  </sheetData>
  <mergeCells count="64"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" sqref="E1"/>
    </sheetView>
  </sheetViews>
  <sheetFormatPr defaultColWidth="11.421875" defaultRowHeight="12.75"/>
  <cols>
    <col min="2" max="2" width="16.8515625" style="2" customWidth="1"/>
    <col min="3" max="3" width="16.00390625" style="2" customWidth="1"/>
  </cols>
  <sheetData>
    <row r="1" spans="1:4" ht="12.75">
      <c r="A1" s="7" t="s">
        <v>38</v>
      </c>
      <c r="B1" s="7" t="s">
        <v>39</v>
      </c>
      <c r="C1" s="7" t="s">
        <v>40</v>
      </c>
      <c r="D1" s="7"/>
    </row>
    <row r="2" spans="1:4" ht="12.75">
      <c r="A2" s="8" t="s">
        <v>50</v>
      </c>
      <c r="B2" s="9">
        <v>1764406</v>
      </c>
      <c r="C2" s="9">
        <v>823078487</v>
      </c>
      <c r="D2" s="9"/>
    </row>
    <row r="3" spans="1:4" ht="12.75">
      <c r="A3" s="8" t="s">
        <v>49</v>
      </c>
      <c r="B3" s="9">
        <v>558804</v>
      </c>
      <c r="C3" s="9">
        <v>349314591</v>
      </c>
      <c r="D3" s="9"/>
    </row>
    <row r="4" spans="1:4" ht="12.75">
      <c r="A4" s="8" t="s">
        <v>48</v>
      </c>
      <c r="B4" s="9">
        <v>1764406</v>
      </c>
      <c r="C4" s="9">
        <v>277971673</v>
      </c>
      <c r="D4" s="9"/>
    </row>
    <row r="5" spans="1:4" ht="12.75">
      <c r="A5" s="8" t="s">
        <v>47</v>
      </c>
      <c r="B5" s="9">
        <v>578474</v>
      </c>
      <c r="C5" s="9">
        <v>16399276</v>
      </c>
      <c r="D5" s="9"/>
    </row>
    <row r="6" spans="1:4" ht="12.75">
      <c r="A6" s="8" t="s">
        <v>46</v>
      </c>
      <c r="B6" s="9">
        <v>286812</v>
      </c>
      <c r="C6" s="9">
        <v>126910086</v>
      </c>
      <c r="D6" s="9"/>
    </row>
    <row r="7" spans="1:4" ht="12.75">
      <c r="A7" s="8" t="s">
        <v>45</v>
      </c>
      <c r="B7" s="9">
        <v>357906</v>
      </c>
      <c r="C7" s="9">
        <v>122950345</v>
      </c>
      <c r="D7" s="9"/>
    </row>
    <row r="8" spans="1:4" ht="12.75">
      <c r="A8" s="8" t="s">
        <v>44</v>
      </c>
      <c r="B8" s="9">
        <v>306937</v>
      </c>
      <c r="C8" s="9">
        <v>133606725</v>
      </c>
      <c r="D8" s="9"/>
    </row>
    <row r="9" spans="1:4" ht="12.75">
      <c r="A9" s="8" t="s">
        <v>43</v>
      </c>
      <c r="B9" s="9">
        <v>226314</v>
      </c>
      <c r="C9" s="9">
        <v>122947060</v>
      </c>
      <c r="D9" s="9"/>
    </row>
    <row r="10" spans="1:4" ht="12.75">
      <c r="A10" s="8" t="s">
        <v>42</v>
      </c>
      <c r="B10" s="9">
        <v>160491</v>
      </c>
      <c r="C10" s="9">
        <v>73911990</v>
      </c>
      <c r="D10" s="9"/>
    </row>
    <row r="11" spans="1:4" ht="12.75">
      <c r="A11" s="8" t="s">
        <v>41</v>
      </c>
      <c r="B11" s="9">
        <v>425946</v>
      </c>
      <c r="C11" s="9">
        <v>242752281</v>
      </c>
      <c r="D11" s="9"/>
    </row>
    <row r="12" spans="1:4" ht="12.75">
      <c r="A12" s="8" t="s">
        <v>57</v>
      </c>
      <c r="B12" s="9">
        <v>85955</v>
      </c>
      <c r="C12" s="9">
        <v>44193643</v>
      </c>
      <c r="D12" s="9"/>
    </row>
    <row r="13" spans="1:4" ht="12.75">
      <c r="A13" s="8" t="s">
        <v>56</v>
      </c>
      <c r="B13" s="9">
        <v>64486</v>
      </c>
      <c r="C13" s="9">
        <v>41738867</v>
      </c>
      <c r="D13" s="9"/>
    </row>
    <row r="14" spans="1:4" ht="12.75">
      <c r="A14" s="8" t="s">
        <v>55</v>
      </c>
      <c r="B14" s="9">
        <v>2323210</v>
      </c>
      <c r="C14" s="9">
        <v>1466764027</v>
      </c>
      <c r="D14" s="9"/>
    </row>
    <row r="16" spans="1:3" ht="12.75">
      <c r="A16" s="1" t="s">
        <v>51</v>
      </c>
      <c r="B16" s="2">
        <v>408363</v>
      </c>
      <c r="C16" s="2">
        <v>263382081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6" customWidth="1"/>
    <col min="2" max="2" width="11.57421875" style="0" customWidth="1"/>
    <col min="3" max="3" width="14.28125" style="0" customWidth="1"/>
    <col min="4" max="4" width="12.00390625" style="0" customWidth="1"/>
  </cols>
  <sheetData>
    <row r="2" spans="2:3" ht="12.75">
      <c r="B2">
        <v>2005</v>
      </c>
      <c r="C2">
        <v>2006</v>
      </c>
    </row>
    <row r="3" spans="1:3" ht="12.75">
      <c r="A3" s="6" t="s">
        <v>53</v>
      </c>
      <c r="B3">
        <v>549</v>
      </c>
      <c r="C3">
        <v>625</v>
      </c>
    </row>
    <row r="4" spans="1:3" ht="12.75">
      <c r="A4" s="6" t="s">
        <v>54</v>
      </c>
      <c r="B4">
        <v>449</v>
      </c>
      <c r="C4">
        <v>466</v>
      </c>
    </row>
    <row r="5" spans="1:3" ht="12.75">
      <c r="A5" s="6" t="s">
        <v>33</v>
      </c>
      <c r="B5">
        <v>152</v>
      </c>
      <c r="C5">
        <v>158</v>
      </c>
    </row>
    <row r="6" spans="1:3" ht="12.75">
      <c r="A6" s="6" t="s">
        <v>32</v>
      </c>
      <c r="B6">
        <v>23</v>
      </c>
      <c r="C6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5"/>
  <sheetViews>
    <sheetView workbookViewId="0" topLeftCell="C1">
      <selection activeCell="C1" sqref="C1"/>
    </sheetView>
  </sheetViews>
  <sheetFormatPr defaultColWidth="11.421875" defaultRowHeight="12.75"/>
  <cols>
    <col min="1" max="1" width="23.140625" style="0" customWidth="1"/>
  </cols>
  <sheetData>
    <row r="2" ht="12.75">
      <c r="A2" t="s">
        <v>73</v>
      </c>
    </row>
    <row r="3" spans="1:14" ht="12.75">
      <c r="A3" s="21" t="s">
        <v>38</v>
      </c>
      <c r="B3" s="21" t="s">
        <v>70</v>
      </c>
      <c r="C3" s="22" t="s">
        <v>55</v>
      </c>
      <c r="D3" s="22" t="s">
        <v>49</v>
      </c>
      <c r="E3" s="22" t="s">
        <v>48</v>
      </c>
      <c r="F3" s="22" t="s">
        <v>50</v>
      </c>
      <c r="G3" s="22" t="s">
        <v>47</v>
      </c>
      <c r="H3" s="24"/>
      <c r="I3" s="37"/>
      <c r="J3" s="38" t="s">
        <v>55</v>
      </c>
      <c r="K3" s="38" t="s">
        <v>49</v>
      </c>
      <c r="L3" s="38" t="s">
        <v>48</v>
      </c>
      <c r="M3" s="38" t="s">
        <v>50</v>
      </c>
      <c r="N3" s="38" t="s">
        <v>47</v>
      </c>
    </row>
    <row r="4" spans="1:14" ht="12.75">
      <c r="A4" s="22" t="s">
        <v>55</v>
      </c>
      <c r="B4" s="23">
        <v>224826653</v>
      </c>
      <c r="C4" s="23">
        <v>224826653</v>
      </c>
      <c r="D4" s="23">
        <v>27661526</v>
      </c>
      <c r="E4" s="23">
        <v>22778524</v>
      </c>
      <c r="F4" s="23">
        <v>165808588</v>
      </c>
      <c r="G4" s="23">
        <v>8578015</v>
      </c>
      <c r="H4" s="23"/>
      <c r="I4" s="39">
        <v>1999</v>
      </c>
      <c r="J4" s="23">
        <v>843460021</v>
      </c>
      <c r="K4" s="23">
        <v>167027548</v>
      </c>
      <c r="L4" s="23">
        <v>169929136</v>
      </c>
      <c r="M4" s="23">
        <v>492681649</v>
      </c>
      <c r="N4" s="23">
        <v>13821688</v>
      </c>
    </row>
    <row r="5" spans="1:10" ht="12.75">
      <c r="A5" s="22" t="s">
        <v>49</v>
      </c>
      <c r="B5" s="23">
        <v>27661526</v>
      </c>
      <c r="E5" s="23"/>
      <c r="F5" s="23"/>
      <c r="G5" s="23"/>
      <c r="H5" s="23"/>
      <c r="I5" s="39"/>
      <c r="J5" s="23"/>
    </row>
    <row r="6" spans="1:14" ht="12.75">
      <c r="A6" s="22" t="s">
        <v>48</v>
      </c>
      <c r="B6" s="23">
        <v>22778524</v>
      </c>
      <c r="I6" s="40">
        <v>1019</v>
      </c>
      <c r="J6" s="23">
        <v>224826653</v>
      </c>
      <c r="K6" s="23">
        <v>27661526</v>
      </c>
      <c r="L6" s="23">
        <v>22778524</v>
      </c>
      <c r="M6" s="23">
        <v>165808588</v>
      </c>
      <c r="N6" s="23">
        <v>8578015</v>
      </c>
    </row>
    <row r="7" spans="1:14" ht="12.75">
      <c r="A7" s="22" t="s">
        <v>50</v>
      </c>
      <c r="B7" s="23">
        <v>165808588</v>
      </c>
      <c r="I7" s="40">
        <v>1029</v>
      </c>
      <c r="J7" s="23">
        <v>617515390</v>
      </c>
      <c r="K7" s="23">
        <v>138969789</v>
      </c>
      <c r="L7" s="23">
        <v>146653345</v>
      </c>
      <c r="M7" s="23">
        <v>326665329</v>
      </c>
      <c r="N7" s="23">
        <v>5226927</v>
      </c>
    </row>
    <row r="8" spans="1:14" ht="12.75">
      <c r="A8" s="22" t="s">
        <v>47</v>
      </c>
      <c r="B8" s="23">
        <v>8578015</v>
      </c>
      <c r="I8" s="40">
        <v>2999</v>
      </c>
      <c r="J8" s="23">
        <v>20789706</v>
      </c>
      <c r="K8" s="23">
        <v>2026879</v>
      </c>
      <c r="L8" s="23">
        <v>12646494</v>
      </c>
      <c r="M8" s="23">
        <v>5992466</v>
      </c>
      <c r="N8" s="23">
        <v>123867</v>
      </c>
    </row>
    <row r="9" spans="1:9" ht="12.75">
      <c r="A9" s="24"/>
      <c r="B9" s="25"/>
      <c r="I9" s="40"/>
    </row>
    <row r="10" spans="9:13" ht="12.75">
      <c r="I10" s="40">
        <v>21</v>
      </c>
      <c r="J10" s="23">
        <v>19706866</v>
      </c>
      <c r="K10" s="23">
        <v>1471480</v>
      </c>
      <c r="L10" s="23">
        <v>13099102</v>
      </c>
      <c r="M10" s="23">
        <v>5136284</v>
      </c>
    </row>
    <row r="11" spans="1:13" ht="12.75">
      <c r="A11" s="24" t="s">
        <v>74</v>
      </c>
      <c r="I11" s="40">
        <v>39999</v>
      </c>
      <c r="J11" s="23">
        <v>23376427</v>
      </c>
      <c r="K11" s="23">
        <v>11612806</v>
      </c>
      <c r="L11" s="23">
        <v>5557320</v>
      </c>
      <c r="M11" s="23">
        <v>6206301</v>
      </c>
    </row>
    <row r="12" spans="1:9" ht="12.75">
      <c r="A12" s="21" t="s">
        <v>38</v>
      </c>
      <c r="B12" s="21" t="s">
        <v>70</v>
      </c>
      <c r="C12" s="22" t="s">
        <v>55</v>
      </c>
      <c r="D12" s="22" t="s">
        <v>49</v>
      </c>
      <c r="E12" s="22" t="s">
        <v>48</v>
      </c>
      <c r="F12" s="22" t="s">
        <v>50</v>
      </c>
      <c r="G12" s="22" t="s">
        <v>47</v>
      </c>
      <c r="H12" s="24"/>
      <c r="I12" s="40"/>
    </row>
    <row r="13" spans="1:13" ht="12.75">
      <c r="A13" s="22" t="s">
        <v>55</v>
      </c>
      <c r="B13" s="23">
        <v>617515390</v>
      </c>
      <c r="C13" s="23">
        <v>617515390</v>
      </c>
      <c r="D13" s="23">
        <v>138969789</v>
      </c>
      <c r="E13" s="23">
        <v>146653345</v>
      </c>
      <c r="F13" s="23">
        <v>326665329</v>
      </c>
      <c r="G13" s="23">
        <v>5226927</v>
      </c>
      <c r="H13" s="25"/>
      <c r="I13" s="40" t="s">
        <v>87</v>
      </c>
      <c r="J13" s="23">
        <v>889532</v>
      </c>
      <c r="K13" s="23">
        <v>168524</v>
      </c>
      <c r="L13" s="23">
        <v>15031</v>
      </c>
      <c r="M13" s="23">
        <v>705977</v>
      </c>
    </row>
    <row r="14" spans="1:13" ht="12.75">
      <c r="A14" s="22" t="s">
        <v>49</v>
      </c>
      <c r="B14" s="23">
        <v>138969789</v>
      </c>
      <c r="I14" s="40" t="s">
        <v>88</v>
      </c>
      <c r="J14" s="23">
        <v>22486895</v>
      </c>
      <c r="K14" s="23">
        <v>11444282</v>
      </c>
      <c r="L14" s="23">
        <v>5542289</v>
      </c>
      <c r="M14" s="23">
        <v>5500324</v>
      </c>
    </row>
    <row r="15" spans="1:14" ht="12.75">
      <c r="A15" s="22" t="s">
        <v>48</v>
      </c>
      <c r="B15" s="23">
        <v>146653345</v>
      </c>
      <c r="I15" s="40">
        <v>4999</v>
      </c>
      <c r="J15" s="23">
        <v>351117335</v>
      </c>
      <c r="K15" s="23">
        <v>104456839</v>
      </c>
      <c r="L15" s="23">
        <v>40677005</v>
      </c>
      <c r="M15" s="23">
        <v>205982376</v>
      </c>
      <c r="N15" s="23">
        <v>1115</v>
      </c>
    </row>
    <row r="16" spans="1:9" ht="12.75">
      <c r="A16" s="22" t="s">
        <v>50</v>
      </c>
      <c r="B16" s="23">
        <v>326665329</v>
      </c>
      <c r="I16" s="40"/>
    </row>
    <row r="17" spans="1:13" ht="12.75">
      <c r="A17" s="22" t="s">
        <v>47</v>
      </c>
      <c r="B17" s="23">
        <v>5226927</v>
      </c>
      <c r="I17" s="40">
        <v>4029</v>
      </c>
      <c r="J17" s="23">
        <v>333293197</v>
      </c>
      <c r="K17" s="23">
        <v>103599335</v>
      </c>
      <c r="L17" s="23">
        <v>40675755</v>
      </c>
      <c r="M17" s="23">
        <v>189018107</v>
      </c>
    </row>
    <row r="18" spans="1:14" ht="12.75">
      <c r="A18" s="24"/>
      <c r="B18" s="25"/>
      <c r="I18" s="40">
        <v>5999</v>
      </c>
      <c r="J18" s="23">
        <v>228020538</v>
      </c>
      <c r="K18" s="23">
        <v>64190519</v>
      </c>
      <c r="L18" s="23">
        <v>49161718</v>
      </c>
      <c r="M18" s="23">
        <v>112215695</v>
      </c>
      <c r="N18" s="23">
        <v>2452606</v>
      </c>
    </row>
    <row r="19" ht="12.75">
      <c r="I19" s="40"/>
    </row>
    <row r="20" spans="1:14" ht="12.75">
      <c r="A20" s="24" t="s">
        <v>75</v>
      </c>
      <c r="I20" s="40">
        <v>5009</v>
      </c>
      <c r="J20" s="23">
        <v>44470454</v>
      </c>
      <c r="K20" s="23">
        <v>10766861</v>
      </c>
      <c r="L20" s="23">
        <v>10759301</v>
      </c>
      <c r="M20" s="23">
        <v>22042481</v>
      </c>
      <c r="N20" s="23">
        <v>901811</v>
      </c>
    </row>
    <row r="21" spans="1:14" ht="12.75">
      <c r="A21" s="21" t="s">
        <v>38</v>
      </c>
      <c r="B21" s="21" t="s">
        <v>70</v>
      </c>
      <c r="C21" s="22" t="s">
        <v>55</v>
      </c>
      <c r="D21" s="22" t="s">
        <v>49</v>
      </c>
      <c r="E21" s="22" t="s">
        <v>48</v>
      </c>
      <c r="F21" s="22" t="s">
        <v>50</v>
      </c>
      <c r="G21" s="22" t="s">
        <v>47</v>
      </c>
      <c r="H21" s="24"/>
      <c r="I21" s="40">
        <v>5019</v>
      </c>
      <c r="J21" s="23">
        <v>145317138</v>
      </c>
      <c r="K21" s="23">
        <v>40411735</v>
      </c>
      <c r="L21" s="23">
        <v>35597481</v>
      </c>
      <c r="M21" s="23">
        <v>67819853</v>
      </c>
      <c r="N21" s="23">
        <v>1488069</v>
      </c>
    </row>
    <row r="22" spans="1:14" ht="12.75">
      <c r="A22" s="22" t="s">
        <v>55</v>
      </c>
      <c r="B22" s="23">
        <v>843460021</v>
      </c>
      <c r="C22" s="23">
        <v>843460021</v>
      </c>
      <c r="D22" s="23">
        <v>167027548</v>
      </c>
      <c r="E22" s="23">
        <v>169929136</v>
      </c>
      <c r="F22" s="23">
        <v>492681649</v>
      </c>
      <c r="G22" s="23">
        <v>13821688</v>
      </c>
      <c r="H22" s="35"/>
      <c r="I22" s="41">
        <v>9999</v>
      </c>
      <c r="J22" s="23">
        <v>1466764027</v>
      </c>
      <c r="K22" s="23">
        <v>349314591</v>
      </c>
      <c r="L22" s="23">
        <v>277971673</v>
      </c>
      <c r="M22" s="23">
        <v>823078487</v>
      </c>
      <c r="N22" s="23">
        <v>16399276</v>
      </c>
    </row>
    <row r="23" spans="1:2" ht="12.75">
      <c r="A23" s="22" t="s">
        <v>49</v>
      </c>
      <c r="B23" s="23">
        <v>167027548</v>
      </c>
    </row>
    <row r="24" spans="1:2" ht="12.75">
      <c r="A24" s="22" t="s">
        <v>48</v>
      </c>
      <c r="B24" s="23">
        <v>169929136</v>
      </c>
    </row>
    <row r="25" spans="1:2" ht="12.75">
      <c r="A25" s="22" t="s">
        <v>50</v>
      </c>
      <c r="B25" s="23">
        <v>492681649</v>
      </c>
    </row>
    <row r="26" spans="1:2" ht="12.75">
      <c r="A26" s="22" t="s">
        <v>47</v>
      </c>
      <c r="B26" s="23">
        <v>13821688</v>
      </c>
    </row>
    <row r="27" spans="1:2" ht="12.75">
      <c r="A27" s="24"/>
      <c r="B27" s="25"/>
    </row>
    <row r="29" ht="12.75">
      <c r="A29" s="24" t="s">
        <v>76</v>
      </c>
    </row>
    <row r="30" spans="1:8" ht="12.75">
      <c r="A30" s="21" t="s">
        <v>38</v>
      </c>
      <c r="B30" s="21" t="s">
        <v>40</v>
      </c>
      <c r="C30" s="22" t="s">
        <v>55</v>
      </c>
      <c r="D30" s="22" t="s">
        <v>49</v>
      </c>
      <c r="E30" s="22" t="s">
        <v>48</v>
      </c>
      <c r="F30" s="22" t="s">
        <v>50</v>
      </c>
      <c r="G30" s="22" t="s">
        <v>47</v>
      </c>
      <c r="H30" s="24"/>
    </row>
    <row r="31" spans="1:6" ht="12.75">
      <c r="A31" s="22" t="s">
        <v>55</v>
      </c>
      <c r="B31" s="23">
        <v>19706866</v>
      </c>
      <c r="C31" s="23">
        <v>19706866</v>
      </c>
      <c r="D31" s="23">
        <v>1471480</v>
      </c>
      <c r="E31" s="23">
        <v>13099102</v>
      </c>
      <c r="F31" s="23">
        <v>5136284</v>
      </c>
    </row>
    <row r="32" spans="1:2" ht="12.75">
      <c r="A32" s="22" t="s">
        <v>48</v>
      </c>
      <c r="B32" s="23">
        <v>13099102</v>
      </c>
    </row>
    <row r="33" spans="1:2" ht="12.75">
      <c r="A33" s="22" t="s">
        <v>49</v>
      </c>
      <c r="B33" s="23">
        <v>1471480</v>
      </c>
    </row>
    <row r="34" spans="1:2" ht="12.75">
      <c r="A34" s="22" t="s">
        <v>50</v>
      </c>
      <c r="B34" s="23">
        <v>5136284</v>
      </c>
    </row>
    <row r="38" ht="25.5">
      <c r="A38" s="24" t="s">
        <v>77</v>
      </c>
    </row>
    <row r="39" spans="1:8" ht="12.75">
      <c r="A39" s="21" t="s">
        <v>38</v>
      </c>
      <c r="B39" s="21" t="s">
        <v>70</v>
      </c>
      <c r="C39" s="22" t="s">
        <v>55</v>
      </c>
      <c r="D39" s="22" t="s">
        <v>49</v>
      </c>
      <c r="E39" s="22" t="s">
        <v>48</v>
      </c>
      <c r="F39" s="22" t="s">
        <v>50</v>
      </c>
      <c r="G39" s="22" t="s">
        <v>47</v>
      </c>
      <c r="H39" s="24"/>
    </row>
    <row r="40" spans="1:8" ht="12.75">
      <c r="A40" s="22" t="s">
        <v>55</v>
      </c>
      <c r="B40" s="23">
        <v>20789706</v>
      </c>
      <c r="C40" s="23">
        <v>20789706</v>
      </c>
      <c r="D40" s="23">
        <v>2026879</v>
      </c>
      <c r="E40" s="23">
        <v>12646494</v>
      </c>
      <c r="F40" s="23">
        <v>5992466</v>
      </c>
      <c r="G40" s="23">
        <v>123867</v>
      </c>
      <c r="H40" s="25"/>
    </row>
    <row r="41" spans="1:2" ht="12.75">
      <c r="A41" s="22" t="s">
        <v>49</v>
      </c>
      <c r="B41" s="23">
        <v>2026879</v>
      </c>
    </row>
    <row r="42" spans="1:2" ht="12.75">
      <c r="A42" s="22" t="s">
        <v>48</v>
      </c>
      <c r="B42" s="23">
        <v>12646494</v>
      </c>
    </row>
    <row r="43" spans="1:2" ht="12.75">
      <c r="A43" s="22" t="s">
        <v>50</v>
      </c>
      <c r="B43" s="23">
        <v>5992466</v>
      </c>
    </row>
    <row r="44" spans="1:2" ht="12.75">
      <c r="A44" s="22" t="s">
        <v>47</v>
      </c>
      <c r="B44" s="23">
        <v>123867</v>
      </c>
    </row>
    <row r="45" spans="1:2" ht="12.75">
      <c r="A45" s="24"/>
      <c r="B45" s="25"/>
    </row>
    <row r="47" ht="12.75">
      <c r="A47" s="24" t="s">
        <v>71</v>
      </c>
    </row>
    <row r="48" spans="1:8" ht="12.75">
      <c r="A48" s="21" t="s">
        <v>38</v>
      </c>
      <c r="B48" s="21" t="s">
        <v>40</v>
      </c>
      <c r="C48" s="22" t="s">
        <v>55</v>
      </c>
      <c r="D48" s="22" t="s">
        <v>49</v>
      </c>
      <c r="E48" s="22" t="s">
        <v>48</v>
      </c>
      <c r="F48" s="22" t="s">
        <v>50</v>
      </c>
      <c r="G48" s="22" t="s">
        <v>47</v>
      </c>
      <c r="H48" s="24"/>
    </row>
    <row r="49" spans="1:6" ht="12.75">
      <c r="A49" s="22" t="s">
        <v>55</v>
      </c>
      <c r="B49" s="23">
        <v>889532</v>
      </c>
      <c r="C49" s="23">
        <v>889532</v>
      </c>
      <c r="D49" s="23">
        <v>168524</v>
      </c>
      <c r="E49" s="23">
        <v>15031</v>
      </c>
      <c r="F49" s="23">
        <v>705977</v>
      </c>
    </row>
    <row r="50" spans="1:2" ht="12.75">
      <c r="A50" s="22" t="s">
        <v>48</v>
      </c>
      <c r="B50" s="23">
        <v>15031</v>
      </c>
    </row>
    <row r="51" spans="1:2" ht="12.75">
      <c r="A51" s="22" t="s">
        <v>49</v>
      </c>
      <c r="B51" s="23">
        <v>168524</v>
      </c>
    </row>
    <row r="52" spans="1:2" ht="12.75">
      <c r="A52" s="22" t="s">
        <v>50</v>
      </c>
      <c r="B52" s="23">
        <v>705977</v>
      </c>
    </row>
    <row r="56" ht="12.75">
      <c r="A56" s="24" t="s">
        <v>72</v>
      </c>
    </row>
    <row r="57" spans="1:8" ht="12.75">
      <c r="A57" s="21" t="s">
        <v>38</v>
      </c>
      <c r="B57" s="21" t="s">
        <v>40</v>
      </c>
      <c r="C57" s="22" t="s">
        <v>55</v>
      </c>
      <c r="D57" s="22" t="s">
        <v>49</v>
      </c>
      <c r="E57" s="22" t="s">
        <v>48</v>
      </c>
      <c r="F57" s="22" t="s">
        <v>50</v>
      </c>
      <c r="G57" s="22" t="s">
        <v>47</v>
      </c>
      <c r="H57" s="24"/>
    </row>
    <row r="58" spans="1:6" ht="12.75">
      <c r="A58" s="22" t="s">
        <v>55</v>
      </c>
      <c r="B58" s="23">
        <v>22486895</v>
      </c>
      <c r="C58" s="23">
        <v>22486895</v>
      </c>
      <c r="D58" s="23">
        <v>11444282</v>
      </c>
      <c r="E58" s="23">
        <v>5542289</v>
      </c>
      <c r="F58" s="23">
        <v>5500324</v>
      </c>
    </row>
    <row r="59" spans="1:2" ht="12.75">
      <c r="A59" s="22" t="s">
        <v>48</v>
      </c>
      <c r="B59" s="23">
        <v>5542289</v>
      </c>
    </row>
    <row r="60" spans="1:2" ht="12.75">
      <c r="A60" s="22" t="s">
        <v>49</v>
      </c>
      <c r="B60" s="23">
        <v>11444282</v>
      </c>
    </row>
    <row r="61" spans="1:2" ht="12.75">
      <c r="A61" s="22" t="s">
        <v>50</v>
      </c>
      <c r="B61" s="23">
        <v>5500324</v>
      </c>
    </row>
    <row r="65" ht="25.5">
      <c r="A65" s="24" t="s">
        <v>78</v>
      </c>
    </row>
    <row r="66" spans="1:8" ht="12.75">
      <c r="A66" s="21" t="s">
        <v>38</v>
      </c>
      <c r="B66" s="21" t="s">
        <v>70</v>
      </c>
      <c r="C66" s="22" t="s">
        <v>55</v>
      </c>
      <c r="D66" s="22" t="s">
        <v>49</v>
      </c>
      <c r="E66" s="22" t="s">
        <v>48</v>
      </c>
      <c r="F66" s="22" t="s">
        <v>50</v>
      </c>
      <c r="G66" s="22" t="s">
        <v>47</v>
      </c>
      <c r="H66" s="24"/>
    </row>
    <row r="67" spans="1:6" ht="12.75">
      <c r="A67" s="22" t="s">
        <v>55</v>
      </c>
      <c r="B67" s="23">
        <v>23376427</v>
      </c>
      <c r="C67" s="23">
        <v>23376427</v>
      </c>
      <c r="D67" s="23">
        <v>11612806</v>
      </c>
      <c r="E67" s="23">
        <v>5557320</v>
      </c>
      <c r="F67" s="23">
        <v>6206301</v>
      </c>
    </row>
    <row r="68" spans="1:2" ht="12.75">
      <c r="A68" s="22" t="s">
        <v>49</v>
      </c>
      <c r="B68" s="23">
        <v>11612806</v>
      </c>
    </row>
    <row r="69" spans="1:2" ht="12.75">
      <c r="A69" s="22" t="s">
        <v>48</v>
      </c>
      <c r="B69" s="23">
        <v>5557320</v>
      </c>
    </row>
    <row r="70" spans="1:2" ht="12.75">
      <c r="A70" s="22" t="s">
        <v>50</v>
      </c>
      <c r="B70" s="23">
        <v>6206301</v>
      </c>
    </row>
    <row r="74" ht="12.75">
      <c r="A74" s="24" t="s">
        <v>79</v>
      </c>
    </row>
    <row r="75" spans="1:8" ht="12.75">
      <c r="A75" s="21" t="s">
        <v>38</v>
      </c>
      <c r="B75" s="21" t="s">
        <v>70</v>
      </c>
      <c r="C75" s="22" t="s">
        <v>55</v>
      </c>
      <c r="D75" s="22" t="s">
        <v>49</v>
      </c>
      <c r="E75" s="22" t="s">
        <v>48</v>
      </c>
      <c r="F75" s="22" t="s">
        <v>50</v>
      </c>
      <c r="G75" s="22" t="s">
        <v>47</v>
      </c>
      <c r="H75" s="24"/>
    </row>
    <row r="76" spans="1:6" ht="12.75">
      <c r="A76" s="22" t="s">
        <v>55</v>
      </c>
      <c r="B76" s="23">
        <v>333293197</v>
      </c>
      <c r="C76" s="23">
        <v>333293197</v>
      </c>
      <c r="D76" s="23">
        <v>103599335</v>
      </c>
      <c r="E76" s="23">
        <v>40675755</v>
      </c>
      <c r="F76" s="23">
        <v>189018107</v>
      </c>
    </row>
    <row r="77" spans="1:2" ht="12.75">
      <c r="A77" s="22" t="s">
        <v>49</v>
      </c>
      <c r="B77" s="23">
        <v>103599335</v>
      </c>
    </row>
    <row r="78" spans="1:2" ht="12.75">
      <c r="A78" s="22" t="s">
        <v>48</v>
      </c>
      <c r="B78" s="23">
        <v>40675755</v>
      </c>
    </row>
    <row r="79" spans="1:2" ht="12.75">
      <c r="A79" s="22" t="s">
        <v>50</v>
      </c>
      <c r="B79" s="23">
        <v>189018107</v>
      </c>
    </row>
    <row r="80" spans="1:2" ht="12.75">
      <c r="A80" s="24"/>
      <c r="B80" s="25"/>
    </row>
    <row r="83" ht="12.75">
      <c r="A83" s="24" t="s">
        <v>80</v>
      </c>
    </row>
    <row r="84" spans="1:8" ht="12.75">
      <c r="A84" s="21" t="s">
        <v>38</v>
      </c>
      <c r="B84" s="21" t="s">
        <v>70</v>
      </c>
      <c r="C84" s="22" t="s">
        <v>55</v>
      </c>
      <c r="D84" s="22" t="s">
        <v>49</v>
      </c>
      <c r="E84" s="22" t="s">
        <v>48</v>
      </c>
      <c r="F84" s="22" t="s">
        <v>50</v>
      </c>
      <c r="G84" s="22" t="s">
        <v>47</v>
      </c>
      <c r="H84" s="24"/>
    </row>
    <row r="85" spans="1:8" ht="12.75">
      <c r="A85" s="22" t="s">
        <v>55</v>
      </c>
      <c r="B85" s="23">
        <v>351117335</v>
      </c>
      <c r="C85" s="23">
        <v>351117335</v>
      </c>
      <c r="D85" s="23">
        <v>104456839</v>
      </c>
      <c r="E85" s="23">
        <v>40677005</v>
      </c>
      <c r="F85" s="23">
        <v>205982376</v>
      </c>
      <c r="G85" s="23">
        <v>1115</v>
      </c>
      <c r="H85" s="25"/>
    </row>
    <row r="86" spans="1:2" ht="12.75">
      <c r="A86" s="22" t="s">
        <v>49</v>
      </c>
      <c r="B86" s="23">
        <v>104456839</v>
      </c>
    </row>
    <row r="87" spans="1:2" ht="12.75">
      <c r="A87" s="22" t="s">
        <v>48</v>
      </c>
      <c r="B87" s="23">
        <v>40677005</v>
      </c>
    </row>
    <row r="88" spans="1:2" ht="12.75">
      <c r="A88" s="22" t="s">
        <v>50</v>
      </c>
      <c r="B88" s="23">
        <v>205982376</v>
      </c>
    </row>
    <row r="89" spans="1:2" ht="12.75">
      <c r="A89" s="22" t="s">
        <v>47</v>
      </c>
      <c r="B89" s="23">
        <v>1115</v>
      </c>
    </row>
    <row r="90" spans="1:2" ht="12.75">
      <c r="A90" s="24"/>
      <c r="B90" s="25"/>
    </row>
    <row r="92" ht="12.75">
      <c r="A92" s="24" t="s">
        <v>82</v>
      </c>
    </row>
    <row r="93" spans="1:8" ht="12.75">
      <c r="A93" s="21" t="s">
        <v>38</v>
      </c>
      <c r="B93" s="21" t="s">
        <v>70</v>
      </c>
      <c r="C93" s="22" t="s">
        <v>55</v>
      </c>
      <c r="D93" s="22" t="s">
        <v>49</v>
      </c>
      <c r="E93" s="22" t="s">
        <v>48</v>
      </c>
      <c r="F93" s="22" t="s">
        <v>50</v>
      </c>
      <c r="G93" s="22" t="s">
        <v>47</v>
      </c>
      <c r="H93" s="24"/>
    </row>
    <row r="94" spans="1:8" ht="12.75">
      <c r="A94" s="22" t="s">
        <v>55</v>
      </c>
      <c r="B94" s="23">
        <v>44470454</v>
      </c>
      <c r="C94" s="23">
        <v>44470454</v>
      </c>
      <c r="D94" s="23">
        <v>10766861</v>
      </c>
      <c r="E94" s="23">
        <v>10759301</v>
      </c>
      <c r="F94" s="23">
        <v>22042481</v>
      </c>
      <c r="G94" s="23">
        <v>901811</v>
      </c>
      <c r="H94" s="25"/>
    </row>
    <row r="95" spans="1:2" ht="12.75">
      <c r="A95" s="22" t="s">
        <v>49</v>
      </c>
      <c r="B95" s="23">
        <v>10766861</v>
      </c>
    </row>
    <row r="96" spans="1:2" ht="12.75">
      <c r="A96" s="22" t="s">
        <v>48</v>
      </c>
      <c r="B96" s="23">
        <v>10759301</v>
      </c>
    </row>
    <row r="97" spans="1:2" ht="12.75">
      <c r="A97" s="22" t="s">
        <v>50</v>
      </c>
      <c r="B97" s="23">
        <v>22042481</v>
      </c>
    </row>
    <row r="98" spans="1:2" ht="12.75">
      <c r="A98" s="22" t="s">
        <v>47</v>
      </c>
      <c r="B98" s="23">
        <v>901811</v>
      </c>
    </row>
    <row r="99" spans="1:2" ht="12.75">
      <c r="A99" s="24"/>
      <c r="B99" s="25"/>
    </row>
    <row r="101" ht="12.75">
      <c r="A101" s="24" t="s">
        <v>83</v>
      </c>
    </row>
    <row r="102" spans="1:8" ht="12.75">
      <c r="A102" s="21" t="s">
        <v>38</v>
      </c>
      <c r="B102" s="21" t="s">
        <v>70</v>
      </c>
      <c r="C102" s="22" t="s">
        <v>55</v>
      </c>
      <c r="D102" s="22" t="s">
        <v>49</v>
      </c>
      <c r="E102" s="22" t="s">
        <v>48</v>
      </c>
      <c r="F102" s="22" t="s">
        <v>50</v>
      </c>
      <c r="G102" s="22" t="s">
        <v>47</v>
      </c>
      <c r="H102" s="24"/>
    </row>
    <row r="103" spans="1:8" ht="12.75">
      <c r="A103" s="22" t="s">
        <v>55</v>
      </c>
      <c r="B103" s="23">
        <v>145317138</v>
      </c>
      <c r="C103" s="23">
        <v>145317138</v>
      </c>
      <c r="D103" s="23">
        <v>40411735</v>
      </c>
      <c r="E103" s="23">
        <v>35597481</v>
      </c>
      <c r="F103" s="23">
        <v>67819853</v>
      </c>
      <c r="G103" s="23">
        <v>1488069</v>
      </c>
      <c r="H103" s="25"/>
    </row>
    <row r="104" spans="1:2" ht="12.75">
      <c r="A104" s="22" t="s">
        <v>49</v>
      </c>
      <c r="B104" s="23">
        <v>40411735</v>
      </c>
    </row>
    <row r="105" spans="1:2" ht="12.75">
      <c r="A105" s="22" t="s">
        <v>48</v>
      </c>
      <c r="B105" s="23">
        <v>35597481</v>
      </c>
    </row>
    <row r="106" spans="1:2" ht="12.75">
      <c r="A106" s="22" t="s">
        <v>50</v>
      </c>
      <c r="B106" s="23">
        <v>67819853</v>
      </c>
    </row>
    <row r="107" spans="1:2" ht="12.75">
      <c r="A107" s="22" t="s">
        <v>47</v>
      </c>
      <c r="B107" s="23">
        <v>1488069</v>
      </c>
    </row>
    <row r="108" spans="1:2" ht="12.75">
      <c r="A108" s="24"/>
      <c r="B108" s="25"/>
    </row>
    <row r="110" ht="12.75">
      <c r="A110" s="24" t="s">
        <v>81</v>
      </c>
    </row>
    <row r="111" spans="1:8" ht="12.75">
      <c r="A111" s="21" t="s">
        <v>38</v>
      </c>
      <c r="B111" s="21" t="s">
        <v>70</v>
      </c>
      <c r="C111" s="22" t="s">
        <v>55</v>
      </c>
      <c r="D111" s="22" t="s">
        <v>49</v>
      </c>
      <c r="E111" s="22" t="s">
        <v>48</v>
      </c>
      <c r="F111" s="22" t="s">
        <v>50</v>
      </c>
      <c r="G111" s="22" t="s">
        <v>47</v>
      </c>
      <c r="H111" s="24"/>
    </row>
    <row r="112" spans="1:8" ht="12.75">
      <c r="A112" s="22" t="s">
        <v>55</v>
      </c>
      <c r="B112" s="23">
        <v>228020538</v>
      </c>
      <c r="C112" s="23">
        <v>228020538</v>
      </c>
      <c r="D112" s="23">
        <v>64190519</v>
      </c>
      <c r="E112" s="23">
        <v>49161718</v>
      </c>
      <c r="F112" s="23">
        <v>112215695</v>
      </c>
      <c r="G112" s="23">
        <v>2452606</v>
      </c>
      <c r="H112" s="25"/>
    </row>
    <row r="113" spans="1:2" ht="12.75">
      <c r="A113" s="22" t="s">
        <v>49</v>
      </c>
      <c r="B113" s="23">
        <v>64190519</v>
      </c>
    </row>
    <row r="114" spans="1:2" ht="12.75">
      <c r="A114" s="22" t="s">
        <v>48</v>
      </c>
      <c r="B114" s="23">
        <v>49161718</v>
      </c>
    </row>
    <row r="115" spans="1:2" ht="12.75">
      <c r="A115" s="22" t="s">
        <v>50</v>
      </c>
      <c r="B115" s="23">
        <v>112215695</v>
      </c>
    </row>
    <row r="116" spans="1:2" ht="12.75">
      <c r="A116" s="22" t="s">
        <v>47</v>
      </c>
      <c r="B116" s="23">
        <v>2452606</v>
      </c>
    </row>
    <row r="117" spans="1:2" ht="12.75">
      <c r="A117" s="24"/>
      <c r="B117" s="25"/>
    </row>
    <row r="119" ht="12.75">
      <c r="A119" s="24" t="s">
        <v>84</v>
      </c>
    </row>
    <row r="120" spans="1:8" ht="12.75">
      <c r="A120" s="21" t="s">
        <v>38</v>
      </c>
      <c r="B120" s="21" t="s">
        <v>70</v>
      </c>
      <c r="C120" s="22" t="s">
        <v>55</v>
      </c>
      <c r="D120" s="22" t="s">
        <v>49</v>
      </c>
      <c r="E120" s="22" t="s">
        <v>48</v>
      </c>
      <c r="F120" s="22" t="s">
        <v>50</v>
      </c>
      <c r="G120" s="22" t="s">
        <v>47</v>
      </c>
      <c r="H120" s="24"/>
    </row>
    <row r="121" spans="1:8" ht="12.75">
      <c r="A121" s="22" t="s">
        <v>55</v>
      </c>
      <c r="B121" s="23">
        <v>1466764027</v>
      </c>
      <c r="C121" s="23">
        <v>1466764027</v>
      </c>
      <c r="D121" s="23">
        <v>349314591</v>
      </c>
      <c r="E121" s="23">
        <v>277971673</v>
      </c>
      <c r="F121" s="23">
        <v>823078487</v>
      </c>
      <c r="G121" s="23">
        <v>16399276</v>
      </c>
      <c r="H121" s="25"/>
    </row>
    <row r="122" spans="1:2" ht="12.75">
      <c r="A122" s="22" t="s">
        <v>49</v>
      </c>
      <c r="B122" s="23">
        <v>349314591</v>
      </c>
    </row>
    <row r="123" spans="1:2" ht="12.75">
      <c r="A123" s="22" t="s">
        <v>48</v>
      </c>
      <c r="B123" s="23">
        <v>277971673</v>
      </c>
    </row>
    <row r="124" spans="1:2" ht="12.75">
      <c r="A124" s="22" t="s">
        <v>50</v>
      </c>
      <c r="B124" s="23">
        <v>823078487</v>
      </c>
    </row>
    <row r="125" spans="1:2" ht="12.75">
      <c r="A125" s="22" t="s">
        <v>47</v>
      </c>
      <c r="B125" s="23">
        <v>16399276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slt1i4</cp:lastModifiedBy>
  <cp:lastPrinted>2007-10-17T09:14:12Z</cp:lastPrinted>
  <dcterms:created xsi:type="dcterms:W3CDTF">2007-09-13T09:03:01Z</dcterms:created>
  <dcterms:modified xsi:type="dcterms:W3CDTF">2008-02-21T10:40:28Z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