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9.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10" windowWidth="11340" windowHeight="6345" activeTab="0"/>
  </bookViews>
  <sheets>
    <sheet name="Impressum" sheetId="1" r:id="rId1"/>
    <sheet name="Zeichenerklärg." sheetId="2" r:id="rId2"/>
    <sheet name="Inhaltsverz." sheetId="3" r:id="rId3"/>
    <sheet name="Vorbemerk." sheetId="4" r:id="rId4"/>
    <sheet name="Quellen" sheetId="5" r:id="rId5"/>
    <sheet name="Einschätzung" sheetId="6" r:id="rId6"/>
    <sheet name="Graf1+2" sheetId="7" r:id="rId7"/>
    <sheet name="Graf 3+4" sheetId="8" r:id="rId8"/>
    <sheet name="Tab1" sheetId="9" r:id="rId9"/>
    <sheet name="Tab2" sheetId="10" r:id="rId10"/>
    <sheet name="Tab3" sheetId="11" r:id="rId11"/>
    <sheet name="Tab4" sheetId="12" r:id="rId12"/>
    <sheet name="Tab5" sheetId="13" r:id="rId13"/>
    <sheet name="Tab6" sheetId="14" r:id="rId14"/>
    <sheet name="Tab7" sheetId="15" r:id="rId15"/>
    <sheet name="spez. ME" sheetId="16" r:id="rId16"/>
    <sheet name="TJ" sheetId="17" r:id="rId17"/>
    <sheet name="SKE" sheetId="18" r:id="rId18"/>
    <sheet name="RÖE" sheetId="19" r:id="rId19"/>
    <sheet name="Heizwerte" sheetId="20" r:id="rId20"/>
    <sheet name="Graf1+2 CO2-Emission" sheetId="21" r:id="rId21"/>
    <sheet name="Graf3+4 CO2-Emission" sheetId="22" r:id="rId22"/>
    <sheet name="Tab1 CO2-Emissionen" sheetId="23" r:id="rId23"/>
    <sheet name="Tab2 CO2-Emissionen" sheetId="24" r:id="rId24"/>
    <sheet name="Tab3 CO2-Emissionen" sheetId="25" r:id="rId25"/>
    <sheet name="Tab4 CO2-Emissionen " sheetId="26" r:id="rId26"/>
    <sheet name="Tab1 Quellenbilanz" sheetId="27" r:id="rId27"/>
    <sheet name="Tab2 Verursacherbilanz" sheetId="28" r:id="rId28"/>
    <sheet name="Tab3 CO2-Faktoren" sheetId="29" r:id="rId29"/>
  </sheets>
  <definedNames>
    <definedName name="_xlnm.Print_Area" localSheetId="7">'Graf 3+4'!$A$1:$G$54</definedName>
    <definedName name="_xlnm.Print_Area" localSheetId="6">'Graf1+2'!$A$1:$G$54</definedName>
  </definedNames>
  <calcPr fullCalcOnLoad="1"/>
</workbook>
</file>

<file path=xl/sharedStrings.xml><?xml version="1.0" encoding="utf-8"?>
<sst xmlns="http://schemas.openxmlformats.org/spreadsheetml/2006/main" count="4177" uniqueCount="669">
  <si>
    <t xml:space="preserve">   Gasversorgungsunternehmen und Gashändler</t>
  </si>
  <si>
    <t>1) Die bisher geltende Substitutionsmethode wurde zuletzt im Statistischen Bericht "Energiebilanz Thüringen 1994" (Bestell-Nr.: 05402) ausführlich erläutert.</t>
  </si>
  <si>
    <t>Der differenzierte Einsatz der verschiedenen Energieträger innerhalb des Endenergieverbrauchs hat seine Ursachen im Verbrauchsverhalten der einzelnen Abnehmergruppen.</t>
  </si>
  <si>
    <t xml:space="preserve"> </t>
  </si>
  <si>
    <t>Steinkohlen</t>
  </si>
  <si>
    <t>Braunkohlen</t>
  </si>
  <si>
    <t>Mineralöle</t>
  </si>
  <si>
    <t>Gase</t>
  </si>
  <si>
    <t>Strom</t>
  </si>
  <si>
    <t>Fernwärme</t>
  </si>
  <si>
    <t>Verkehr</t>
  </si>
  <si>
    <t>Inhaltsverzeichnis</t>
  </si>
  <si>
    <t>Seite</t>
  </si>
  <si>
    <r>
      <t>Abweichungen in den Summen den Energiebilanzen und CO</t>
    </r>
    <r>
      <rPr>
        <vertAlign val="subscript"/>
        <sz val="9"/>
        <rFont val="Helvetica"/>
        <family val="2"/>
      </rPr>
      <t>2</t>
    </r>
    <r>
      <rPr>
        <sz val="9"/>
        <rFont val="Helvetica"/>
        <family val="2"/>
      </rPr>
      <t>-Bilanzen beruhen auf Rundungsdifferenzen.</t>
    </r>
  </si>
  <si>
    <t xml:space="preserve">Vorbemerkungen                                                                                                                                                                   </t>
  </si>
  <si>
    <t>Grafiken</t>
  </si>
  <si>
    <t>Tabellen</t>
  </si>
  <si>
    <t>1. Entwicklung des Primärenergieverbrauchs</t>
  </si>
  <si>
    <t>2. Entwicklung des Endenergieverbrauchs</t>
  </si>
  <si>
    <t>3. Entwicklung des Einsatzes von Energieträgern im Energiesektor</t>
  </si>
  <si>
    <t>4. Struktur des Energieverbrauchs</t>
  </si>
  <si>
    <t>5. Endenergieverbrauch nach Verbrauchergruppen</t>
  </si>
  <si>
    <t>6. Endenergieverbrauch im Bereich Gewinnung von Steinen und Erden, sonstiger</t>
  </si>
  <si>
    <t xml:space="preserve">    Bergbau und Verarbeitendes Gewerbe nach Energieträgern</t>
  </si>
  <si>
    <t>7. Endenergieverbrauch im Bereich Haushalte, Gewerbe, Handel, Dienstleistungen</t>
  </si>
  <si>
    <t xml:space="preserve">    und übrige Verbraucher nach Energieträgern</t>
  </si>
  <si>
    <t>- 2 -</t>
  </si>
  <si>
    <t>5. Heizwerte der Energieträger für die Umrechnung von spezifischen Mengen-</t>
  </si>
  <si>
    <r>
      <t>1. CO</t>
    </r>
    <r>
      <rPr>
        <vertAlign val="subscript"/>
        <sz val="9"/>
        <rFont val="Helvetica"/>
        <family val="2"/>
      </rPr>
      <t>2</t>
    </r>
    <r>
      <rPr>
        <sz val="9"/>
        <rFont val="Helvetica"/>
        <family val="2"/>
      </rPr>
      <t>-Emissionen aus dem Primärenergieverbrauch nach</t>
    </r>
  </si>
  <si>
    <r>
      <t>3. CO</t>
    </r>
    <r>
      <rPr>
        <vertAlign val="subscript"/>
        <sz val="9"/>
        <rFont val="Helvetica"/>
        <family val="2"/>
      </rPr>
      <t>2</t>
    </r>
    <r>
      <rPr>
        <sz val="9"/>
        <rFont val="Helvetica"/>
        <family val="2"/>
      </rPr>
      <t>-Emissionen aus dem Endenergieverbrauch nach</t>
    </r>
  </si>
  <si>
    <r>
      <t>4. CO</t>
    </r>
    <r>
      <rPr>
        <vertAlign val="subscript"/>
        <sz val="9"/>
        <rFont val="Helvetica"/>
        <family val="2"/>
      </rPr>
      <t>2</t>
    </r>
    <r>
      <rPr>
        <sz val="9"/>
        <rFont val="Helvetica"/>
        <family val="2"/>
      </rPr>
      <t>-Emissionen aus dem Endenergieverbrauch nach</t>
    </r>
  </si>
  <si>
    <r>
      <t>2. CO</t>
    </r>
    <r>
      <rPr>
        <vertAlign val="subscript"/>
        <sz val="9"/>
        <rFont val="Helvetica"/>
        <family val="2"/>
      </rPr>
      <t>2</t>
    </r>
    <r>
      <rPr>
        <sz val="9"/>
        <rFont val="Helvetica"/>
        <family val="2"/>
      </rPr>
      <t>-Emissionen aus dem Primär- und Endenergieverbrauch</t>
    </r>
  </si>
  <si>
    <r>
      <t>2. CO</t>
    </r>
    <r>
      <rPr>
        <vertAlign val="subscript"/>
        <sz val="9"/>
        <rFont val="Helvetica"/>
        <family val="2"/>
      </rPr>
      <t>2</t>
    </r>
    <r>
      <rPr>
        <sz val="9"/>
        <rFont val="Helvetica"/>
        <family val="2"/>
      </rPr>
      <t>-Emissionen aus dem Primärenergieverbrauch nach Emittentensektoren</t>
    </r>
  </si>
  <si>
    <r>
      <t>4. CO</t>
    </r>
    <r>
      <rPr>
        <vertAlign val="subscript"/>
        <sz val="9"/>
        <rFont val="Helvetica"/>
        <family val="2"/>
      </rPr>
      <t>2</t>
    </r>
    <r>
      <rPr>
        <sz val="9"/>
        <rFont val="Helvetica"/>
        <family val="2"/>
      </rPr>
      <t>-Emissionen aus dem Endenergieverbrauch nach Emittentensektoren</t>
    </r>
  </si>
  <si>
    <t>Anhang</t>
  </si>
  <si>
    <t>- 3 -</t>
  </si>
  <si>
    <t>Vorbemerkungen</t>
  </si>
  <si>
    <t xml:space="preserve">Energiebilanzen erfüllen bei der Beurteilung der ökonomisch-ökologischen Situation eines Landes eine wichtige analytische Funktion. Sie geben Aufschluss über die energiewirtschaftlichen Veränderungen und erlauben nicht nur Aussagen über den Verbrauch der Energieträger in den einzelnen Sektoren, sondern geben ebenso Auskunft  über den Fluss von der Erzeugung bis zur Verwendung in den einzelnen Umwandlungs- und Verbrauchsbereichen. Seit vielen Jahren gehören sie zu den periodisch veröffentlichten Standardwerken der Bundesländer, die überwiegend von den Statistischen Landesämtern herausgegeben werden. </t>
  </si>
  <si>
    <t xml:space="preserve">Die Energiebilanz basiert hauptsächlich auf verschiedenen Bundesstatistiken mit Tatbeständen der Energieumwandlung, des Energieabsatzes und -verbrauchs, die in monatlicher bis jährlicher Periodizität erfragt werden. Dabei handelt es sich zum einen um reine Energiestatistiken, zum anderen um spezielle Merkmale von statistischen Erhebungen anderer Bereiche, vor allem des Produzierenden Gewerbes und des Handels. Darüber hinaus stützt sich die Bilanz auf eine vielfältige Datenbereitstellung von Verbänden, Behörden und anderen Institutionen der Energiewirtschaft (siehe dazu auch die Quellenübersicht) sowie Einzelunternehmen. </t>
  </si>
  <si>
    <t>Strom und andere</t>
  </si>
  <si>
    <t xml:space="preserve">             x </t>
  </si>
  <si>
    <t xml:space="preserve">                x </t>
  </si>
  <si>
    <t xml:space="preserve">                   x </t>
  </si>
  <si>
    <t xml:space="preserve">              x </t>
  </si>
  <si>
    <t xml:space="preserve">               x </t>
  </si>
  <si>
    <t xml:space="preserve">  1)   einschließlich statistische Differenzen</t>
  </si>
  <si>
    <t xml:space="preserve">  1)   ohne Energieumwandlungssektor</t>
  </si>
  <si>
    <r>
      <t>und Verarbeitendes Gewerbe*</t>
    </r>
    <r>
      <rPr>
        <b/>
        <vertAlign val="superscript"/>
        <sz val="10"/>
        <rFont val="Arial"/>
        <family val="2"/>
      </rPr>
      <t>)</t>
    </r>
    <r>
      <rPr>
        <b/>
        <sz val="10"/>
        <rFont val="Arial"/>
        <family val="2"/>
      </rPr>
      <t xml:space="preserve"> nach Energieträgern</t>
    </r>
  </si>
  <si>
    <t xml:space="preserve">   *)    ohne Energieumwandlungssektor</t>
  </si>
  <si>
    <t>Bio-</t>
  </si>
  <si>
    <t>masse</t>
  </si>
  <si>
    <r>
      <t xml:space="preserve"> Heizwerke </t>
    </r>
    <r>
      <rPr>
        <vertAlign val="superscript"/>
        <sz val="6"/>
        <rFont val="Helvetica"/>
        <family val="2"/>
      </rPr>
      <t>1)</t>
    </r>
  </si>
  <si>
    <t xml:space="preserve"> Heizwerke</t>
  </si>
  <si>
    <t>und Um-</t>
  </si>
  <si>
    <t>49-51</t>
  </si>
  <si>
    <t>52-54</t>
  </si>
  <si>
    <t>58/59</t>
  </si>
  <si>
    <r>
      <t xml:space="preserve">    </t>
    </r>
    <r>
      <rPr>
        <sz val="6"/>
        <rFont val="Helvetica"/>
        <family val="2"/>
      </rPr>
      <t xml:space="preserve"> Werte </t>
    </r>
    <r>
      <rPr>
        <i/>
        <sz val="6"/>
        <rFont val="Helvetica"/>
        <family val="2"/>
      </rPr>
      <t>in kursiver Schrift</t>
    </r>
    <r>
      <rPr>
        <sz val="6"/>
        <rFont val="Helvetica"/>
        <family val="2"/>
      </rPr>
      <t xml:space="preserve"> :=  Teilsummen </t>
    </r>
  </si>
  <si>
    <r>
      <t xml:space="preserve">     Werte </t>
    </r>
    <r>
      <rPr>
        <i/>
        <sz val="6"/>
        <rFont val="Helvetica"/>
        <family val="2"/>
      </rPr>
      <t>in kursiver Schrift</t>
    </r>
    <r>
      <rPr>
        <sz val="6"/>
        <rFont val="Helvetica"/>
        <family val="2"/>
      </rPr>
      <t xml:space="preserve"> :=  Teilsummen </t>
    </r>
  </si>
  <si>
    <r>
      <t xml:space="preserve"> Heizwerke</t>
    </r>
    <r>
      <rPr>
        <vertAlign val="superscript"/>
        <sz val="6"/>
        <rFont val="Helvetica"/>
        <family val="2"/>
      </rPr>
      <t xml:space="preserve"> 1)</t>
    </r>
  </si>
  <si>
    <t>Sonstiger Bergbau, Gewinnung von Steinen und Erden,
  Verarbeitendes Gewerbe</t>
  </si>
  <si>
    <t>Darüber hinaus beruhen die Länderbilanzen auf einheitlichen und vergleichbaren Methodiken, die vom Länderarbeitskreis Energiebilanzen festgelegt werden.</t>
  </si>
  <si>
    <t>Energiebilanz und Energieträger</t>
  </si>
  <si>
    <t>In der Energiebilanz werden das Aufkommen und die Verwendung von Energieträgern eines Landes für jeweils ein Jahr möglichst lückenlos und detailliert nachgewiesen.</t>
  </si>
  <si>
    <r>
      <t xml:space="preserve">Energieträger </t>
    </r>
    <r>
      <rPr>
        <sz val="9"/>
        <rFont val="Helvetica"/>
        <family val="2"/>
      </rPr>
      <t>bedeuten im Sinne der Bilanz alle Quellen, aus denen direkt oder durch Umwandlung Energie erzeugt wird. Das können Primär- oder Sekundärenergieträger sein.</t>
    </r>
  </si>
  <si>
    <t>Die Energiebilanz ist horizontal in Primär- und Sekundärenergieträger sowie in die aus diesen Energieträgern erzeugten nichtenergetischen Produkte gegliedert.</t>
  </si>
  <si>
    <t>Die Felder des Bilanztableaus, in denen methodisch oder physikalisch keine sinnvollen Aussagen möglich sind oder auch für das Land keine Datenbasis besteht, sind als Kennzeichnung einer Nichtbelegung grau schraffiert.</t>
  </si>
  <si>
    <t>Die Energiebilanz umfasst drei Hauptteile:</t>
  </si>
  <si>
    <t>- die PRIMÄRENERGIEBILANZ</t>
  </si>
  <si>
    <t>- die UMWANDLUNGSBILANZ und</t>
  </si>
  <si>
    <t>- den ENDENERGIEVERBRAUCH.</t>
  </si>
  <si>
    <r>
      <t xml:space="preserve">Die </t>
    </r>
    <r>
      <rPr>
        <b/>
        <sz val="9"/>
        <rFont val="Helvetica"/>
        <family val="2"/>
      </rPr>
      <t>Primärenergiebilanz</t>
    </r>
    <r>
      <rPr>
        <sz val="9"/>
        <rFont val="Helvetica"/>
        <family val="2"/>
      </rPr>
      <t xml:space="preserve"> ist eine Bilanz der Energiedarbietung der ersten Stufe. In ihr werden sowohl Primär- als auch Sekundärenergieträger nach folgendem Schema erfasst:</t>
    </r>
  </si>
  <si>
    <t>- Handel mit Energieträgern über die Landesgrenzen - soweit  Daten vorhanden - unterteilt nach Bezügen und</t>
  </si>
  <si>
    <t>- 4 -</t>
  </si>
  <si>
    <t>Bei der Umwandlung fallen auch Stoffe an, bei deren Verwendung es nicht auf den Energiegehalt, sondern auf ihre stofflichen Eigenschaften ankommt. Diese sogenannten Nichtenergieträger sind in dieser Bilanz z. B. Bestandteil der Spalte "Andere Mineralölprodukte" und vervollständigen damit die Darstellung von Einsatz und Ausstoß bei Umwandlungsprozessen. In Thüringen betrifft das vor allem Bitumen.</t>
  </si>
  <si>
    <t>Teil 1: Energiebilanz</t>
  </si>
  <si>
    <r>
      <t>Teil 2: CO</t>
    </r>
    <r>
      <rPr>
        <b/>
        <vertAlign val="subscript"/>
        <sz val="11"/>
        <rFont val="Helvetica"/>
        <family val="2"/>
      </rPr>
      <t>2</t>
    </r>
    <r>
      <rPr>
        <b/>
        <sz val="11"/>
        <rFont val="Helvetica"/>
        <family val="2"/>
      </rPr>
      <t>-Bilanz</t>
    </r>
  </si>
  <si>
    <r>
      <t xml:space="preserve">Ebenso wie die Nichtenergieträger kann auch ein Teil der Energieträger, z. B. Flüssiggas, als Rohstoff chemischer Prozesse nichtenergetisch genutzt werden. Nichtenergieträger und nicht energetisch genutzte Energieträger werden als </t>
    </r>
    <r>
      <rPr>
        <b/>
        <sz val="9"/>
        <rFont val="Helvetica"/>
        <family val="2"/>
      </rPr>
      <t>nichtenergetischer Verbrauch</t>
    </r>
    <r>
      <rPr>
        <sz val="9"/>
        <rFont val="Helvetica"/>
        <family val="2"/>
      </rPr>
      <t xml:space="preserve"> in einer besonderen Zeile verbucht. Damit wird erreicht, dass im Endenergieverbrauch nur der Verbrauch energetisch genutzter Energieträger ausgewiesen wird.</t>
    </r>
  </si>
  <si>
    <t>Die Energiebilanz hat folgenden Aufbau:</t>
  </si>
  <si>
    <t>+/- Statistische Differenzen</t>
  </si>
  <si>
    <t>-    Nichtenergetischer Verbrauch</t>
  </si>
  <si>
    <t>-    Fackel- und Leitungsverluste, Bewertungsdifferenzen</t>
  </si>
  <si>
    <t>=   ENDENERGIEVERBRAUCH</t>
  </si>
  <si>
    <t>-    Verbrauch in der Energiegewinnung und in den Umwandlungsbereichen</t>
  </si>
  <si>
    <t xml:space="preserve">VERARBEITENDES GEWERBE, </t>
  </si>
  <si>
    <t xml:space="preserve"> GEWINNUNG VON STEINEN UND ERDEN SOWIE</t>
  </si>
  <si>
    <t xml:space="preserve"> SONSTIGER BERGBAU INSGESAMT</t>
  </si>
  <si>
    <t>Gewerbe, Handel, Dienstl. und übrige Verbraucher</t>
  </si>
  <si>
    <t>Mill.kWh</t>
  </si>
  <si>
    <t>+    Umwandlungsausstoß (nur Sekundärenergieträger)</t>
  </si>
  <si>
    <t>-    Umwandlungseinsatz</t>
  </si>
  <si>
    <t>=    PRIMÄRENERGIEVERBRAUCH</t>
  </si>
  <si>
    <t>-    Bestandsaufstockungen</t>
  </si>
  <si>
    <t>-    Lieferungen</t>
  </si>
  <si>
    <t>=    Energieaufkommen</t>
  </si>
  <si>
    <t>+    Bestandsentnahme</t>
  </si>
  <si>
    <t>+    Bezüge</t>
  </si>
  <si>
    <t xml:space="preserve">      Gewinnung im Land (nur Primärenergieträger)</t>
  </si>
  <si>
    <t>In der Energiebilanz ist der Endenergieverbrauch als letzte Stufe der Energieverwendung aufgeführt.</t>
  </si>
  <si>
    <t>Die vorliegende Energiebilanz enthält keinen Nachweis über den Nutzenergie- und den Energiedienst-leistungsverbrauch, da hierfür gegenwärtig weder ausreichende statistische Erhebungen noch hinreichend gesicherte andere umfassende Quantifizierungsmöglichkeiten vorhanden sind.</t>
  </si>
  <si>
    <t>Umrechnungsfaktoren für die einheitliche Bewertung der Energieträger</t>
  </si>
  <si>
    <r>
      <t>In der Energiebilanz werden die Energieträger zuerst in ihrer spezifischen Einheiten ausgewiesen wie Tonne (t), Kubikmeter (m</t>
    </r>
    <r>
      <rPr>
        <vertAlign val="superscript"/>
        <sz val="9"/>
        <rFont val="Helvetica"/>
        <family val="2"/>
      </rPr>
      <t>3</t>
    </r>
    <r>
      <rPr>
        <sz val="9"/>
        <rFont val="Helvetica"/>
        <family val="2"/>
      </rPr>
      <t>), Kilowattstunde (kWh) und Joule (J).</t>
    </r>
  </si>
  <si>
    <t xml:space="preserve">                 -</t>
  </si>
  <si>
    <t xml:space="preserve">                 x </t>
  </si>
  <si>
    <t>Petrol-</t>
  </si>
  <si>
    <t>koks</t>
  </si>
  <si>
    <t>Um die in verschiedenen Maßeinheiten ausgewiesenen Energieträger vergleichen und addieren zu können, ist eine einheitliche Basis notwendig. Die spezifischen Einheiten werden dazu in die Wärmeeinheit "Joule" umgerechnet. Die Maßeinheit ist gesetzlich begründet (siehe Seite 6). Die Umrechnung der einzelnen Energieträger basiert auf der Grundlage ihrer (unteren) Heizwerte, die in Kilojoule ausgedrückt werden (Siehe Tabelle Seite 28). In der Energiebilanz wird als Einheit Terajoule verwendet.</t>
  </si>
  <si>
    <t>- 5 -</t>
  </si>
  <si>
    <t>Das Bruttoprinzip im Umwandlungsbereich</t>
  </si>
  <si>
    <t>Erläuterungen zu den einzelnen Bilanzpositionen</t>
  </si>
  <si>
    <r>
      <t xml:space="preserve">Verluste treten bei allen Energieträgern auf. Sie werden jedoch meist statistisch nicht erfasst. Nur bei den leitungsgebundenen Energieträgern Strom, Gas und Fernwärme erfolgt der Ausweis der </t>
    </r>
    <r>
      <rPr>
        <b/>
        <sz val="9"/>
        <rFont val="Helvetica"/>
        <family val="2"/>
      </rPr>
      <t>Fackel- und Leitungsverluste</t>
    </r>
    <r>
      <rPr>
        <sz val="9"/>
        <rFont val="Helvetica"/>
        <family val="2"/>
      </rPr>
      <t>.</t>
    </r>
  </si>
  <si>
    <t>- Schienenverkehr</t>
  </si>
  <si>
    <t>- Luftverkehr und</t>
  </si>
  <si>
    <t>- Binnenschifffahrt.</t>
  </si>
  <si>
    <r>
      <t xml:space="preserve">Der Endenergieverbrauch des </t>
    </r>
    <r>
      <rPr>
        <b/>
        <sz val="9"/>
        <rFont val="Helvetica"/>
        <family val="2"/>
      </rPr>
      <t>Verkehrs</t>
    </r>
    <r>
      <rPr>
        <sz val="9"/>
        <rFont val="Helvetica"/>
        <family val="2"/>
      </rPr>
      <t xml:space="preserve"> wird in die folgenden Sektoren untergliedert:</t>
    </r>
  </si>
  <si>
    <t>Der Endenergieverbrauch im Verkehrsbereich umfasst bei Schienenverkehr ab dem Berichtsjahr 2001 auch den Stromverbrauch der Deutschen Bahn AG.</t>
  </si>
  <si>
    <t xml:space="preserve">  Lieferungen</t>
  </si>
  <si>
    <r>
      <t xml:space="preserve">Der </t>
    </r>
    <r>
      <rPr>
        <b/>
        <sz val="9"/>
        <rFont val="Helvetica"/>
        <family val="2"/>
      </rPr>
      <t xml:space="preserve">Primärenergieverbrauch </t>
    </r>
    <r>
      <rPr>
        <sz val="9"/>
        <rFont val="Helvetica"/>
        <family val="2"/>
      </rPr>
      <t xml:space="preserve">ergibt sich somit von der Entstehungsseite als Summe aus der Gewinnung in Thüringen, den Bestandsveränderungen sowie dem Saldo aus Bezügen und Lieferungen und umfasst die für die Umwandlung und den Endverbrauch im Land benötigte Energie. Er enthält - bezogen auf die Energieträgerarten - sowohl Primärenergieträger aus eigener Gewinnung als auch Primär- und Sekundärenergieträger aus Bezügen und Beständen. </t>
    </r>
  </si>
  <si>
    <t>Für Sekundärenergieträger, für die die Ausfuhr in andere (Bundes-)Länder größer als die Einfuhr ist, kann der "primäre Verbrauch" auch einen negativen Wert annehmen.</t>
  </si>
  <si>
    <t>- 6 -</t>
  </si>
  <si>
    <t>Seit 1978 ist die Anwendung der SI-Einheiten in der Bundesrepublik Deutschland verbindlich. Diese Maßeinheiten beruhen auf dem internationalen System von Einheiten (Système international d'Unités, Abkürzung SI).</t>
  </si>
  <si>
    <t>KWK     Kraft-Wärme-Kopplung</t>
  </si>
  <si>
    <t>Für Haushalte, Gewerbe, Handel, Dienstleistungen und übrige Verbraucher (bis 1994 als Haushalte und Kleinverbraucher bezeichnet) gibt es keine disaggregierten Verbrauchsangaben für die Bereiche private Haushalte einerseits und Gewerbe, Handel, Dienstleistungen und übrige Verbraucher andererseits bei den nicht leitungsgebundenen Energieträgern. Daher kann der Verbrauch nur als Summe ausgewiesen werden und den Gesamtlieferungen an diese Verbrauchergruppe gleichgesetzt werden.</t>
  </si>
  <si>
    <t>Unter diese Gruppe fallen neben den privaten Haushalten:</t>
  </si>
  <si>
    <t>- Öffentliche Einrichtungen</t>
  </si>
  <si>
    <t>- Landwirtschaftsbetriebe</t>
  </si>
  <si>
    <t>- Handel- und Dienstleistungsunternehmen.</t>
  </si>
  <si>
    <r>
      <t>Energiebedingte CO</t>
    </r>
    <r>
      <rPr>
        <b/>
        <vertAlign val="subscript"/>
        <sz val="9"/>
        <rFont val="Helvetica"/>
        <family val="2"/>
      </rPr>
      <t>2</t>
    </r>
    <r>
      <rPr>
        <b/>
        <sz val="9"/>
        <rFont val="Helvetica"/>
        <family val="2"/>
      </rPr>
      <t>-Bilanz</t>
    </r>
  </si>
  <si>
    <t>- Unternehmen des Baugewerbes</t>
  </si>
  <si>
    <r>
      <t>1. CO</t>
    </r>
    <r>
      <rPr>
        <b/>
        <vertAlign val="subscript"/>
        <sz val="10"/>
        <rFont val="Arial"/>
        <family val="2"/>
      </rPr>
      <t>2</t>
    </r>
    <r>
      <rPr>
        <b/>
        <sz val="10"/>
        <rFont val="Arial"/>
        <family val="2"/>
      </rPr>
      <t>-Emissionen aus dem Primärergieverbrauch</t>
    </r>
  </si>
  <si>
    <t>nach Energieträgern</t>
  </si>
  <si>
    <t>Emissionen</t>
  </si>
  <si>
    <t>Entwicklung gegenüber 1990 auf %</t>
  </si>
  <si>
    <t>Veränderung gegenüber dem Vorjahr in %</t>
  </si>
  <si>
    <r>
      <t>2. CO</t>
    </r>
    <r>
      <rPr>
        <b/>
        <vertAlign val="subscript"/>
        <sz val="10"/>
        <rFont val="Arial"/>
        <family val="2"/>
      </rPr>
      <t>2</t>
    </r>
    <r>
      <rPr>
        <b/>
        <sz val="10"/>
        <rFont val="Arial"/>
        <family val="2"/>
      </rPr>
      <t>-Emissionen aus dem Primärenergieverbrauch</t>
    </r>
  </si>
  <si>
    <t>nach Emittentensektoren</t>
  </si>
  <si>
    <t>Emissionen insgesamt</t>
  </si>
  <si>
    <t>Umwandlungs-bereich</t>
  </si>
  <si>
    <t>der allgemeinen</t>
  </si>
  <si>
    <t>Versorgung,</t>
  </si>
  <si>
    <t>Verluste</t>
  </si>
  <si>
    <t>Industriekraftwerke</t>
  </si>
  <si>
    <r>
      <t>3. CO</t>
    </r>
    <r>
      <rPr>
        <b/>
        <vertAlign val="subscript"/>
        <sz val="10"/>
        <rFont val="Arial"/>
        <family val="2"/>
      </rPr>
      <t>2</t>
    </r>
    <r>
      <rPr>
        <b/>
        <sz val="10"/>
        <rFont val="Arial"/>
        <family val="2"/>
      </rPr>
      <t xml:space="preserve">-Emissionen aus dem Endenergieverbrauch </t>
    </r>
  </si>
  <si>
    <t xml:space="preserve">                 .    </t>
  </si>
  <si>
    <t xml:space="preserve">                  .    </t>
  </si>
  <si>
    <t xml:space="preserve">                        .    </t>
  </si>
  <si>
    <t xml:space="preserve">                   x</t>
  </si>
  <si>
    <r>
      <t>4. CO</t>
    </r>
    <r>
      <rPr>
        <b/>
        <vertAlign val="subscript"/>
        <sz val="10"/>
        <rFont val="Arial"/>
        <family val="2"/>
      </rPr>
      <t>2</t>
    </r>
    <r>
      <rPr>
        <b/>
        <sz val="10"/>
        <rFont val="Arial"/>
        <family val="2"/>
      </rPr>
      <t xml:space="preserve">-Emissionen aus dem Endenergieverbrauch </t>
    </r>
  </si>
  <si>
    <t>darunter</t>
  </si>
  <si>
    <r>
      <t>Ab dem Bilanzjahr 2003</t>
    </r>
    <r>
      <rPr>
        <sz val="9"/>
        <rFont val="Helvetica"/>
        <family val="2"/>
      </rPr>
      <t xml:space="preserve"> wird in </t>
    </r>
    <r>
      <rPr>
        <b/>
        <sz val="9"/>
        <rFont val="Helvetica"/>
        <family val="2"/>
      </rPr>
      <t>Heizkraftwerken der allgemeinen Versorgung</t>
    </r>
    <r>
      <rPr>
        <sz val="9"/>
        <rFont val="Helvetica"/>
        <family val="2"/>
      </rPr>
      <t xml:space="preserve"> der Brennstoffeinsatz für die gekoppelte Strom- und Wärmeerzeugung zusammengefasst ausgewiesen. Dagegen wird in der Zeile </t>
    </r>
    <r>
      <rPr>
        <b/>
        <sz val="9"/>
        <rFont val="Helvetica"/>
        <family val="2"/>
      </rPr>
      <t>Wärmekraftwerke der allgemeinen Versorgung</t>
    </r>
    <r>
      <rPr>
        <sz val="9"/>
        <rFont val="Helvetica"/>
        <family val="2"/>
      </rPr>
      <t xml:space="preserve"> nur der Einsatz zur ungekoppelten Stromerzeugung in Kraftwerken als auch in Heizkraftwerken der allgemeinen Versorgung berücksichtigt. Die Zeile </t>
    </r>
    <r>
      <rPr>
        <b/>
        <sz val="9"/>
        <rFont val="Helvetica"/>
        <family val="2"/>
      </rPr>
      <t>Heizwerke</t>
    </r>
    <r>
      <rPr>
        <sz val="9"/>
        <rFont val="Helvetica"/>
        <family val="2"/>
      </rPr>
      <t xml:space="preserve"> enthält den Brennstoffeinsatz zur ungekoppelten Wärmeerzeugung, und zwar sowohl in reinen Heizwerken als auch in Heizkraftwerken der allgemeinen Versorgung. Die Zeile </t>
    </r>
    <r>
      <rPr>
        <b/>
        <sz val="9"/>
        <rFont val="Helvetica"/>
        <family val="2"/>
      </rPr>
      <t>Industriekraftwerke</t>
    </r>
    <r>
      <rPr>
        <sz val="9"/>
        <rFont val="Helvetica"/>
        <family val="2"/>
      </rPr>
      <t xml:space="preserve"> weist ausschließlich den Brennstoffeinsatz für die innerbetriebliche Stromerzeugung aus, während der Einsatz für die innerbetriebliche Wärmeerzeugung (Prozessdampf, Heizdampf u. Ä.) im Endenergieverbrauch des betroffenen Wirtschaftszweiges enthalten ist. </t>
    </r>
    <r>
      <rPr>
        <b/>
        <sz val="9"/>
        <rFont val="Helvetica"/>
        <family val="2"/>
      </rPr>
      <t>Fernwärme</t>
    </r>
    <r>
      <rPr>
        <sz val="9"/>
        <rFont val="Helvetica"/>
        <family val="2"/>
      </rPr>
      <t xml:space="preserve"> wird von Heizwerken und Heiz- und Wärmekraftwerken über Rohrleitungen in Form von Heißwasser oder Dampf an Dritte abgegeben.</t>
    </r>
  </si>
  <si>
    <t>Die Kalorie (cal) und weitere abgeleitete Einheiten, wie Steinkohleneinheiten (SKE) und Rohöleinheiten (RÖE), können für spezielle Zwecke noch hilfsweise verwendet werden (Umrechnungsfaktoren siehe Anhang).</t>
  </si>
  <si>
    <t>Haushalte, Handel,</t>
  </si>
  <si>
    <t>Straßen-</t>
  </si>
  <si>
    <t>Gewerbe, Dienst-</t>
  </si>
  <si>
    <t>verkehr</t>
  </si>
  <si>
    <t>leistungen, Übrige</t>
  </si>
  <si>
    <t xml:space="preserve">                           x</t>
  </si>
  <si>
    <t>Sektor</t>
  </si>
  <si>
    <r>
      <t>CO</t>
    </r>
    <r>
      <rPr>
        <b/>
        <vertAlign val="subscript"/>
        <sz val="8"/>
        <rFont val="Arial"/>
        <family val="2"/>
      </rPr>
      <t>2</t>
    </r>
    <r>
      <rPr>
        <b/>
        <sz val="8"/>
        <rFont val="Arial"/>
        <family val="2"/>
      </rPr>
      <t>-Emissionen                                                                                                                        in 1000 t</t>
    </r>
  </si>
  <si>
    <t>Anteil am Gesamt-                                                 ausstoß in %</t>
  </si>
  <si>
    <t>Haushalte, GHD, übrige Verbraucher</t>
  </si>
  <si>
    <t>Umwandlungsbereich zusammen</t>
  </si>
  <si>
    <t>Mineralöle und Mineralölprodukte</t>
  </si>
  <si>
    <t xml:space="preserve"> Energieträger</t>
  </si>
  <si>
    <t>endver-</t>
  </si>
  <si>
    <t>Emittentengruppe</t>
  </si>
  <si>
    <t>brauchs-</t>
  </si>
  <si>
    <t>bedingt</t>
  </si>
  <si>
    <t xml:space="preserve">  </t>
  </si>
  <si>
    <t>Brennstoff/Energieträger</t>
  </si>
  <si>
    <t>Emissionsfaktor</t>
  </si>
  <si>
    <r>
      <t>Kilogramm CO</t>
    </r>
    <r>
      <rPr>
        <vertAlign val="subscript"/>
        <sz val="8"/>
        <rFont val="Arial"/>
        <family val="2"/>
      </rPr>
      <t>2</t>
    </r>
    <r>
      <rPr>
        <sz val="8"/>
        <rFont val="Arial"/>
        <family val="2"/>
      </rPr>
      <t>/
Gigajoule</t>
    </r>
  </si>
  <si>
    <t>6. Tableau zum Vergleich gebräuchlicher Maßeinheiten der Wärmeenergie</t>
  </si>
  <si>
    <r>
      <t>3. CO</t>
    </r>
    <r>
      <rPr>
        <vertAlign val="subscript"/>
        <sz val="9"/>
        <rFont val="Helvetica"/>
        <family val="2"/>
      </rPr>
      <t>2</t>
    </r>
    <r>
      <rPr>
        <sz val="9"/>
        <rFont val="Helvetica"/>
        <family val="2"/>
      </rPr>
      <t>-Emissionen aus dem Endenergieverbrauch nach Energieträgern</t>
    </r>
  </si>
  <si>
    <t>Der bundeseinheitliche Rahmen für die Energiebilanz wird durch die Arbeitsgemeinschaft Energiebilanzen fixiert. Die folgenden Ausführungen basieren im Wesentlichen darauf (siehe Energiebilanzen der Bundesrepublik Deutschland, Band III, Frankfurt 1989).</t>
  </si>
  <si>
    <r>
      <t xml:space="preserve">Im Umwandlungsbereich wird grundsätzlich nach dem Bruttoprinzip verbucht, d. h. Sekundärenergieträger die noch einmal einer Umwandlung unterliegen, werden jeweils wieder in voller Höhe in Einsatz und Ausstoß erfasst. Dies  ist z. B. der Fall bei Braunkohlenbriketts, die in Kraftwerken eingesetzt werden, nachdem sie in Brikettfabriken ihre Umwandlung aus Rohkohle erfuhren. </t>
    </r>
    <r>
      <rPr>
        <b/>
        <sz val="9"/>
        <rFont val="Helvetica"/>
        <family val="2"/>
      </rPr>
      <t>Umwandlungseinsatz und Umwandlungsausstoß</t>
    </r>
    <r>
      <rPr>
        <sz val="9"/>
        <rFont val="Helvetica"/>
        <family val="2"/>
      </rPr>
      <t xml:space="preserve"> enthalten - für sich betrachtet - Doppelzählungen, die aber in der Zeile "Energieangebot nach Umwandlungsbilanz" wieder eliminiert werden, da in diese Zeile die Differenz zwischen Umwandlungseinsatz und Umwandlungsausstoß eingeht.</t>
    </r>
  </si>
  <si>
    <t>Kohlen</t>
  </si>
  <si>
    <t>Erneuerbare ET</t>
  </si>
  <si>
    <t xml:space="preserve">-    </t>
  </si>
  <si>
    <t xml:space="preserve">               x</t>
  </si>
  <si>
    <t>Kraftwerke</t>
  </si>
  <si>
    <t>Endenergie-verbrauch</t>
  </si>
  <si>
    <t>Gewinnung von</t>
  </si>
  <si>
    <t>Steinen und Erden</t>
  </si>
  <si>
    <r>
      <t xml:space="preserve">sonstiger Bergbau </t>
    </r>
    <r>
      <rPr>
        <vertAlign val="superscript"/>
        <sz val="8"/>
        <rFont val="Arial"/>
        <family val="2"/>
      </rPr>
      <t>1)</t>
    </r>
    <r>
      <rPr>
        <sz val="8"/>
        <rFont val="Arial"/>
        <family val="2"/>
      </rPr>
      <t>,</t>
    </r>
  </si>
  <si>
    <t>1) bis 2002 einschl. Heizkraftwerke - 2) Sonstige Energieerzeuger, Verbrauch in den Umwandlungsbereichen</t>
  </si>
  <si>
    <t>Verarbeitendes Gewerbe,
sonstiger Bergbau, 
Gewinnung von Steinen 
und Erden</t>
  </si>
  <si>
    <t xml:space="preserve"> VERARBEITENDES GEWERBE,</t>
  </si>
  <si>
    <t xml:space="preserve"> SONSTIGER BERGBAU UND GEWINNUNG</t>
  </si>
  <si>
    <t>Zei-
le</t>
  </si>
  <si>
    <t>Auf das Energieflussbild muss in diesem Bericht verzichtet werden, da der  Fernwärmeausstoß der "Heizkraftwerke der allgemeinen Versorgung (nur KWK)" im Erstellungsprogramm noch nicht berücksichtigt ist.</t>
  </si>
  <si>
    <t>1) Durchschnittswert</t>
  </si>
  <si>
    <t>Steinkohle Umwandlungsbereich</t>
  </si>
  <si>
    <t xml:space="preserve">   Haushalte/GHD</t>
  </si>
  <si>
    <t xml:space="preserve">   Verarbeitendes Gewerbe</t>
  </si>
  <si>
    <t>Braunkohle Umwandlungsbereich (ohne IKW)</t>
  </si>
  <si>
    <t xml:space="preserve">     IKW</t>
  </si>
  <si>
    <t xml:space="preserve">     Verarbeitendes Gewerbe</t>
  </si>
  <si>
    <t xml:space="preserve">     Kleinverbraucher</t>
  </si>
  <si>
    <t xml:space="preserve">Braunkohlenbriketts </t>
  </si>
  <si>
    <t xml:space="preserve">     andere Verbraucher</t>
  </si>
  <si>
    <t>Braunkohlenkoks</t>
  </si>
  <si>
    <t xml:space="preserve">     übrige Umwandlung und Kleinverbraucher</t>
  </si>
  <si>
    <t>Staub- und Trockenkohle</t>
  </si>
  <si>
    <t>Hartbraunkohle</t>
  </si>
  <si>
    <t>Rohöl</t>
  </si>
  <si>
    <t>Motorenbenzin</t>
  </si>
  <si>
    <t>Rohbenzin</t>
  </si>
  <si>
    <t>Flugturbinenkraftstoff/Petroleum</t>
  </si>
  <si>
    <t>Dieselkraftstoff</t>
  </si>
  <si>
    <t>Petrolkoks</t>
  </si>
  <si>
    <t>Raffineriegas</t>
  </si>
  <si>
    <t>Kokereigas, Stadtgas</t>
  </si>
  <si>
    <t>Erdölgas</t>
  </si>
  <si>
    <t>Grubengas</t>
  </si>
  <si>
    <t>Gichtgas</t>
  </si>
  <si>
    <t>Thüringen-Faktor Fernwärme</t>
  </si>
  <si>
    <t>Abfall</t>
  </si>
  <si>
    <t>BRD-Generalfaktor Strom</t>
  </si>
  <si>
    <r>
      <t>Für die territoriale Betrachtung ist die endverbrauchsbezogene CO</t>
    </r>
    <r>
      <rPr>
        <vertAlign val="subscript"/>
        <sz val="9"/>
        <rFont val="Helvetica"/>
        <family val="2"/>
      </rPr>
      <t>2</t>
    </r>
    <r>
      <rPr>
        <sz val="9"/>
        <rFont val="Helvetica"/>
        <family val="2"/>
      </rPr>
      <t>-Bilanz von entscheidener Bedeutung. In dieser Bilanz wird die in Thüringen verbrauchte Energie den  jeweiligen Verbrauchergruppen zugeordnet, wobei die im Umwandlungsbereich entstandenen CO</t>
    </r>
    <r>
      <rPr>
        <vertAlign val="subscript"/>
        <sz val="9"/>
        <rFont val="Helvetica"/>
        <family val="2"/>
      </rPr>
      <t>2</t>
    </r>
    <r>
      <rPr>
        <sz val="9"/>
        <rFont val="Helvetica"/>
        <family val="2"/>
      </rPr>
      <t>-Mengen auf die Endverbraucher umgelegt werden. So emittiert z. B. Strom Kohlendioxid nicht beim Verbrauch, sondern bei seiner Erzeugung, wird aber bei dieser Bilanz-Methode dem Endenergieverbrauch angelastet. Stromverbrauchssenkungen wirken sich positiv auf die Bilanz aus, nicht jedoch der Ersatz von eigenem Strom aus Erdgas durch Importstrom.</t>
    </r>
  </si>
  <si>
    <r>
      <t>Eine andere Perspektive bietet die CO</t>
    </r>
    <r>
      <rPr>
        <vertAlign val="subscript"/>
        <sz val="9"/>
        <rFont val="Helvetica"/>
        <family val="2"/>
      </rPr>
      <t>2</t>
    </r>
    <r>
      <rPr>
        <sz val="9"/>
        <rFont val="Helvetica"/>
        <family val="2"/>
      </rPr>
      <t>-Quellenbilanz, die die CO</t>
    </r>
    <r>
      <rPr>
        <vertAlign val="subscript"/>
        <sz val="9"/>
        <rFont val="Helvetica"/>
        <family val="2"/>
      </rPr>
      <t>2</t>
    </r>
    <r>
      <rPr>
        <sz val="9"/>
        <rFont val="Helvetica"/>
        <family val="2"/>
      </rPr>
      <t>-Emissionen dem Land zurechnet, in dem das Kohlendioxid tatsächlich entsteht. Vorteil dieser Bilanz-Methode ist die internationale Vergleichbarkeit, die damit auch die Ausgangsbasis für den Fall eines internationalen Handels mit Emissions-Zertifikaten ist.</t>
    </r>
  </si>
  <si>
    <t>Energieeinheiten</t>
  </si>
  <si>
    <t>Definierte Einheiten für die Energie sind:</t>
  </si>
  <si>
    <t>Joule (J) - für Energie, Arbeit und Wärmemenge;</t>
  </si>
  <si>
    <t>Watt (W) - für Leistung, Energiestrom und Wärmestrom.</t>
  </si>
  <si>
    <t>Dabei gilt: 1 Joule (J) = 1 Newtonmeter (Nm) = 1 Wattsekunde (Ws).</t>
  </si>
  <si>
    <t xml:space="preserve">              -</t>
  </si>
  <si>
    <t xml:space="preserve">              x</t>
  </si>
  <si>
    <t xml:space="preserve"> Industriewärmekraftwerke</t>
  </si>
  <si>
    <t xml:space="preserve"> Industriewärmekraftwerke </t>
  </si>
  <si>
    <t>erneuer-</t>
  </si>
  <si>
    <t>bare ET</t>
  </si>
  <si>
    <t>Gebräuchliche Vorsätze und Vorsatzzeichen für Energieeinheiten sind:</t>
  </si>
  <si>
    <r>
      <t xml:space="preserve">Bei den </t>
    </r>
    <r>
      <rPr>
        <b/>
        <sz val="9"/>
        <rFont val="Helvetica"/>
        <family val="2"/>
      </rPr>
      <t>Wasserkraftwerken</t>
    </r>
    <r>
      <rPr>
        <sz val="9"/>
        <rFont val="Helvetica"/>
        <family val="2"/>
      </rPr>
      <t xml:space="preserve"> wird in der Bilanzspalte Wasserkraft ausschließlich die Stromerzeugung aus Laufwasser berücksichtigt. Die Stromerzeugung der Pumpspeicherwerke ist nur in der Spalte Strom ausgewiesen, da es sich dabei um einen Umwandlungsprozess von Strom handelt. Als Umwandlungseinsatz wird der Pumpstromverbrauch verbucht, als Umwandlungsausstoß die Pumpstromerzeugung.</t>
    </r>
  </si>
  <si>
    <t>- Betriebe des Verarbeitenden Gewerbes mit weniger als 20 Beschäftigten</t>
  </si>
  <si>
    <r>
      <t xml:space="preserve">Andere Braunkohlen-Produkte </t>
    </r>
    <r>
      <rPr>
        <vertAlign val="superscript"/>
        <sz val="8"/>
        <rFont val="Arial"/>
        <family val="2"/>
      </rPr>
      <t>2)</t>
    </r>
  </si>
  <si>
    <r>
      <t>Basierend auf der Energiebilanz erfolgt im Thüringer Landesamt für Statistik die Berechnung der energiebedingten Kohlendioxid-(CO</t>
    </r>
    <r>
      <rPr>
        <vertAlign val="subscript"/>
        <sz val="9"/>
        <rFont val="Helvetica"/>
        <family val="2"/>
      </rPr>
      <t>2</t>
    </r>
    <r>
      <rPr>
        <sz val="9"/>
        <rFont val="Helvetica"/>
        <family val="2"/>
      </rPr>
      <t>-)Emissionen. Hierfür wird der Verbrauch von fossilen kohlenstoffhaltigen Energieträgern mit brennstoffspezifischen Emissionsfaktoren belastet. Diese Faktoren werden vom Bundesumweltamt einheitlich zur Verfügung gestellt und sind Bestandteil dieser Veröffentlichung.</t>
    </r>
  </si>
  <si>
    <r>
      <t>Giga   (G)   =   10</t>
    </r>
    <r>
      <rPr>
        <vertAlign val="superscript"/>
        <sz val="9"/>
        <rFont val="Helvetica"/>
        <family val="2"/>
      </rPr>
      <t>9</t>
    </r>
    <r>
      <rPr>
        <sz val="9"/>
        <rFont val="Helvetica"/>
        <family val="2"/>
      </rPr>
      <t xml:space="preserve">     (Milliarde)</t>
    </r>
  </si>
  <si>
    <r>
      <t>Mega  (M)   =   10</t>
    </r>
    <r>
      <rPr>
        <vertAlign val="superscript"/>
        <sz val="9"/>
        <rFont val="Helvetica"/>
        <family val="2"/>
      </rPr>
      <t>6</t>
    </r>
    <r>
      <rPr>
        <sz val="9"/>
        <rFont val="Helvetica"/>
        <family val="2"/>
      </rPr>
      <t xml:space="preserve">     (Million)</t>
    </r>
  </si>
  <si>
    <r>
      <t>Tera    (T)   =   10</t>
    </r>
    <r>
      <rPr>
        <vertAlign val="superscript"/>
        <sz val="9"/>
        <rFont val="Helvetica"/>
        <family val="2"/>
      </rPr>
      <t>12</t>
    </r>
    <r>
      <rPr>
        <sz val="9"/>
        <rFont val="Helvetica"/>
        <family val="2"/>
      </rPr>
      <t xml:space="preserve">    (Billion)</t>
    </r>
  </si>
  <si>
    <r>
      <t>Peta    (P)   =   10</t>
    </r>
    <r>
      <rPr>
        <vertAlign val="superscript"/>
        <sz val="9"/>
        <rFont val="Helvetica"/>
        <family val="2"/>
      </rPr>
      <t>15</t>
    </r>
    <r>
      <rPr>
        <sz val="9"/>
        <rFont val="Helvetica"/>
        <family val="2"/>
      </rPr>
      <t xml:space="preserve">    (Billiarde)  </t>
    </r>
  </si>
  <si>
    <r>
      <t>Kilo     (k)   =    10</t>
    </r>
    <r>
      <rPr>
        <vertAlign val="superscript"/>
        <sz val="9"/>
        <rFont val="Helvetica"/>
        <family val="2"/>
      </rPr>
      <t>3</t>
    </r>
    <r>
      <rPr>
        <sz val="9"/>
        <rFont val="Helvetica"/>
        <family val="2"/>
      </rPr>
      <t xml:space="preserve">     (Tausend)</t>
    </r>
  </si>
  <si>
    <t>Energieträger</t>
  </si>
  <si>
    <t>Davon</t>
  </si>
  <si>
    <t>insgesamt</t>
  </si>
  <si>
    <t>Wasserkraft</t>
  </si>
  <si>
    <t>Sonstige</t>
  </si>
  <si>
    <t>Terajoule (TJ)</t>
  </si>
  <si>
    <t>Anteile am Insgesamt in %</t>
  </si>
  <si>
    <t xml:space="preserve">.    </t>
  </si>
  <si>
    <t>Jahr</t>
  </si>
  <si>
    <t>Umwandlungseinsatz,</t>
  </si>
  <si>
    <t>Eigenverbrauch und</t>
  </si>
  <si>
    <t>Stein-</t>
  </si>
  <si>
    <t>Braun-</t>
  </si>
  <si>
    <t>Mineral-</t>
  </si>
  <si>
    <t>Verluste insgesamt</t>
  </si>
  <si>
    <t>öle</t>
  </si>
  <si>
    <t>Primärer</t>
  </si>
  <si>
    <t>Umwand-</t>
  </si>
  <si>
    <t>Verbrauch und</t>
  </si>
  <si>
    <t>Nichtener-</t>
  </si>
  <si>
    <t>End-</t>
  </si>
  <si>
    <t>Energieverbrauch</t>
  </si>
  <si>
    <t>Primär-</t>
  </si>
  <si>
    <t>Sekundär-</t>
  </si>
  <si>
    <t>lungs-</t>
  </si>
  <si>
    <t>Verluste in der</t>
  </si>
  <si>
    <t>getischer</t>
  </si>
  <si>
    <t>energie-</t>
  </si>
  <si>
    <t>ET</t>
  </si>
  <si>
    <t>einsatz</t>
  </si>
  <si>
    <t>ausstoß</t>
  </si>
  <si>
    <r>
      <t xml:space="preserve">Energieumw. </t>
    </r>
    <r>
      <rPr>
        <vertAlign val="superscript"/>
        <sz val="8"/>
        <rFont val="Arial"/>
        <family val="2"/>
      </rPr>
      <t>1)</t>
    </r>
  </si>
  <si>
    <t>Verbrauch</t>
  </si>
  <si>
    <t>verbrauch</t>
  </si>
  <si>
    <t xml:space="preserve">5. Endenergieverbrauch nach Verbrauchergruppen </t>
  </si>
  <si>
    <t>Insgesamt</t>
  </si>
  <si>
    <t>Haushalte, Gewerbe,</t>
  </si>
  <si>
    <t>Handel, Dienstleistungen</t>
  </si>
  <si>
    <t>und</t>
  </si>
  <si>
    <t>übrige Verbraucher</t>
  </si>
  <si>
    <t>6. Endenergieverbrauch im Bereich Gewinnung von Steinen und Erden, sonstiger Bergbau</t>
  </si>
  <si>
    <t xml:space="preserve">x    </t>
  </si>
  <si>
    <t>und übrige Verbraucher nach Energieträgern</t>
  </si>
  <si>
    <t xml:space="preserve"> - 20 -</t>
  </si>
  <si>
    <t xml:space="preserve"> - 21 -</t>
  </si>
  <si>
    <t>Thüringer Landesamt für Statistik</t>
  </si>
  <si>
    <t>noch: Mineralöle</t>
  </si>
  <si>
    <t>Strom und andere Energieträger</t>
  </si>
  <si>
    <t xml:space="preserve">Energieträger insgesamt </t>
  </si>
  <si>
    <t>Heizöl</t>
  </si>
  <si>
    <t>Naturgas</t>
  </si>
  <si>
    <t>Erneuerbare Energieträger</t>
  </si>
  <si>
    <t>davon</t>
  </si>
  <si>
    <t>Bi-</t>
  </si>
  <si>
    <t>Andere</t>
  </si>
  <si>
    <t>Schw.</t>
  </si>
  <si>
    <t>Stadt-</t>
  </si>
  <si>
    <t>lanz-</t>
  </si>
  <si>
    <t>Kohle</t>
  </si>
  <si>
    <t>Bri-</t>
  </si>
  <si>
    <t>Koks</t>
  </si>
  <si>
    <t>Briketts</t>
  </si>
  <si>
    <t>Hart-</t>
  </si>
  <si>
    <t>Otto</t>
  </si>
  <si>
    <t>Diesel-</t>
  </si>
  <si>
    <t>Flug-</t>
  </si>
  <si>
    <t>Flüs-</t>
  </si>
  <si>
    <t>gas,</t>
  </si>
  <si>
    <t>Erd-</t>
  </si>
  <si>
    <t>Wasser-</t>
  </si>
  <si>
    <t>Wind-</t>
  </si>
  <si>
    <t>Klärgas,</t>
  </si>
  <si>
    <t>Solar-</t>
  </si>
  <si>
    <t>Fern-</t>
  </si>
  <si>
    <t>Summe</t>
  </si>
  <si>
    <t>zei-</t>
  </si>
  <si>
    <t>(roh)</t>
  </si>
  <si>
    <t>ketts</t>
  </si>
  <si>
    <t>kohlen-</t>
  </si>
  <si>
    <t>braun-</t>
  </si>
  <si>
    <t>kraft-</t>
  </si>
  <si>
    <t>turb.</t>
  </si>
  <si>
    <t>leicht</t>
  </si>
  <si>
    <t>schwer</t>
  </si>
  <si>
    <t>ölpro-</t>
  </si>
  <si>
    <t>sig-</t>
  </si>
  <si>
    <t>Koke-</t>
  </si>
  <si>
    <t>gas</t>
  </si>
  <si>
    <t xml:space="preserve">kraft  </t>
  </si>
  <si>
    <t>kraft</t>
  </si>
  <si>
    <t>Deponie-</t>
  </si>
  <si>
    <t>energie</t>
  </si>
  <si>
    <t>wärme</t>
  </si>
  <si>
    <t>le</t>
  </si>
  <si>
    <t>produkte</t>
  </si>
  <si>
    <t>kohle</t>
  </si>
  <si>
    <t>stoffe</t>
  </si>
  <si>
    <t>stoff</t>
  </si>
  <si>
    <t>kraftst.</t>
  </si>
  <si>
    <t xml:space="preserve">dukte </t>
  </si>
  <si>
    <t>reigas</t>
  </si>
  <si>
    <t>träger</t>
  </si>
  <si>
    <t>Tabelle 1:  Spezifische Mengeneinheiten</t>
  </si>
  <si>
    <t>1 000 t</t>
  </si>
  <si>
    <t>Mill. m³</t>
  </si>
  <si>
    <t>Mill. kWh</t>
  </si>
  <si>
    <t>TJ</t>
  </si>
  <si>
    <t>Bilanzspalte</t>
  </si>
  <si>
    <t xml:space="preserve"> Gewinnung</t>
  </si>
  <si>
    <t>-</t>
  </si>
  <si>
    <t xml:space="preserve"> Bezüge </t>
  </si>
  <si>
    <t>PRIMÄR-</t>
  </si>
  <si>
    <t xml:space="preserve"> Bestandsentnahme</t>
  </si>
  <si>
    <t>ENERGIE-</t>
  </si>
  <si>
    <t xml:space="preserve"> ENERGIEAUFKOMMEN</t>
  </si>
  <si>
    <t>BILANZ</t>
  </si>
  <si>
    <t xml:space="preserve"> Lieferungen</t>
  </si>
  <si>
    <t xml:space="preserve"> Bestandsaufstockung</t>
  </si>
  <si>
    <t xml:space="preserve"> PRIMÄRENERGIEVERBRAUCH</t>
  </si>
  <si>
    <t>Um-</t>
  </si>
  <si>
    <t>Z</t>
  </si>
  <si>
    <t>wand-</t>
  </si>
  <si>
    <t>N</t>
  </si>
  <si>
    <t xml:space="preserve"> Wasserkraftanlagen</t>
  </si>
  <si>
    <t>A</t>
  </si>
  <si>
    <t>ein-</t>
  </si>
  <si>
    <t xml:space="preserve"> Windkraft-, Photovoltaik- und andere Anlagen</t>
  </si>
  <si>
    <t>L</t>
  </si>
  <si>
    <t>satz</t>
  </si>
  <si>
    <t>I</t>
  </si>
  <si>
    <t xml:space="preserve"> Sonstige Energieerzeuger</t>
  </si>
  <si>
    <t>B</t>
  </si>
  <si>
    <t xml:space="preserve"> UMWANDLUNGSEINSATZ INSGESAMT</t>
  </si>
  <si>
    <t>S</t>
  </si>
  <si>
    <t>G</t>
  </si>
  <si>
    <t>U</t>
  </si>
  <si>
    <t>aus-</t>
  </si>
  <si>
    <t>D</t>
  </si>
  <si>
    <t>stoß</t>
  </si>
  <si>
    <t xml:space="preserve"> UMWANDLUNGSAUSSTOß  INSGESAMT </t>
  </si>
  <si>
    <t>W</t>
  </si>
  <si>
    <t>M</t>
  </si>
  <si>
    <t>bei Ge-</t>
  </si>
  <si>
    <t xml:space="preserve"> Kraftwerke, Heizwerke</t>
  </si>
  <si>
    <t>winnung</t>
  </si>
  <si>
    <t xml:space="preserve"> Erdöl- und Erdgasgewinnung</t>
  </si>
  <si>
    <t>wandlung</t>
  </si>
  <si>
    <t xml:space="preserve"> EN.-VERBRAUCH IM UMWANDLUNGSBEREICH</t>
  </si>
  <si>
    <t xml:space="preserve"> Fackel- und Leitungsverluste</t>
  </si>
  <si>
    <t xml:space="preserve"> ENERGIEANGEBOT NACH UMWANDLUNG</t>
  </si>
  <si>
    <t xml:space="preserve"> Nichtenergetischer Verbrauch</t>
  </si>
  <si>
    <t xml:space="preserve"> Statistische Differenzen</t>
  </si>
  <si>
    <t xml:space="preserve"> ENDENERGIEVERBRAUCH</t>
  </si>
  <si>
    <t xml:space="preserve">               .    </t>
  </si>
  <si>
    <t>.</t>
  </si>
  <si>
    <t xml:space="preserve">                   -</t>
  </si>
  <si>
    <t xml:space="preserve">                  x</t>
  </si>
  <si>
    <t xml:space="preserve"> Textil-, Bekleidungs-, Ledergewerbe</t>
  </si>
  <si>
    <t xml:space="preserve"> Chemische Industrie</t>
  </si>
  <si>
    <t xml:space="preserve"> Herstellung von Gummi- und Kunststoffwaren</t>
  </si>
  <si>
    <t xml:space="preserve"> Herstellung von Metallerzeugnissen</t>
  </si>
  <si>
    <t xml:space="preserve"> Maschinenbau</t>
  </si>
  <si>
    <t>END-</t>
  </si>
  <si>
    <t>VER-</t>
  </si>
  <si>
    <t>BRAUCH</t>
  </si>
  <si>
    <t xml:space="preserve"> Schienenverkehr</t>
  </si>
  <si>
    <t xml:space="preserve"> Straßenverkehr</t>
  </si>
  <si>
    <t xml:space="preserve"> Luftverkehr</t>
  </si>
  <si>
    <t xml:space="preserve"> Küsten- und Binnenschiffahrt</t>
  </si>
  <si>
    <t xml:space="preserve"> VERKEHR INSGESAMT</t>
  </si>
  <si>
    <t xml:space="preserve"> Haushalte</t>
  </si>
  <si>
    <t xml:space="preserve"> HAUSHALTE + GEW., HANDEL, DL + übrige VERBR.</t>
  </si>
  <si>
    <t>Zeichenerklärung:</t>
  </si>
  <si>
    <t xml:space="preserve">     nicht belegt</t>
  </si>
  <si>
    <t xml:space="preserve"> -</t>
  </si>
  <si>
    <t xml:space="preserve">     nichts vorhanden (genau Null) oder Wert &lt; 0,5</t>
  </si>
  <si>
    <t>Stand:</t>
  </si>
  <si>
    <t xml:space="preserve">     Zahlenwert unbekannt</t>
  </si>
  <si>
    <t xml:space="preserve"> - 22 -</t>
  </si>
  <si>
    <t xml:space="preserve"> - 23 -</t>
  </si>
  <si>
    <t xml:space="preserve">Strom </t>
  </si>
  <si>
    <t>Tabelle 2:  Terajoule</t>
  </si>
  <si>
    <t xml:space="preserve"> - 24 -</t>
  </si>
  <si>
    <t xml:space="preserve"> - 25 -</t>
  </si>
  <si>
    <t>Tabelle 3:  Steinkohleneinheiten (SKE)</t>
  </si>
  <si>
    <t>1 000 t SKE</t>
  </si>
  <si>
    <t xml:space="preserve"> - 26 -</t>
  </si>
  <si>
    <t>1) Detaillierte und aktuelle Angaben zur Stromversorgung in Thüringen können dem vierteljährlich erscheinenden Statistischen Bericht „Energiewirtschaft in Thüringen“  (Best.-Nr.: 05401) entnommen werden.</t>
  </si>
  <si>
    <t>- Statistischer Bericht über die Energiewirtschaft in Thüringen</t>
  </si>
  <si>
    <t xml:space="preserve">   des Bergbaus und der Gewinnung von Steinen und Erden in Thüringen</t>
  </si>
  <si>
    <t>- Jahres-Erhebung über die Energieverwendung der Betriebe des Verarbeitenden Gewerbes sowie</t>
  </si>
  <si>
    <t>Energie-</t>
  </si>
  <si>
    <t xml:space="preserve"> - 27 -</t>
  </si>
  <si>
    <t>Tabelle 4:  Rohöleinheiten (RÖE)</t>
  </si>
  <si>
    <t>1 000 t RÖE</t>
  </si>
  <si>
    <t xml:space="preserve"> - 28 -</t>
  </si>
  <si>
    <t xml:space="preserve">5.  Heizwerte der Energieträger für die Umrechnung von spezifischen </t>
  </si>
  <si>
    <t>Mengen-</t>
  </si>
  <si>
    <t>Heizwert</t>
  </si>
  <si>
    <t>SKE-</t>
  </si>
  <si>
    <t>einheit</t>
  </si>
  <si>
    <t>Faktor</t>
  </si>
  <si>
    <r>
      <t>Steinkohlen</t>
    </r>
    <r>
      <rPr>
        <vertAlign val="superscript"/>
        <sz val="8"/>
        <rFont val="Arial"/>
        <family val="2"/>
      </rPr>
      <t xml:space="preserve"> 1)</t>
    </r>
  </si>
  <si>
    <t>kg</t>
  </si>
  <si>
    <t>Steinkohlenbriketts</t>
  </si>
  <si>
    <t>Steinkohlenkoks</t>
  </si>
  <si>
    <r>
      <t xml:space="preserve">Braunkohlen </t>
    </r>
    <r>
      <rPr>
        <vertAlign val="superscript"/>
        <sz val="8"/>
        <rFont val="Arial"/>
        <family val="2"/>
      </rPr>
      <t>1)</t>
    </r>
  </si>
  <si>
    <r>
      <t xml:space="preserve">Braunkohlenbriketts </t>
    </r>
    <r>
      <rPr>
        <vertAlign val="superscript"/>
        <sz val="8"/>
        <rFont val="Arial"/>
        <family val="2"/>
      </rPr>
      <t>1)</t>
    </r>
  </si>
  <si>
    <r>
      <t xml:space="preserve">Hartbraunkohle </t>
    </r>
    <r>
      <rPr>
        <vertAlign val="superscript"/>
        <sz val="8"/>
        <rFont val="Arial"/>
        <family val="2"/>
      </rPr>
      <t>3)</t>
    </r>
  </si>
  <si>
    <t>Ottokraftstoffe</t>
  </si>
  <si>
    <t>Dieselkraftstoffe</t>
  </si>
  <si>
    <t>Schwerer Flugturbinenkraftstoff, Petroleum</t>
  </si>
  <si>
    <t>Heizöl, leicht</t>
  </si>
  <si>
    <t>Heizöl, schwer</t>
  </si>
  <si>
    <t>Andere Mineralölprodukte</t>
  </si>
  <si>
    <t>Flüssiggas</t>
  </si>
  <si>
    <t>Kokerei- und Stadtgas</t>
  </si>
  <si>
    <t>m³</t>
  </si>
  <si>
    <t>Erdgas</t>
  </si>
  <si>
    <r>
      <t xml:space="preserve">Klärgas und andere Biogase </t>
    </r>
    <r>
      <rPr>
        <vertAlign val="superscript"/>
        <sz val="8"/>
        <rFont val="Arial"/>
        <family val="2"/>
      </rPr>
      <t xml:space="preserve">4) </t>
    </r>
    <r>
      <rPr>
        <sz val="8"/>
        <rFont val="Arial"/>
        <family val="2"/>
      </rPr>
      <t xml:space="preserve"> </t>
    </r>
  </si>
  <si>
    <r>
      <t xml:space="preserve">Nachwachsende Rohstoffe, Brennholz </t>
    </r>
    <r>
      <rPr>
        <vertAlign val="superscript"/>
        <sz val="8"/>
        <rFont val="Arial"/>
        <family val="2"/>
      </rPr>
      <t>1)</t>
    </r>
  </si>
  <si>
    <t>Biodiesel (Rapsölmethylester)</t>
  </si>
  <si>
    <t>kWh</t>
  </si>
  <si>
    <t>Windkraft</t>
  </si>
  <si>
    <t>Solarenergie</t>
  </si>
  <si>
    <t>Elektrischer Strom</t>
  </si>
  <si>
    <t xml:space="preserve">2) Braunkohlenkoks, Staub- und Trockenkohle </t>
  </si>
  <si>
    <t xml:space="preserve">3) für EEV </t>
  </si>
  <si>
    <t>4) aus Heizwert von Methangas (35,888) - entsprechend 50% Anteil</t>
  </si>
  <si>
    <t>6.  Tableau zum Vergleich gebräuchlicher Maßeinheiten der Wärmeenergie</t>
  </si>
  <si>
    <t>Einheit</t>
  </si>
  <si>
    <t>kJ</t>
  </si>
  <si>
    <t>kcal</t>
  </si>
  <si>
    <t xml:space="preserve">  1 kJ</t>
  </si>
  <si>
    <t xml:space="preserve">  1 kcal</t>
  </si>
  <si>
    <t xml:space="preserve">  1 kWh</t>
  </si>
  <si>
    <t xml:space="preserve">  1 kg SKE</t>
  </si>
  <si>
    <t xml:space="preserve">  1 kg RÖE</t>
  </si>
  <si>
    <t>- 7 -</t>
  </si>
  <si>
    <t>Abkürzungen</t>
  </si>
  <si>
    <t>AG       Aktiengesellschaft</t>
  </si>
  <si>
    <t>EEV     Endenergieverbrauch</t>
  </si>
  <si>
    <t>ET       Energieträger</t>
  </si>
  <si>
    <t>EVU     Energieversorgungsunternehmen</t>
  </si>
  <si>
    <t>EW      Einwohner</t>
  </si>
  <si>
    <t>FHW    Fernheizwerke</t>
  </si>
  <si>
    <t xml:space="preserve">     Kraft- und Heizwerke der allgemeinen Versorgung</t>
  </si>
  <si>
    <t>Heizkraftwerke der allgemeinen Versorgung (nur KWK)</t>
  </si>
  <si>
    <t xml:space="preserve">     1) einschließlich Umwandlungseinsatz für ungekoppelte Erzeugung in Heizkraftwerken</t>
  </si>
  <si>
    <t>Wärmekraftwerke der allgemeinen Versorgung (ohne KWK)</t>
  </si>
  <si>
    <t xml:space="preserve"> Heizkraftwerke der allgemeinen Versorgung (nur KWK)</t>
  </si>
  <si>
    <t>Heizwerke</t>
  </si>
  <si>
    <t>Sonstige Energieerzeuger</t>
  </si>
  <si>
    <t>Fackelverluste</t>
  </si>
  <si>
    <t>Endenergieverbrauchsbereich zusammen</t>
  </si>
  <si>
    <t>Verbrauch in der Energiegewinnung 
  und in den Umwandlungsbereichen</t>
  </si>
  <si>
    <t xml:space="preserve"> EMISSIONEN INSGESAMT</t>
  </si>
  <si>
    <t xml:space="preserve">  1) einschließlich Emissionen aus Energieverbrauch in der Energiegewinnung und in den Umwandlungsbereichen</t>
  </si>
  <si>
    <r>
      <t>Heizwerke</t>
    </r>
    <r>
      <rPr>
        <vertAlign val="superscript"/>
        <sz val="8"/>
        <rFont val="Arial"/>
        <family val="2"/>
      </rPr>
      <t xml:space="preserve"> 1)</t>
    </r>
  </si>
  <si>
    <r>
      <t>Sonstige</t>
    </r>
    <r>
      <rPr>
        <vertAlign val="superscript"/>
        <sz val="8"/>
        <rFont val="Arial"/>
        <family val="2"/>
      </rPr>
      <t xml:space="preserve"> 2)</t>
    </r>
    <r>
      <rPr>
        <sz val="8"/>
        <rFont val="Arial"/>
        <family val="2"/>
      </rPr>
      <t>,</t>
    </r>
  </si>
  <si>
    <t>Auf Grund der Liberalisierung des Strommarktes gibt es bei einigen Energieversorgungsunternehmen Probleme bei der Regionalisierung ihrer Daten. Deshalb ist die Vergleichbarkeit der Angaben zum Stromverbrauch zu denen des Vorjahres stark eingeschränkt.</t>
  </si>
  <si>
    <t>GHD    Gewerbe, Handel, Dienstleistungen</t>
  </si>
  <si>
    <t>HKW    Heizkraftwerke</t>
  </si>
  <si>
    <t>IKW      Industriekraftwerke</t>
  </si>
  <si>
    <t>PEV     Primärenergieverbrauch</t>
  </si>
  <si>
    <t>SKE     Steinkohleneinheit</t>
  </si>
  <si>
    <t>RÖE    Rohöleinheit</t>
  </si>
  <si>
    <t>t           Tonnen</t>
  </si>
  <si>
    <t>Hinweise</t>
  </si>
  <si>
    <t>- 8 -</t>
  </si>
  <si>
    <t>- 9 -</t>
  </si>
  <si>
    <t>Die wichtigsten Datenquellen sollen im Folgenden genannt sein:</t>
  </si>
  <si>
    <t xml:space="preserve">Thüringer Landesamt für Statistik: </t>
  </si>
  <si>
    <t xml:space="preserve">Statistisches Bundesamt:                                                                            </t>
  </si>
  <si>
    <t>Statistik der Kohlewirtschaft e. V.:</t>
  </si>
  <si>
    <t>Differenziert zeigt sich auch hier das Bild hinsichtlich der Verbrauchsstruktur der einzelnen Energieträger, wobei das Verbrauchsverhalten dieser Gruppe besonders klimaabhängig ist.</t>
  </si>
  <si>
    <t>Bundesamt für Wirtschaft:</t>
  </si>
  <si>
    <t>Mineralölwirtschaftsverband e. V.:</t>
  </si>
  <si>
    <t>Arbeitsgemeinschaft Energiebilanzen:</t>
  </si>
  <si>
    <t xml:space="preserve">Deutsches Institut für Wirtschaftsforschung / Umweltbundesamt: </t>
  </si>
  <si>
    <t>- 10 -</t>
  </si>
  <si>
    <t xml:space="preserve">Wie in den Vorbemerkungen bereits angeführt, ist zur Erarbeitung einer Landesenergiebilanz eine vielseitige </t>
  </si>
  <si>
    <t>Datenbasis erforderlich.</t>
  </si>
  <si>
    <t xml:space="preserve">- Jahres-Erhebung über die Abgabe sowie Ein- und Ausfuhr von Gas sowie Erlöse der    </t>
  </si>
  <si>
    <t>- Jahres-Erhebung über Stromabsatz und Erlöse der Elektrizitätsversorgungsunternehmen</t>
  </si>
  <si>
    <t xml:space="preserve">   und Stromhändler</t>
  </si>
  <si>
    <t>- Stromerzeugungsanlagen der Betriebe im Bergbau und Verarbeitenden Gewerbe</t>
  </si>
  <si>
    <t>- Jahres-Erhebung über die Abgabe von Flüssiggas der Verkaufsgesellschaften</t>
  </si>
  <si>
    <t>- Jahres-Erhebung über die Gewinnung, Verwendung und Abgabe von Klärgas</t>
  </si>
  <si>
    <t>- Arbeitsdaten der Abteilung Energie und Technik über den Einsatz erneuerbarer Energien im Land,</t>
  </si>
  <si>
    <t xml:space="preserve">   errechnete und geschätzte Werte</t>
  </si>
  <si>
    <t xml:space="preserve">- Kohlenabsatz-Statistik: Steinkohlen und Braunkohlen </t>
  </si>
  <si>
    <t>- Mineralölverbrauch nach Bundesländern</t>
  </si>
  <si>
    <r>
      <t>- CO</t>
    </r>
    <r>
      <rPr>
        <vertAlign val="subscript"/>
        <sz val="9"/>
        <rFont val="Helvetica"/>
        <family val="2"/>
      </rPr>
      <t>2</t>
    </r>
    <r>
      <rPr>
        <sz val="9"/>
        <rFont val="Helvetica"/>
        <family val="2"/>
      </rPr>
      <t>-Emissionsfaktoren kohlenstoffhaltiger Energieträger</t>
    </r>
  </si>
  <si>
    <r>
      <t>1. CO</t>
    </r>
    <r>
      <rPr>
        <vertAlign val="subscript"/>
        <sz val="9"/>
        <rFont val="Helvetica"/>
        <family val="2"/>
      </rPr>
      <t>2</t>
    </r>
    <r>
      <rPr>
        <sz val="9"/>
        <rFont val="Helvetica"/>
        <family val="2"/>
      </rPr>
      <t>-Emissionen aus dem Primärenergieverbrauch nach Energieträgern</t>
    </r>
  </si>
  <si>
    <t>In der vertikalen Gliederung werden Energieaufkommen, Energieumwandlung und Endenergieverbrauch dargestellt. Jede einzelne Spalte gibt damit für den jeweiligen Energieträger den Nachweis über dessen Aufkommen und die Verwendung wieder.</t>
  </si>
  <si>
    <r>
      <t xml:space="preserve">In der </t>
    </r>
    <r>
      <rPr>
        <b/>
        <sz val="9"/>
        <rFont val="Helvetica"/>
        <family val="2"/>
      </rPr>
      <t xml:space="preserve">Umwandlungsbilanz </t>
    </r>
    <r>
      <rPr>
        <sz val="9"/>
        <rFont val="Helvetica"/>
        <family val="2"/>
      </rPr>
      <t>werden Einsatz und Ausstoß der verschiedenen Umwandlungsprozesse, der Verbrauch an Energieträgern in der Energiegewinnung und im Umwandlungsbereich sowie die Fackel- und Leitungsverluste ausgewiesen. Typische Umwandlungsprozesse sind u. a. die Erzeugung von Strom und Wärme, die Herstellung von Koks und Briketts oder von Heizöl und Kraftstoffen.</t>
    </r>
  </si>
  <si>
    <r>
      <t xml:space="preserve">Im </t>
    </r>
    <r>
      <rPr>
        <b/>
        <sz val="9"/>
        <rFont val="Helvetica"/>
        <family val="2"/>
      </rPr>
      <t xml:space="preserve">Endenergieverbrauch </t>
    </r>
    <r>
      <rPr>
        <sz val="9"/>
        <rFont val="Helvetica"/>
        <family val="2"/>
      </rPr>
      <t>wird folglich nur die Verwendung derjenigen Primär- und Sekundärenergieträger aufgeführt, die unmittelbar der Erzeugung von Nutzenergie dienen. Die Aufschlüsselung erfolgt nach Verbrauchergruppen und Wirtschaftszweigen.</t>
    </r>
  </si>
  <si>
    <r>
      <t>Bezüge und Lieferungen</t>
    </r>
    <r>
      <rPr>
        <sz val="9"/>
        <rFont val="Helvetica"/>
        <family val="2"/>
      </rPr>
      <t xml:space="preserve"> betreffen die Ein- und Ausfuhr nach oder von Thüringen. Da statistische Werte und Messmöglichkeiten an den Landesgrenzen nicht ausreichend vorhanden sind, wird energieträgerspezifisch die Differenz zwischen dem eigenen Aufkommen und dem Verbrauch im Lande als Bezug bzw. Lieferung gebucht.</t>
    </r>
  </si>
  <si>
    <t>- Straßenverkehr</t>
  </si>
  <si>
    <t>Die Angaben der Energiebilanz beruhen im Allgemeinen auf Statistiken über die Lieferungen an Verkehrsträger. Zum Teil werden auch Marktforschungsergebnisse verwendet.</t>
  </si>
  <si>
    <t>- Gewinnung von Primärenergieträgern in Thüringen</t>
  </si>
  <si>
    <t>- Bestandsveränderungen  -  soweit Daten vorhanden  -  unterteilt   nach   Bestandsentnahme  und Bestands-</t>
  </si>
  <si>
    <t xml:space="preserve">   aufstockungen</t>
  </si>
  <si>
    <t>=   Energieangebot nach Umwandlungsbilanz</t>
  </si>
  <si>
    <t>Verarbeitendes Gewerbe,</t>
  </si>
  <si>
    <t xml:space="preserve">                     -</t>
  </si>
  <si>
    <t xml:space="preserve">                     x</t>
  </si>
  <si>
    <r>
      <t xml:space="preserve">Seit dem Bilanzjahr 1995 wird laut Beschluss der Arbeitsgemeinschaft und des Länderarbeitskreises Energiebilanzen für die Energieträger Kernenergie, Wasserkraft, Windkraft und Müll sowie für den Stromaustausch mit anderen Bundesländern die Wirkungsgradmethode - in Angleichung an internationale Konventionen - angewandt. Bei diesem neuen methodischen Ansatz wird davon ausgegangen, dass die Stromerzeugung z. B. aus Kernenergie (das sei der Vollständigkeit halber erwähnt - auch wenn Thüringen davon nicht  betroffen ist) mit einem Wirkungsgrad von 33 Prozent erfolgt. Für Wasserkraft und die anderen regenerativen Energieträger sind 100 Prozent festgelegt und beim Stromaustausch gilt nur noch der einheitliche Heizwert von 3600 kJ/kWh. </t>
    </r>
    <r>
      <rPr>
        <vertAlign val="superscript"/>
        <sz val="9"/>
        <rFont val="Helvetica"/>
        <family val="2"/>
      </rPr>
      <t>1)</t>
    </r>
  </si>
  <si>
    <t>Energiebilanz Thüringen 2008</t>
  </si>
  <si>
    <t xml:space="preserve"> Gewinnung von Steinen und Erden, sonst. Bergbau, Dienstleist.</t>
  </si>
  <si>
    <t>46-48</t>
  </si>
  <si>
    <t xml:space="preserve"> Herst. v. Nahrungs- u. Futtermitteln, Getränkeherst.,Tabakverarb.</t>
  </si>
  <si>
    <t xml:space="preserve"> Herstellung von Holz-, Flecht-, Korb- u. Korkwaren</t>
  </si>
  <si>
    <t xml:space="preserve"> Herstellung von Papier, Pappe und Waren daraus</t>
  </si>
  <si>
    <t xml:space="preserve"> Herstellung von Druckerzeugnissen, Vervielfältigung</t>
  </si>
  <si>
    <t xml:space="preserve"> Herstellung von pharmazeutischen Erzeugnissen</t>
  </si>
  <si>
    <t xml:space="preserve"> Herstellung von Glas, Keramik, Verarbeitung v. Steinen u. Erden</t>
  </si>
  <si>
    <t>62/63</t>
  </si>
  <si>
    <t xml:space="preserve"> Metallerzeugung und bearbeitung</t>
  </si>
  <si>
    <t>64-66</t>
  </si>
  <si>
    <t xml:space="preserve"> Herstellung von DV-geräten, elektron. u. opt. Erzeugnissen</t>
  </si>
  <si>
    <t xml:space="preserve"> Herstellung von elektrischen Ausrüstungen</t>
  </si>
  <si>
    <t xml:space="preserve"> Herst. von Kraftwagen u. Kraftwagenteilen u. sonst. Fahrzeugbau</t>
  </si>
  <si>
    <t>71/72</t>
  </si>
  <si>
    <t xml:space="preserve"> Herstellung von Möbeln</t>
  </si>
  <si>
    <t xml:space="preserve"> Herstellung von sonstigen Waren</t>
  </si>
  <si>
    <t xml:space="preserve"> Reparatur und Installation von Maschinen und Ausrüstungen</t>
  </si>
  <si>
    <t xml:space="preserve"> Steinkohlenzechen, Braunkohlengruben, Brikettfabriken</t>
  </si>
  <si>
    <t>Mengeneinheiten in Wärmeeinheiten zur Thüringer Energiebilanz 2008</t>
  </si>
  <si>
    <r>
      <t xml:space="preserve"> Wärmekraftwerke der allgemeinen Versorgung (ohne KWK)</t>
    </r>
    <r>
      <rPr>
        <vertAlign val="superscript"/>
        <sz val="6"/>
        <rFont val="Helvetica"/>
        <family val="2"/>
      </rPr>
      <t xml:space="preserve"> 1)</t>
    </r>
  </si>
  <si>
    <r>
      <t>1. CO</t>
    </r>
    <r>
      <rPr>
        <b/>
        <vertAlign val="subscript"/>
        <sz val="8"/>
        <rFont val="Arial"/>
        <family val="2"/>
      </rPr>
      <t>2</t>
    </r>
    <r>
      <rPr>
        <b/>
        <sz val="8"/>
        <rFont val="Arial"/>
        <family val="2"/>
      </rPr>
      <t>-</t>
    </r>
    <r>
      <rPr>
        <b/>
        <sz val="10"/>
        <rFont val="Arial"/>
        <family val="2"/>
      </rPr>
      <t>Quellenbilanz Thüringens 2008</t>
    </r>
  </si>
  <si>
    <r>
      <t>3. CO</t>
    </r>
    <r>
      <rPr>
        <b/>
        <vertAlign val="subscript"/>
        <sz val="10"/>
        <rFont val="Arial"/>
        <family val="2"/>
      </rPr>
      <t>2</t>
    </r>
    <r>
      <rPr>
        <b/>
        <sz val="10"/>
        <rFont val="Arial"/>
        <family val="2"/>
      </rPr>
      <t>- Emissionsfaktoren 2008 nach Energieträgern</t>
    </r>
  </si>
  <si>
    <t>- 36 -</t>
  </si>
  <si>
    <r>
      <t>Statistische Quellen der Energiebilanz und CO</t>
    </r>
    <r>
      <rPr>
        <b/>
        <vertAlign val="subscript"/>
        <sz val="9"/>
        <rFont val="Helvetica"/>
        <family val="2"/>
      </rPr>
      <t>2</t>
    </r>
    <r>
      <rPr>
        <b/>
        <sz val="9"/>
        <rFont val="Helvetica"/>
        <family val="2"/>
      </rPr>
      <t>-Bilanz 2008</t>
    </r>
  </si>
  <si>
    <t>Entwicklung des Energieverbrauchs 2008</t>
  </si>
  <si>
    <r>
      <t>Entwicklung der CO</t>
    </r>
    <r>
      <rPr>
        <b/>
        <vertAlign val="subscript"/>
        <sz val="9"/>
        <rFont val="Helvetica"/>
        <family val="2"/>
      </rPr>
      <t>2</t>
    </r>
    <r>
      <rPr>
        <b/>
        <sz val="9"/>
        <rFont val="Helvetica"/>
        <family val="2"/>
      </rPr>
      <t>-Emissionen 2008</t>
    </r>
  </si>
  <si>
    <t>1. Primärenergieverbrauch nach Energieträgern 1990 bis 2008</t>
  </si>
  <si>
    <t>2. Primär- und Endenergieverbrauch je 1000 Einwohner 1990 bis 2008</t>
  </si>
  <si>
    <t>3. Endenergieverbrauch nach Energieträgern 1990 bis 2008</t>
  </si>
  <si>
    <t>4. Endenergieverbrauch nach Verbrauchergruppen 1990 bis 2008</t>
  </si>
  <si>
    <t>1. Energiebilanz Thüringen 2008 in spezifischen Mengenangaben</t>
  </si>
  <si>
    <t>2. Energiebilanz Thüringen 2008 in Terajoule</t>
  </si>
  <si>
    <t>3. Energiebilanz Thüringen 2008 in Steinkohleneinheiten</t>
  </si>
  <si>
    <t>4. Energiebilanz Thüringen 2008 in Rohöleinheiten</t>
  </si>
  <si>
    <t xml:space="preserve">    einheiten in Wärmeeinheiten zur Thüringer Energiebilanz 2008</t>
  </si>
  <si>
    <t xml:space="preserve">    Energieträgern 1990 bis 2008</t>
  </si>
  <si>
    <t xml:space="preserve">    je Einwohner 1990 bis 2008</t>
  </si>
  <si>
    <t xml:space="preserve">    Emittentensektoren 1990 bis 2008</t>
  </si>
  <si>
    <r>
      <t>CO</t>
    </r>
    <r>
      <rPr>
        <b/>
        <vertAlign val="subscript"/>
        <sz val="11"/>
        <rFont val="Helvetica"/>
        <family val="2"/>
      </rPr>
      <t>2</t>
    </r>
    <r>
      <rPr>
        <b/>
        <sz val="11"/>
        <rFont val="Helvetica"/>
        <family val="2"/>
      </rPr>
      <t>-Bilanz Thüringen 2008</t>
    </r>
  </si>
  <si>
    <r>
      <t>1. CO</t>
    </r>
    <r>
      <rPr>
        <vertAlign val="subscript"/>
        <sz val="9"/>
        <rFont val="Helvetica"/>
        <family val="2"/>
      </rPr>
      <t>2</t>
    </r>
    <r>
      <rPr>
        <sz val="9"/>
        <rFont val="Helvetica"/>
        <family val="2"/>
      </rPr>
      <t>-Quellenbilanz Thüringen 2008</t>
    </r>
  </si>
  <si>
    <r>
      <t>3. CO</t>
    </r>
    <r>
      <rPr>
        <vertAlign val="subscript"/>
        <sz val="9"/>
        <rFont val="Helvetica"/>
        <family val="2"/>
      </rPr>
      <t>2</t>
    </r>
    <r>
      <rPr>
        <sz val="9"/>
        <rFont val="Helvetica"/>
        <family val="2"/>
      </rPr>
      <t>-Emissionsfaktoren 2008 nach Energieträgern</t>
    </r>
  </si>
  <si>
    <r>
      <t>Flussbild zur CO</t>
    </r>
    <r>
      <rPr>
        <vertAlign val="subscript"/>
        <sz val="9"/>
        <rFont val="Helvetica"/>
        <family val="2"/>
      </rPr>
      <t>2</t>
    </r>
    <r>
      <rPr>
        <sz val="9"/>
        <rFont val="Helvetica"/>
        <family val="2"/>
      </rPr>
      <t>-Bilanz Thüringen 2008</t>
    </r>
  </si>
  <si>
    <t>Zu Vergleichszwecken liegt  die Thüringer Energiebilanz 2008 auch in der früher oder für spezielle Anforderungen gebräuchlichen "Steinkohleneinheit" bzw. "Rohöleinheit" vor.</t>
  </si>
  <si>
    <r>
      <t>Statistische Quellen der Energiebilanz und CO</t>
    </r>
    <r>
      <rPr>
        <b/>
        <vertAlign val="subscript"/>
        <sz val="9"/>
        <rFont val="Helvetica"/>
        <family val="2"/>
      </rPr>
      <t>2</t>
    </r>
    <r>
      <rPr>
        <b/>
        <sz val="9"/>
        <rFont val="Helvetica"/>
        <family val="2"/>
      </rPr>
      <t>-Bilanz 2008</t>
    </r>
  </si>
  <si>
    <t>- Energiebilanzen der Bundesrepublik Deutschland 1989 bis 2008</t>
  </si>
  <si>
    <t>- Jahresbericht und Mineralölzahlen 2008</t>
  </si>
  <si>
    <t>Thüringer Ministerium für Wirtschaft, Arbeit und Technologie:</t>
  </si>
  <si>
    <t>Länderarbeitskreis Energiebilanzen</t>
  </si>
  <si>
    <t>- Solarthermie in den Ländern</t>
  </si>
  <si>
    <t>- Energieholzverbrauch der Haushalte</t>
  </si>
  <si>
    <t>- Biotreibstoffverbrauch in den Ländern</t>
  </si>
  <si>
    <t xml:space="preserve">Wirtschaftsverband Erdöl- und Erdgasgewinnung e. V. </t>
  </si>
  <si>
    <t>- W.E.G. Bericht 2008</t>
  </si>
  <si>
    <t>- Importkohlenstatistik 2008</t>
  </si>
  <si>
    <r>
      <t>CO</t>
    </r>
    <r>
      <rPr>
        <b/>
        <vertAlign val="subscript"/>
        <sz val="8"/>
        <rFont val="Arial"/>
        <family val="2"/>
      </rPr>
      <t>2</t>
    </r>
    <r>
      <rPr>
        <b/>
        <sz val="8"/>
        <rFont val="Arial"/>
        <family val="2"/>
      </rPr>
      <t>-Ausstoß</t>
    </r>
  </si>
  <si>
    <r>
      <t>1000 t CO</t>
    </r>
    <r>
      <rPr>
        <vertAlign val="subscript"/>
        <sz val="8"/>
        <rFont val="Arial"/>
        <family val="2"/>
      </rPr>
      <t>2</t>
    </r>
  </si>
  <si>
    <r>
      <t xml:space="preserve"> VON STEINEN UND ERDEN  INSGESAMT</t>
    </r>
    <r>
      <rPr>
        <vertAlign val="superscript"/>
        <sz val="8"/>
        <rFont val="Arial"/>
        <family val="2"/>
      </rPr>
      <t xml:space="preserve"> 1)</t>
    </r>
  </si>
  <si>
    <r>
      <t>2. CO</t>
    </r>
    <r>
      <rPr>
        <b/>
        <vertAlign val="subscript"/>
        <sz val="10"/>
        <rFont val="Arial"/>
        <family val="2"/>
      </rPr>
      <t>2</t>
    </r>
    <r>
      <rPr>
        <b/>
        <sz val="10"/>
        <rFont val="Arial"/>
        <family val="2"/>
      </rPr>
      <t>-Bilanz Thüringen 2008 (Verursacherbilanz)</t>
    </r>
  </si>
  <si>
    <t xml:space="preserve"> HAUSHALTE, GHD, ÜBRIGE VERBRAUCHER</t>
  </si>
  <si>
    <r>
      <t>Ein zusammenfassendes Bild über die im Land emittierten CO</t>
    </r>
    <r>
      <rPr>
        <vertAlign val="subscript"/>
        <sz val="9"/>
        <rFont val="Arial"/>
        <family val="2"/>
      </rPr>
      <t>2</t>
    </r>
    <r>
      <rPr>
        <sz val="9"/>
        <rFont val="Arial"/>
        <family val="2"/>
      </rPr>
      <t>-Mengen liefert das Flussbild zur CO</t>
    </r>
    <r>
      <rPr>
        <vertAlign val="subscript"/>
        <sz val="9"/>
        <rFont val="Arial"/>
        <family val="2"/>
      </rPr>
      <t>2</t>
    </r>
    <r>
      <rPr>
        <sz val="9"/>
        <rFont val="Arial"/>
        <family val="2"/>
      </rPr>
      <t>-Bilanz, das seit 1999 Bestandteil dieser Veröffentlichung ist (siehe Anhang).</t>
    </r>
  </si>
  <si>
    <r>
      <t>Bei der Verbrennung von fossilen Energieträgern bei den 3 großen Endverbrauchssektoren „Verarbeitendes Gewerbe“, „Verkehr“ und „Haushalte, Gewerbe, Handel, Dienstleistungen (GHD) und übrige Verbraucher“ entstehen die meisten der CO</t>
    </r>
    <r>
      <rPr>
        <vertAlign val="subscript"/>
        <sz val="9"/>
        <rFont val="Arial"/>
        <family val="2"/>
      </rPr>
      <t>2</t>
    </r>
    <r>
      <rPr>
        <sz val="9"/>
        <rFont val="Arial"/>
        <family val="2"/>
      </rPr>
      <t>-Emissionen (9,3 Mill. Tonnen). Diese Emissionen beziehen sich nur auf die direkt am Ort der Verbrennung entstehenden CO</t>
    </r>
    <r>
      <rPr>
        <vertAlign val="subscript"/>
        <sz val="9"/>
        <rFont val="Arial"/>
        <family val="2"/>
      </rPr>
      <t>2</t>
    </r>
    <r>
      <rPr>
        <sz val="9"/>
        <rFont val="Arial"/>
        <family val="2"/>
      </rPr>
      <t>-Mengen (daher Quellenbilanz), d. h. Strom und Fernwärme werden bei dieser Sichtweise als Nullemittenten eingestuft, weil die Emissionen bei ihrer Umwandlung schon berücksichtigt worden sind.</t>
    </r>
  </si>
  <si>
    <r>
      <t>In der Quellenbilanz (Emissionen aus dem Primärenergieverbrauch) werden nur jene fossilen Energieträger berücksichtigt, die CO</t>
    </r>
    <r>
      <rPr>
        <vertAlign val="subscript"/>
        <sz val="9"/>
        <rFont val="Arial"/>
        <family val="2"/>
      </rPr>
      <t>2</t>
    </r>
    <r>
      <rPr>
        <sz val="9"/>
        <rFont val="Arial"/>
        <family val="2"/>
      </rPr>
      <t>-Emissionen verursachen. Im Jahr 2008 wurden in Thüringen 10,9 Mill. Tonnen CO</t>
    </r>
    <r>
      <rPr>
        <vertAlign val="subscript"/>
        <sz val="9"/>
        <rFont val="Arial"/>
        <family val="2"/>
      </rPr>
      <t>2</t>
    </r>
    <r>
      <rPr>
        <sz val="9"/>
        <rFont val="Arial"/>
        <family val="2"/>
      </rPr>
      <t xml:space="preserve"> emittiert. Gegenüber dem Jahr 1990 ist damit der CO</t>
    </r>
    <r>
      <rPr>
        <vertAlign val="subscript"/>
        <sz val="9"/>
        <rFont val="Arial"/>
        <family val="2"/>
      </rPr>
      <t>2</t>
    </r>
    <r>
      <rPr>
        <sz val="9"/>
        <rFont val="Arial"/>
        <family val="2"/>
      </rPr>
      <t>-Ausstoß um 61,2 Prozent gesunken. Im Umwandlungssektor, in dem die Primärenergieträger in Energieträger wie Heizöl, Strom und Fernwärme umgewandelt werden, fallen rund 15 Prozent der gesamten CO</t>
    </r>
    <r>
      <rPr>
        <vertAlign val="subscript"/>
        <sz val="9"/>
        <rFont val="Arial"/>
        <family val="2"/>
      </rPr>
      <t>2</t>
    </r>
    <r>
      <rPr>
        <sz val="9"/>
        <rFont val="Arial"/>
        <family val="2"/>
      </rPr>
      <t xml:space="preserve">-Emissionen an (1,7 Mill. Tonnen). Der Umwandlungseinsatz in den Kraftwerken der allgemeinen Versorgung, den industriellen Kraftwerken sowie in den Heizwerken macht hier 97,9 Prozent aus. </t>
    </r>
  </si>
  <si>
    <r>
      <t>Entwicklung der CO</t>
    </r>
    <r>
      <rPr>
        <b/>
        <vertAlign val="subscript"/>
        <sz val="9"/>
        <rFont val="Arial"/>
        <family val="2"/>
      </rPr>
      <t>2</t>
    </r>
    <r>
      <rPr>
        <b/>
        <sz val="9"/>
        <rFont val="Arial"/>
        <family val="2"/>
      </rPr>
      <t>-Emissionen 2008</t>
    </r>
  </si>
  <si>
    <t xml:space="preserve">Auch 2008 machte wieder der Stromverbrauch mit 37,4 Prozent den höchsten Anteil am industriellen Endverbrauch aus und blieb gegenüber dem Vorjahr nahezu konstant, während der Erdgasverbrauch um 2,4 Prozent sank. </t>
  </si>
  <si>
    <t xml:space="preserve">Insgesamt wird die Verbrauchsstruktur der Energieträger bei den privaten Haushalten sowie bei Gewerbe, Handel, Dienstleistungen und übrigen Verbrauchern von Ergas dominiert.  Dieser Energieträger hat einen Anteil von  mehr als einem Drittel des Endenergieverbrauchs bei diesem Bereich, gefolgt von Strom und Mineralölen mit einem Anteil von 22,0 bzw. 21,9 Prozent. </t>
  </si>
  <si>
    <t xml:space="preserve">Der Mineralölverbrauch ist im Vergleich zum Vorjahr mehr als deutlich gestiegen (+ 35,8 Prozent). Auch der Verbrauch von Kohlen legte bei einem allerdings sehr geringen Ausgangsniveau stark zu (+ 58,8 Prozent) bei einem Anteil am Endenergieverbrauch dieses Bereiches von lediglich 1,3 Prozent. Beim Einsatz erneuerbarer Energieträger hat sich der Verbrauch um 14,1 Prozent erhöht. Der Strom- und Erdgasverbrauch hat sich nur unwesentlich (+ 1,7 bzw. + 1,6 Prozent) verändert. </t>
  </si>
  <si>
    <r>
      <t xml:space="preserve">Die Erhöhung des Endenergieverbrauchs wurde 2008 gegenüber 2007 ausschließlich durch den Bereich </t>
    </r>
    <r>
      <rPr>
        <b/>
        <sz val="9"/>
        <rFont val="Helvetica"/>
        <family val="2"/>
      </rPr>
      <t>Haushalte sowie Gewerbe, Handel, Dienstleistungen und übrige Verbraucher</t>
    </r>
    <r>
      <rPr>
        <sz val="9"/>
        <rFont val="Helvetica"/>
        <family val="2"/>
      </rPr>
      <t xml:space="preserve"> verursacht (+10,0 Prozent). Der Bereich hat nach wie vor auch den größten Anteil am Endenergieverbrauch im Land mit 48,5 Prozent. Gegenüber 1990 reduzierte sich der Energieverbrauch hier um 28,2 Prozent.</t>
    </r>
  </si>
  <si>
    <t>Bei der Fernwärme ergab sich  2008 im Endverbrauch gegenüber  2007 ein Zuwachs um 7,1 Prozent. Ihr Endverbrauch erreichte damit 48,5 Prozent des Ausgangsniveaus von 1990.</t>
  </si>
  <si>
    <t xml:space="preserve">Der Stromverbrauch erhöhte sich leicht um 0,8 Prozent. Die Kohlen haben wieder an Bedeutung gewonnen. Sie machten dennoch nur 2,2 Prozent der 2008 benötigten Endenergieverbrauchsmenge aus. </t>
  </si>
  <si>
    <r>
      <t>Der</t>
    </r>
    <r>
      <rPr>
        <b/>
        <sz val="9"/>
        <rFont val="Helvetica"/>
        <family val="2"/>
      </rPr>
      <t xml:space="preserve"> Endenergieverbrauch</t>
    </r>
    <r>
      <rPr>
        <sz val="9"/>
        <rFont val="Helvetica"/>
        <family val="2"/>
      </rPr>
      <t xml:space="preserve"> ist um 2,4 Prozent gegenüber dem Vorjahr gestiegen und entspricht damit 70,8 Prozent des Ausgangsniveaus von 1990.</t>
    </r>
  </si>
  <si>
    <t xml:space="preserve">Gegenüber dem Vorjahr erhöhte sich der Primärenergieverbrauch im Jahr 2008 um 3,2 Prozent. Er betrug damit 70,4 Prozent der verbrauchten Gesamtmenge des zu betrachtenden Ausgangsjahres 1990. Der Kohleeinsatz erhöhte sich nochmals gegenüber dem Vorjahr um 7,3 Prozent, beträgt aber nur noch 2,4 Prozent der Masse von 1990. Die seit Mitte der neunziger Jahre zu beobachtende Dominanz von Öl und Gas innerhalb der Energieträgerstruktur setzte sich auch 2008 mit einem realisierten Anteil  von  66,1 Prozent  am  gesamten  Primärenergieverbrauch  (Mineralöle  32,8  Prozent, Erdgas  33,3 Prozent) weiter fort. </t>
  </si>
  <si>
    <r>
      <t xml:space="preserve">Der </t>
    </r>
    <r>
      <rPr>
        <b/>
        <sz val="9"/>
        <rFont val="Helvetica"/>
        <family val="2"/>
      </rPr>
      <t>Primärenergieverbrauch</t>
    </r>
    <r>
      <rPr>
        <sz val="9"/>
        <rFont val="Helvetica"/>
        <family val="2"/>
      </rPr>
      <t xml:space="preserve"> hat sich seit 1990 um fast ein Drittel verringert. 52,2 Prozent entfallen auf Primärenergieträger, 47,8 Prozent auf Sekundärenergieträger. Der Umwandlungseinsatz für die Weiterverarbeitung oder Veredlung von Energie betrug im Jahr 2008 noch rund 50 Prozent der Menge von 1990. Damit standen 2008  87,4 Prozent des Primärenergieverbrauchs für den Endenergieverbrauch zur Verfügung. Der höchste Anteil seit 1990 wurde im Jahr 2001 erreicht (92,8 Prozent).</t>
    </r>
  </si>
  <si>
    <t>Auch der Endenergieverbrauch wird maßgeblich durch den Einsatz von fossilen flüssigen und gasförmigen Energieträgern beeinflusst, die zusammen einen Anteil von  60,4 Prozent abdeckten.</t>
  </si>
  <si>
    <t>Der Verbrauch von  Mineralölen am  Endenergieverbrauch erhöhte sich gegenüber dem  Vorjahr (+ 8,8 Prozent). Mineralöle halten im Berichtsjahr einen Anteil von  35,3 Prozent am Gesamt-Endenergieverbrauch.</t>
  </si>
  <si>
    <r>
      <t>In der Verursacherbilanz (Emissionen aus dem Endenergieverbrauch) werden den verbrauchten Endenergieträgern, wie Strom und Fernwärme, die CO</t>
    </r>
    <r>
      <rPr>
        <vertAlign val="subscript"/>
        <sz val="9"/>
        <rFont val="Arial"/>
        <family val="2"/>
      </rPr>
      <t>2</t>
    </r>
    <r>
      <rPr>
        <sz val="9"/>
        <rFont val="Arial"/>
        <family val="2"/>
      </rPr>
      <t>-Emissionen zugerechnet, die jeweils in ihrer Erzeugung anfielen. So schneiden in der Verursacherbilanz - gegenüber der Quellenbilanz - die Sektoren, die sehr stromintensiv sind, schlechter ab. In Thüringen verursachten die Verbraucher im Jahr 2008 durch ihren Energieeinsatz 16,9 Mill. Tonnen CO2-Emissionen. Gegenüber 1990 sind die CO</t>
    </r>
    <r>
      <rPr>
        <vertAlign val="subscript"/>
        <sz val="9"/>
        <rFont val="Arial"/>
        <family val="2"/>
      </rPr>
      <t>2</t>
    </r>
    <r>
      <rPr>
        <sz val="9"/>
        <rFont val="Arial"/>
        <family val="2"/>
      </rPr>
      <t>-Emissionen um 50,4 Prozent gefallen.  Während der durch den Endenergieverbrauch der Industrie verursachte CO</t>
    </r>
    <r>
      <rPr>
        <vertAlign val="subscript"/>
        <sz val="9"/>
        <rFont val="Arial"/>
        <family val="2"/>
      </rPr>
      <t>2</t>
    </r>
    <r>
      <rPr>
        <sz val="9"/>
        <rFont val="Arial"/>
        <family val="2"/>
      </rPr>
      <t>-Ausstoß von 13,8 auf 4,9 Mill. Tonnen CO</t>
    </r>
    <r>
      <rPr>
        <vertAlign val="subscript"/>
        <sz val="9"/>
        <rFont val="Arial"/>
        <family val="2"/>
      </rPr>
      <t>2</t>
    </r>
    <r>
      <rPr>
        <sz val="9"/>
        <rFont val="Arial"/>
        <family val="2"/>
      </rPr>
      <t xml:space="preserve"> (- 64,2 Prozent) sank, stiegen die im Verkehr anzurechnenden Emissionen von 3,3 auf 3,9 Mill. Tonnen CO</t>
    </r>
    <r>
      <rPr>
        <vertAlign val="subscript"/>
        <sz val="9"/>
        <rFont val="Arial"/>
        <family val="2"/>
      </rPr>
      <t>2</t>
    </r>
    <r>
      <rPr>
        <sz val="9"/>
        <rFont val="Arial"/>
        <family val="2"/>
      </rPr>
      <t xml:space="preserve"> (+ 18,1 Prozent). Die im Sektor der „privaten Haushalte und Kleinverbraucher“ verursachten Mengen gingen von 16,9  auf 8,0 Mill. Tonnen CO</t>
    </r>
    <r>
      <rPr>
        <vertAlign val="subscript"/>
        <sz val="9"/>
        <rFont val="Arial"/>
        <family val="2"/>
      </rPr>
      <t>2</t>
    </r>
    <r>
      <rPr>
        <sz val="9"/>
        <rFont val="Arial"/>
        <family val="2"/>
      </rPr>
      <t xml:space="preserve"> (- 52,7 Prozent) zurück.</t>
    </r>
  </si>
  <si>
    <r>
      <t>2. CO</t>
    </r>
    <r>
      <rPr>
        <vertAlign val="subscript"/>
        <sz val="9"/>
        <rFont val="Helvetica"/>
        <family val="2"/>
      </rPr>
      <t>2</t>
    </r>
    <r>
      <rPr>
        <sz val="9"/>
        <rFont val="Helvetica"/>
        <family val="2"/>
      </rPr>
      <t>-Bilanz Thüringen 2008 (Verursacherbilanz)</t>
    </r>
  </si>
  <si>
    <r>
      <t xml:space="preserve">Beim Endenergieverbrauch wird die Energieverwendung der einzelnen Energieträger den einzelnen Verbrauchergruppen zugeordnet. Er beruht für den Bereich </t>
    </r>
    <r>
      <rPr>
        <b/>
        <sz val="9"/>
        <rFont val="Helvetica"/>
        <family val="2"/>
      </rPr>
      <t xml:space="preserve">Gewinnung von Steinen und Erden, sonstiger Bergbau und Verarbeitendes Gewerbe </t>
    </r>
    <r>
      <rPr>
        <sz val="9"/>
        <rFont val="Helvetica"/>
        <family val="2"/>
      </rPr>
      <t>weitgehend auf den Angaben der Betriebe von Industrieunternehmen mit im Algemeinen 20 Beschäftigten und mehr. Die Gruppierung basiert ab diesem Bilanzjahr auf der "Gliederung der Klassifikation der Wirtschaftszweige, Ausgabe 2008" (WZ 2008), die für alle amtlichen Statistiken im Produzierenden Gewerbe seit 2009 verbindlich ist.</t>
    </r>
  </si>
  <si>
    <r>
      <t>In Kraftwerken der allgemeinen Versorgung</t>
    </r>
    <r>
      <rPr>
        <vertAlign val="superscript"/>
        <sz val="9"/>
        <rFont val="Helvetica"/>
        <family val="2"/>
      </rPr>
      <t>1)</t>
    </r>
    <r>
      <rPr>
        <sz val="9"/>
        <rFont val="Helvetica"/>
        <family val="2"/>
      </rPr>
      <t xml:space="preserve"> Thüringens wird Strom vorrangig auf Basis Erdgas und Pumpspeicherwasser erzeugt. Gegenüber dem Vorjahr sank die Stromerzeugung aus Erdgas, während die Bruttostromerzeugung aus Pumpspeicherwasser leicht anstieg. Auch hat sich 2008 der Einsatz der erneuerbaren Energieträger gegenüber dem Niveau der Vorjahre durch verstärkte Nutzung der Biomasse und der Windkraftweiter erhöht. Mit einem Anteil von 18,9 Prozent am gesamten Primärenergieverbrauch besitzen die erneuerbaren Energieträger längst eine deutlich größere Bedeutung als Kohle. </t>
    </r>
  </si>
  <si>
    <r>
      <t xml:space="preserve">Der Bereich </t>
    </r>
    <r>
      <rPr>
        <b/>
        <sz val="9"/>
        <rFont val="Helvetica"/>
        <family val="2"/>
      </rPr>
      <t>Verarbeitendes Gewerbe, sonstiger Bergbau und Gewinnung von Steinen und Erden</t>
    </r>
    <r>
      <rPr>
        <sz val="9"/>
        <rFont val="Helvetica"/>
        <family val="2"/>
      </rPr>
      <t xml:space="preserve"> hat seinen Energieverbrauch um 6,4 Prozent gegenüber dem Vorjahr gesenkt. Damit umfasst der Endverbrauch in diesem Bereich 25,7 Prozent des gesamten Endenergieverbrauchs. Zum Jahr 1990 verringerte sich der Endverbrauch um 51,7 Prozent.</t>
    </r>
  </si>
  <si>
    <r>
      <t>Im</t>
    </r>
    <r>
      <rPr>
        <b/>
        <sz val="9"/>
        <rFont val="Helvetica"/>
        <family val="2"/>
      </rPr>
      <t xml:space="preserve"> Verkehrssektor</t>
    </r>
    <r>
      <rPr>
        <sz val="9"/>
        <rFont val="Helvetica"/>
        <family val="2"/>
      </rPr>
      <t xml:space="preserve"> stieg der Energieverbrauch um 27,3 Prozent gegenüber 1990. 
Gegenüber dem Vorjahr verringerte sich im Jahr 2008 der Verbrauch an Ottokraftstoffen, während der Verbrauch von Dieselkraftstoff als auch der Einsatz von Flugtreibstoff in Thüringen stieg. Gegenüber dem Vorjahr ist der Energieverbrauch insgesamt um 1,1 Prozent gesunken.</t>
    </r>
  </si>
  <si>
    <r>
      <t>Im Bereich "Industrie" sanken die Emissionen gegenüber 2007. Insgesamt entfielen in Thüringen im Jahr 2008 auf die Haushalte und Kleinverbraucher 36,0 Prozent, auf den Verkehrsbereich 34,7 Prozent und auf die Industrie 14,1  Prozent der CO</t>
    </r>
    <r>
      <rPr>
        <vertAlign val="subscript"/>
        <sz val="9"/>
        <rFont val="Arial"/>
        <family val="2"/>
      </rPr>
      <t>2</t>
    </r>
    <r>
      <rPr>
        <sz val="9"/>
        <rFont val="Arial"/>
        <family val="2"/>
      </rPr>
      <t>-Emissionen am Gesamtausstoß.</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</si>
  <si>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</si>
  <si>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</si>
  <si>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</si>
  <si>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</si>
  <si>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</si>
  <si>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</si>
  <si>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</si>
  <si>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</si>
  <si>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</si>
  <si>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</si>
  <si>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</si>
  <si>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</si>
  <si>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Energiebilanz und CO2 - Bilanz Thüringens 2008</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</si>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</sst>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8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 ###\ \ \ \ "/>
    <numFmt numFmtId="166" formatCode="0.0\ \ \ \ "/>
    <numFmt numFmtId="167" formatCode="#\ ##0.0\ \ \ \ "/>
    <numFmt numFmtId="168" formatCode="_D_D_D_J* ##0.0_J_J;_D_D_D_E\-* ##0.0_J_J"/>
    <numFmt numFmtId="169" formatCode="_D_J\+* ##0.0_J_J;_D_E\-* ##0.0_J_J"/>
    <numFmt numFmtId="170" formatCode="_D_J* ##0.0_J_J;_D_E\-* ##0.0_J_J"/>
    <numFmt numFmtId="171" formatCode="###\ ##0.0\ \ \ \ "/>
    <numFmt numFmtId="172" formatCode="_D_D_D_D_D_D_D_J\+* ##0.0_J_J;_D_D_D_D_D_D_D_E\-* ##0.0_J_J"/>
    <numFmt numFmtId="173" formatCode="_D_D_D_J\+* ##0.0_J_J;_D_D_D_E\-* ##0.0_J_J"/>
    <numFmt numFmtId="174" formatCode="###\ ##0\ \ \ \ "/>
    <numFmt numFmtId="175" formatCode="0.0\ \ \ "/>
    <numFmt numFmtId="176" formatCode="_D_D_D_D_D_J* ##0.0_J_J;_D_D_D_D_D_E\-* ##0.0_J_J"/>
    <numFmt numFmtId="177" formatCode="\+* ##0.0_J_J;_i\-* ##0.0_J_J"/>
    <numFmt numFmtId="178" formatCode="* ##0.0_J_J;_i\-* ##0.0_J_J"/>
    <numFmt numFmtId="179" formatCode="###\ ###\ \ \ \ \ \ \ \ \ "/>
    <numFmt numFmtId="180" formatCode="###\ ###\ \ \ \ \ \ \ \ \ \ \ \ "/>
    <numFmt numFmtId="181" formatCode="###\ ###\ \ \ \ \ \ \ \ \ \ "/>
    <numFmt numFmtId="182" formatCode="###\ ###\ \ \ \ \ \ \ \ \ \ \ \ \ \ \ \ "/>
    <numFmt numFmtId="183" formatCode="0.0\ \ \ \ \ \ \ \ \ \ \ \ "/>
    <numFmt numFmtId="184" formatCode="0.0\ \ \ \ \ \ \ \ \ \ "/>
    <numFmt numFmtId="185" formatCode="0.0\ \ \ \ \ \ \ \ \ \ \ \ \ \ \ \ "/>
    <numFmt numFmtId="186" formatCode="0.0\ \ \ \ \ \ \ \ \ "/>
    <numFmt numFmtId="187" formatCode="_D_D_D_J* ##0.0_D_D_D_I;_D_D_D_E\-* ##0.0_D_D_D_I"/>
    <numFmt numFmtId="188" formatCode="_D_D_D_D_D_D_J* ##0.0_D_D_D_D_I;_D_D_D_D_D_D_E\-* ##0.0_D_D_D_D_I"/>
    <numFmt numFmtId="189" formatCode="_D_D_D_J* ##0.0_D_D_D_I_I;_D_D_D_E\-* ##0.0_D_D_D_I_I"/>
    <numFmt numFmtId="190" formatCode="_D_D_D_D_D_D_D_D_D_J* ##0.0_D_D_D_D_D_D;_D_D_D_D_D_D_D_D_D_E\-* ##0.0_D_D_D_D_D_D"/>
    <numFmt numFmtId="191" formatCode="###\ ##\-\ \ \ \ "/>
    <numFmt numFmtId="192" formatCode="_J_J\+* ##0.0_J_J;_J_E\-* ##0.0_J_J"/>
    <numFmt numFmtId="193" formatCode="_J_J* ##0.0_J_J;_J_E\-* ##0.0_J_J"/>
    <numFmt numFmtId="194" formatCode="###\ ###\ ##0"/>
    <numFmt numFmtId="195" formatCode="#########"/>
    <numFmt numFmtId="196" formatCode="0.000"/>
    <numFmt numFmtId="197" formatCode="###\ ##0\ \ \ \ \ \ \ \ \ \ \ \ "/>
    <numFmt numFmtId="198" formatCode="0.000\ \ \ \ \ \ \ \ \ \ \ \ \ "/>
    <numFmt numFmtId="199" formatCode="0.00####"/>
    <numFmt numFmtId="200" formatCode="###\ ##0"/>
    <numFmt numFmtId="201" formatCode="###\ ##0.0"/>
    <numFmt numFmtId="202" formatCode="0\ \ \ \ \ \ \ \ \ \ "/>
    <numFmt numFmtId="203" formatCode="0.0"/>
    <numFmt numFmtId="204" formatCode="dd/\ mm/\ yyyy"/>
    <numFmt numFmtId="205" formatCode="0.000;0.000;\-"/>
    <numFmt numFmtId="206" formatCode="\(###\ ###\)\ \ \ "/>
    <numFmt numFmtId="207" formatCode="\ \(###\ ###\)\ \ \ \ "/>
    <numFmt numFmtId="208" formatCode="\(###\ ###\)\ \ \ \ "/>
    <numFmt numFmtId="209" formatCode="_D_D_D_D_D_J\+* ##0.0_J_J;_D_D_D_D_D_E\-* ##0.0_J_J"/>
    <numFmt numFmtId="210" formatCode="0.0000000000000000000000000000"/>
    <numFmt numFmtId="211" formatCode="\."/>
    <numFmt numFmtId="212" formatCode="_D_D_D_J\+* ##0.0_D_D_D_I;_D_D_D_E\-* ##0.0_D_D_D_I"/>
    <numFmt numFmtId="213" formatCode="_D_D_D_D_D_D_J\+* ##0.0_D_D_D_D_I;_D_D_D_D_D_D_E\-* ##0.0_D_D_D_D_I"/>
    <numFmt numFmtId="214" formatCode="_D_D_D_D_D_D_D_D_D_J\+* ##0.0_D_D_D_D_D_D;_D_D_D_D_D_D_D_D_D_E\-* ##0.0_D_D_D_D_D_D"/>
    <numFmt numFmtId="215" formatCode="_-* #,##0.00\ [$€]_-;\-* #,##0.00\ [$€]_-;_-* &quot;-&quot;??\ [$€]_-;_-@_-"/>
    <numFmt numFmtId="216" formatCode="###\ ##0\ \ \ "/>
    <numFmt numFmtId="217" formatCode="\ #\ ##0.0\ \ \ \ "/>
    <numFmt numFmtId="218" formatCode="_J_J_J_J_J##0.0_J_J"/>
    <numFmt numFmtId="219" formatCode="_J_J_J_J##0.0_J_J"/>
    <numFmt numFmtId="220" formatCode="###\ ###.0\ \ \ \ "/>
    <numFmt numFmtId="221" formatCode="0.0\ \ \ \ \ \ "/>
    <numFmt numFmtId="222" formatCode="###\ ###\ ###&quot; &quot;_D_D_);_D_D_)\-*###\ ###\ ###&quot;r&quot;_D\-\D\-\);;* @_D_D\ \ \ "/>
    <numFmt numFmtId="223" formatCode="###\ ###\ ###.0&quot; &quot;_D_D_);_D_D_)\-*###\ ###\ ###&quot;r&quot;_D\-\D\-\);;* @_D_D\ \ \ "/>
    <numFmt numFmtId="224" formatCode="\ \ \ \ #\ ##0.0_H_H_H_I"/>
    <numFmt numFmtId="225" formatCode="\ \ \ \ #\ ##0.0\ _H_I\ \ \ "/>
    <numFmt numFmtId="226" formatCode="_D_J* #\ ##0.0_J_J;_D_E\-* ##0.0_J_J"/>
    <numFmt numFmtId="227" formatCode="\ \ #\ ##0.0\ _H_I\ \ \ "/>
    <numFmt numFmtId="228" formatCode="_D_D_D_D_J* ##0.0_J_J;_D_D_D_E\-* ##0.0_J_J"/>
    <numFmt numFmtId="229" formatCode="_D_D_D_D_D_D_D_J* ##0.0_D_D_D_D_D_D;_D_D_D_D_D_D_D_D_D_E\-* ##0.0_D_D_D_D_D_D"/>
    <numFmt numFmtId="230" formatCode="#\ ##0\r\ \ \ "/>
    <numFmt numFmtId="231" formatCode="#\ ##0.0\r\ \ \ "/>
    <numFmt numFmtId="232" formatCode="_D\ #\ ##0.0\r\ \ \ "/>
    <numFmt numFmtId="233" formatCode="_D\ #\ ##0\r\ \ \ "/>
    <numFmt numFmtId="234" formatCode="\ \ \ \ \ \ \ \ \ \ \ _D\ #\ ##0\r\ \ "/>
    <numFmt numFmtId="235" formatCode="#\ ##0.0\r\ \ \ \ \ \ \ \ \ "/>
    <numFmt numFmtId="236" formatCode="#\ ##0.0\r\ \ \ \ \ \ \ \ \ \ \ "/>
    <numFmt numFmtId="237" formatCode="#\ ##0.0\r\ \ \ \ \ \ \ \ \ \ \ \ \ \ \ "/>
    <numFmt numFmtId="238" formatCode="_D_D\ #\ ##0.0\r\ \ \ \ \ \ \ \ \ \ \ \ \ \ "/>
    <numFmt numFmtId="239" formatCode="_D\ \ \ #\ ##0.0\r\ \ \ \ \ \ \ \ "/>
    <numFmt numFmtId="240" formatCode="_#\ ##0.0\r\ \ \ "/>
    <numFmt numFmtId="241" formatCode="_D_#\ ##0.0\r\ \ \ "/>
    <numFmt numFmtId="242" formatCode="_D_D_#\ ##0.0\r\ \ \ "/>
    <numFmt numFmtId="243" formatCode="_J_D\ #\ ##0.0\r\ \ \ "/>
    <numFmt numFmtId="244" formatCode="_J_J_D\ #\ ##0.0\r\ \ \ "/>
  </numFmts>
  <fonts count="99">
    <font>
      <sz val="10"/>
      <name val="Arial"/>
      <family val="0"/>
    </font>
    <font>
      <sz val="12"/>
      <color indexed="8"/>
      <name val="Arial"/>
      <family val="2"/>
    </font>
    <font>
      <b/>
      <sz val="10"/>
      <name val="Arial"/>
      <family val="2"/>
    </font>
    <font>
      <sz val="8"/>
      <name val="Arial"/>
      <family val="2"/>
    </font>
    <font>
      <sz val="9"/>
      <name val="Arial"/>
      <family val="2"/>
    </font>
    <font>
      <b/>
      <sz val="11"/>
      <name val="Helvetica"/>
      <family val="2"/>
    </font>
    <font>
      <sz val="10"/>
      <name val="Helvetica"/>
      <family val="2"/>
    </font>
    <font>
      <sz val="9"/>
      <name val="Helvetica"/>
      <family val="2"/>
    </font>
    <font>
      <vertAlign val="subscript"/>
      <sz val="9"/>
      <name val="Helvetica"/>
      <family val="2"/>
    </font>
    <font>
      <b/>
      <sz val="9"/>
      <name val="Helvetica"/>
      <family val="2"/>
    </font>
    <font>
      <sz val="9"/>
      <name val="Courier"/>
      <family val="3"/>
    </font>
    <font>
      <sz val="10"/>
      <name val="Courier"/>
      <family val="3"/>
    </font>
    <font>
      <vertAlign val="superscript"/>
      <sz val="9"/>
      <name val="Helvetica"/>
      <family val="2"/>
    </font>
    <font>
      <b/>
      <vertAlign val="subscript"/>
      <sz val="9"/>
      <name val="Helvetica"/>
      <family val="2"/>
    </font>
    <font>
      <b/>
      <u val="single"/>
      <sz val="10"/>
      <name val="Arial"/>
      <family val="2"/>
    </font>
    <font>
      <b/>
      <sz val="8"/>
      <name val="Arial"/>
      <family val="2"/>
    </font>
    <font>
      <sz val="8"/>
      <color indexed="8"/>
      <name val="Arial"/>
      <family val="2"/>
    </font>
    <font>
      <vertAlign val="superscript"/>
      <sz val="8"/>
      <name val="Arial"/>
      <family val="2"/>
    </font>
    <font>
      <b/>
      <vertAlign val="superscript"/>
      <sz val="10"/>
      <name val="Arial"/>
      <family val="2"/>
    </font>
    <font>
      <sz val="6"/>
      <name val="Arial"/>
      <family val="2"/>
    </font>
    <font>
      <sz val="10"/>
      <name val="MS Sans Serif"/>
      <family val="2"/>
    </font>
    <font>
      <sz val="6"/>
      <name val="Helvetica"/>
      <family val="2"/>
    </font>
    <font>
      <b/>
      <sz val="6"/>
      <name val="Helvetica"/>
      <family val="2"/>
    </font>
    <font>
      <sz val="8"/>
      <name val="Helvetica"/>
      <family val="2"/>
    </font>
    <font>
      <b/>
      <sz val="10"/>
      <name val="Helvetica"/>
      <family val="2"/>
    </font>
    <font>
      <sz val="5"/>
      <name val="Helvetica"/>
      <family val="2"/>
    </font>
    <font>
      <i/>
      <sz val="6"/>
      <name val="Helvetica"/>
      <family val="2"/>
    </font>
    <font>
      <sz val="7"/>
      <name val="Helvetica"/>
      <family val="2"/>
    </font>
    <font>
      <b/>
      <sz val="10"/>
      <name val="MS Sans Serif"/>
      <family val="2"/>
    </font>
    <font>
      <vertAlign val="subscript"/>
      <sz val="8"/>
      <name val="Arial"/>
      <family val="2"/>
    </font>
    <font>
      <sz val="8"/>
      <name val="Helv"/>
      <family val="0"/>
    </font>
    <font>
      <b/>
      <vertAlign val="subscript"/>
      <sz val="10"/>
      <name val="Arial"/>
      <family val="2"/>
    </font>
    <font>
      <b/>
      <vertAlign val="subscript"/>
      <sz val="8"/>
      <name val="Arial"/>
      <family val="2"/>
    </font>
    <font>
      <b/>
      <sz val="6"/>
      <name val="Arial"/>
      <family val="2"/>
    </font>
    <font>
      <sz val="7.5"/>
      <name val="Arial"/>
      <family val="2"/>
    </font>
    <font>
      <vertAlign val="superscript"/>
      <sz val="6"/>
      <name val="Helvetica"/>
      <family val="2"/>
    </font>
    <font>
      <b/>
      <vertAlign val="subscript"/>
      <sz val="11"/>
      <name val="Helvetica"/>
      <family val="2"/>
    </font>
    <font>
      <sz val="8"/>
      <color indexed="10"/>
      <name val="Helvetica"/>
      <family val="2"/>
    </font>
    <font>
      <b/>
      <sz val="8"/>
      <color indexed="8"/>
      <name val="Arial"/>
      <family val="2"/>
    </font>
    <font>
      <sz val="8"/>
      <color indexed="39"/>
      <name val="Arial"/>
      <family val="2"/>
    </font>
    <font>
      <sz val="7"/>
      <name val="Arial"/>
      <family val="2"/>
    </font>
    <font>
      <vertAlign val="subscript"/>
      <sz val="9"/>
      <name val="Arial"/>
      <family val="2"/>
    </font>
    <font>
      <b/>
      <sz val="9"/>
      <name val="Arial"/>
      <family val="2"/>
    </font>
    <font>
      <b/>
      <vertAlign val="subscript"/>
      <sz val="9"/>
      <name val="Arial"/>
      <family val="2"/>
    </font>
    <font>
      <sz val="14.75"/>
      <color indexed="8"/>
      <name val="Arial"/>
      <family val="2"/>
    </font>
    <font>
      <sz val="11"/>
      <color indexed="8"/>
      <name val="Arial"/>
      <family val="2"/>
    </font>
    <font>
      <sz val="15"/>
      <color indexed="8"/>
      <name val="Arial"/>
      <family val="2"/>
    </font>
    <font>
      <sz val="11.5"/>
      <color indexed="8"/>
      <name val="Arial"/>
      <family val="2"/>
    </font>
    <font>
      <sz val="11.25"/>
      <color indexed="8"/>
      <name val="Arial"/>
      <family val="2"/>
    </font>
    <font>
      <sz val="7.75"/>
      <color indexed="8"/>
      <name val="Arial"/>
      <family val="2"/>
    </font>
    <font>
      <sz val="6.9"/>
      <color indexed="8"/>
      <name val="Arial"/>
      <family val="2"/>
    </font>
    <font>
      <b/>
      <sz val="12"/>
      <name val="Arial"/>
      <family val="2"/>
    </font>
    <font>
      <sz val="11"/>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9"/>
      <color indexed="10"/>
      <name val="Helvetica"/>
      <family val="2"/>
    </font>
    <font>
      <sz val="9"/>
      <color indexed="10"/>
      <name val="Arial"/>
      <family val="2"/>
    </font>
    <font>
      <sz val="10"/>
      <color indexed="10"/>
      <name val="Times New Roman"/>
      <family val="1"/>
    </font>
    <font>
      <b/>
      <sz val="11"/>
      <color indexed="10"/>
      <name val="Arial"/>
      <family val="2"/>
    </font>
    <font>
      <b/>
      <sz val="13"/>
      <color indexed="8"/>
      <name val="Arial"/>
      <family val="2"/>
    </font>
    <font>
      <sz val="10"/>
      <color indexed="8"/>
      <name val="Arial"/>
      <family val="2"/>
    </font>
    <font>
      <sz val="9"/>
      <color indexed="8"/>
      <name val="Helvetica"/>
      <family val="2"/>
    </font>
    <font>
      <b/>
      <vertAlign val="subscript"/>
      <sz val="13"/>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Helvetica"/>
      <family val="2"/>
    </font>
    <font>
      <sz val="9"/>
      <color rgb="FFFF0000"/>
      <name val="Arial"/>
      <family val="2"/>
    </font>
    <font>
      <sz val="10"/>
      <color rgb="FFFF0000"/>
      <name val="Times New Roman"/>
      <family val="1"/>
    </font>
    <font>
      <b/>
      <sz val="11"/>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s>
  <borders count="1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style="thin"/>
      <bottom/>
    </border>
    <border>
      <left style="thin"/>
      <right style="thin"/>
      <top style="thin"/>
      <bottom/>
    </border>
    <border>
      <left/>
      <right/>
      <top style="thin"/>
      <bottom/>
    </border>
    <border>
      <left/>
      <right style="thin"/>
      <top/>
      <bottom style="thin"/>
    </border>
    <border>
      <left style="thin"/>
      <right style="thin"/>
      <top/>
      <bottom style="thin"/>
    </border>
    <border>
      <left style="thin"/>
      <right style="thin"/>
      <top style="thin"/>
      <bottom style="thin"/>
    </border>
    <border>
      <left style="thin"/>
      <right/>
      <top style="thin"/>
      <bottom style="thin"/>
    </border>
    <border>
      <left/>
      <right style="thin"/>
      <top/>
      <bottom/>
    </border>
    <border>
      <left/>
      <right style="hair"/>
      <top style="thin"/>
      <bottom/>
    </border>
    <border>
      <left style="thin"/>
      <right style="thin"/>
      <top/>
      <bottom/>
    </border>
    <border>
      <left style="thin"/>
      <right/>
      <top style="thin"/>
      <bottom/>
    </border>
    <border>
      <left style="thin"/>
      <right/>
      <top/>
      <bottom style="thin"/>
    </border>
    <border>
      <left style="thin"/>
      <right/>
      <top/>
      <bottom/>
    </border>
    <border>
      <left style="medium"/>
      <right/>
      <top style="medium"/>
      <bottom/>
    </border>
    <border>
      <left/>
      <right/>
      <top style="medium"/>
      <bottom/>
    </border>
    <border>
      <left style="thin"/>
      <right style="thin"/>
      <top style="medium"/>
      <bottom/>
    </border>
    <border>
      <left style="thin"/>
      <right/>
      <top style="medium"/>
      <bottom/>
    </border>
    <border>
      <left style="thin"/>
      <right style="medium"/>
      <top style="medium"/>
      <bottom/>
    </border>
    <border>
      <left style="medium"/>
      <right/>
      <top/>
      <bottom/>
    </border>
    <border>
      <left style="thin"/>
      <right style="medium"/>
      <top/>
      <bottom/>
    </border>
    <border>
      <left style="thin"/>
      <right style="hair"/>
      <top style="hair"/>
      <bottom/>
    </border>
    <border>
      <left style="hair"/>
      <right style="hair"/>
      <top style="hair"/>
      <bottom/>
    </border>
    <border>
      <left style="thin"/>
      <right style="hair"/>
      <top/>
      <bottom/>
    </border>
    <border>
      <left/>
      <right style="hair"/>
      <top/>
      <bottom/>
    </border>
    <border>
      <left/>
      <right style="hair"/>
      <top style="hair"/>
      <bottom/>
    </border>
    <border>
      <left/>
      <right style="thin"/>
      <top style="hair"/>
      <bottom/>
    </border>
    <border>
      <left style="hair"/>
      <right style="thin"/>
      <top style="hair"/>
      <bottom/>
    </border>
    <border>
      <left/>
      <right style="thin"/>
      <top/>
      <bottom style="hair"/>
    </border>
    <border>
      <left/>
      <right/>
      <top style="hair"/>
      <bottom style="hair"/>
    </border>
    <border>
      <left/>
      <right/>
      <top/>
      <bottom style="hair"/>
    </border>
    <border>
      <left style="hair"/>
      <right style="hair"/>
      <top/>
      <bottom/>
    </border>
    <border>
      <left/>
      <right style="hair"/>
      <top/>
      <bottom style="hair"/>
    </border>
    <border>
      <left style="hair"/>
      <right/>
      <top/>
      <bottom/>
    </border>
    <border>
      <left style="hair"/>
      <right style="thin"/>
      <top/>
      <bottom/>
    </border>
    <border>
      <left style="thin"/>
      <right style="hair"/>
      <top/>
      <bottom style="hair"/>
    </border>
    <border>
      <left style="hair"/>
      <right style="hair"/>
      <top/>
      <bottom style="hair"/>
    </border>
    <border>
      <left style="hair"/>
      <right style="hair"/>
      <top style="thin"/>
      <bottom/>
    </border>
    <border>
      <left style="medium"/>
      <right/>
      <top style="thin"/>
      <bottom style="thin"/>
    </border>
    <border>
      <left/>
      <right/>
      <top style="thin"/>
      <bottom style="thin"/>
    </border>
    <border>
      <left/>
      <right style="thin"/>
      <top style="thin"/>
      <bottom style="thin"/>
    </border>
    <border>
      <left style="hair"/>
      <right style="thin"/>
      <top style="thin"/>
      <bottom style="thin"/>
    </border>
    <border>
      <left style="thin"/>
      <right style="medium"/>
      <top style="thin"/>
      <bottom style="thin"/>
    </border>
    <border>
      <left style="medium"/>
      <right/>
      <top style="thin"/>
      <bottom/>
    </border>
    <border>
      <left style="thin"/>
      <right style="medium"/>
      <top style="thin"/>
      <bottom/>
    </border>
    <border>
      <left/>
      <right style="hair"/>
      <top style="thin"/>
      <bottom style="thin"/>
    </border>
    <border>
      <left style="thin"/>
      <right style="hair"/>
      <top style="thin"/>
      <bottom style="thin"/>
    </border>
    <border>
      <left style="medium"/>
      <right/>
      <top/>
      <bottom style="medium"/>
    </border>
    <border>
      <left/>
      <right style="thin"/>
      <top/>
      <bottom style="medium"/>
    </border>
    <border>
      <left/>
      <right/>
      <top style="medium"/>
      <bottom style="medium"/>
    </border>
    <border>
      <left style="thin"/>
      <right style="thin"/>
      <top style="medium"/>
      <bottom style="medium"/>
    </border>
    <border>
      <left/>
      <right style="hair"/>
      <top style="medium"/>
      <bottom style="medium"/>
    </border>
    <border>
      <left/>
      <right style="thin"/>
      <top style="medium"/>
      <bottom style="medium"/>
    </border>
    <border>
      <left style="thin"/>
      <right style="hair"/>
      <top style="medium"/>
      <bottom style="medium"/>
    </border>
    <border>
      <left style="thin"/>
      <right style="medium"/>
      <top style="medium"/>
      <bottom style="medium"/>
    </border>
    <border>
      <left style="hair"/>
      <right style="hair"/>
      <top style="thin"/>
      <bottom style="thin"/>
    </border>
    <border>
      <left/>
      <right/>
      <top style="hair"/>
      <bottom/>
    </border>
    <border>
      <left style="thin"/>
      <right style="thin"/>
      <top style="hair"/>
      <bottom/>
    </border>
    <border>
      <left style="thin"/>
      <right style="medium"/>
      <top style="hair"/>
      <bottom/>
    </border>
    <border>
      <left style="thin"/>
      <right/>
      <top style="medium"/>
      <bottom style="medium"/>
    </border>
    <border>
      <left style="hair"/>
      <right style="hair"/>
      <top style="medium"/>
      <bottom style="medium"/>
    </border>
    <border>
      <left style="thin"/>
      <right style="hair"/>
      <top style="thin"/>
      <bottom/>
    </border>
    <border>
      <left/>
      <right style="hair"/>
      <top/>
      <bottom style="thin"/>
    </border>
    <border>
      <left style="thin"/>
      <right style="hair"/>
      <top/>
      <bottom style="thin"/>
    </border>
    <border>
      <left/>
      <right style="hair"/>
      <top style="thin"/>
      <bottom style="hair"/>
    </border>
    <border>
      <left style="thin"/>
      <right/>
      <top style="hair"/>
      <bottom style="thin"/>
    </border>
    <border>
      <left style="thin"/>
      <right style="thin"/>
      <top style="hair"/>
      <bottom style="thin"/>
    </border>
    <border>
      <left/>
      <right style="thin"/>
      <top style="hair"/>
      <bottom style="thin"/>
    </border>
    <border>
      <left/>
      <right style="hair"/>
      <top style="hair"/>
      <bottom style="thin"/>
    </border>
    <border>
      <left style="hair"/>
      <right style="hair"/>
      <top style="hair"/>
      <bottom style="thin"/>
    </border>
    <border>
      <left style="thin"/>
      <right style="medium"/>
      <top style="hair"/>
      <bottom style="thin"/>
    </border>
    <border>
      <left/>
      <right style="hair"/>
      <top style="thin"/>
      <bottom style="medium"/>
    </border>
    <border>
      <left/>
      <right style="thin"/>
      <top style="medium"/>
      <bottom/>
    </border>
    <border>
      <left/>
      <right style="medium"/>
      <top/>
      <bottom/>
    </border>
    <border>
      <left/>
      <right/>
      <top/>
      <bottom style="medium"/>
    </border>
    <border>
      <left style="thin"/>
      <right/>
      <top/>
      <bottom style="medium"/>
    </border>
    <border>
      <left/>
      <right style="medium"/>
      <top/>
      <bottom style="medium"/>
    </border>
    <border>
      <left style="thin"/>
      <right style="thin"/>
      <top/>
      <bottom style="medium"/>
    </border>
    <border>
      <left/>
      <right/>
      <top/>
      <bottom style="thin"/>
    </border>
    <border>
      <left style="hair"/>
      <right style="thin"/>
      <top style="medium"/>
      <bottom style="medium"/>
    </border>
    <border>
      <left style="hair"/>
      <right style="thin"/>
      <top/>
      <bottom style="hair"/>
    </border>
    <border>
      <left style="hair"/>
      <right style="hair"/>
      <top style="medium"/>
      <bottom/>
    </border>
    <border>
      <left style="hair"/>
      <right style="thin"/>
      <top style="thin"/>
      <bottom/>
    </border>
    <border>
      <left style="hair"/>
      <right style="thin"/>
      <top/>
      <bottom style="thin"/>
    </border>
    <border>
      <left style="hair"/>
      <right style="thin"/>
      <top style="thin"/>
      <bottom style="medium"/>
    </border>
    <border>
      <left style="hair"/>
      <right/>
      <top style="thin"/>
      <bottom style="thin"/>
    </border>
    <border>
      <left style="thin"/>
      <right style="medium"/>
      <top/>
      <bottom style="medium"/>
    </border>
    <border>
      <left style="hair"/>
      <right style="thin"/>
      <top style="thin"/>
      <bottom style="hair"/>
    </border>
    <border>
      <left style="hair"/>
      <right style="hair"/>
      <top/>
      <bottom style="thin"/>
    </border>
    <border>
      <left style="hair"/>
      <right style="thin"/>
      <top style="hair"/>
      <bottom style="medium"/>
    </border>
    <border>
      <left style="hair"/>
      <right style="hair"/>
      <top style="thin"/>
      <bottom style="hair"/>
    </border>
    <border>
      <left style="thin"/>
      <right/>
      <top/>
      <bottom style="hair"/>
    </border>
    <border>
      <left style="hair"/>
      <right/>
      <top/>
      <bottom style="hair"/>
    </border>
    <border>
      <left/>
      <right style="hair"/>
      <top style="hair"/>
      <bottom style="hair"/>
    </border>
    <border>
      <left style="thin"/>
      <right style="thin"/>
      <top/>
      <bottom style="hair"/>
    </border>
    <border>
      <left style="thin"/>
      <right style="medium"/>
      <top/>
      <bottom style="thin"/>
    </border>
    <border>
      <left/>
      <right/>
      <top style="thin"/>
      <bottom style="hair"/>
    </border>
    <border>
      <left style="thin"/>
      <right style="medium"/>
      <top style="thin"/>
      <bottom style="medium"/>
    </border>
    <border>
      <left style="thin"/>
      <right style="hair"/>
      <top style="thin"/>
      <bottom style="hair"/>
    </border>
    <border>
      <left style="thin"/>
      <right style="hair"/>
      <top style="hair"/>
      <bottom style="medium"/>
    </border>
    <border>
      <left>
        <color indexed="63"/>
      </left>
      <right style="hair"/>
      <top style="hair"/>
      <bottom style="medium"/>
    </border>
    <border>
      <left style="hair"/>
      <right style="hair"/>
      <top style="thin"/>
      <bottom style="medium"/>
    </border>
    <border>
      <left>
        <color indexed="63"/>
      </left>
      <right>
        <color indexed="63"/>
      </right>
      <top style="thin"/>
      <bottom style="medium"/>
    </border>
    <border>
      <left/>
      <right style="thin"/>
      <top style="thin"/>
      <bottom style="hair"/>
    </border>
    <border>
      <left style="hair"/>
      <right/>
      <top style="thin"/>
      <bottom/>
    </border>
    <border>
      <left style="thin"/>
      <right/>
      <top style="hair"/>
      <bottom style="hair"/>
    </border>
    <border>
      <left style="thin"/>
      <right style="thin"/>
      <top style="thin"/>
      <bottom style="hair"/>
    </border>
    <border>
      <left style="thin"/>
      <right/>
      <top style="thin"/>
      <bottom style="hair"/>
    </border>
    <border>
      <left style="thin"/>
      <right/>
      <top style="hair"/>
      <bottom/>
    </border>
    <border>
      <left style="hair"/>
      <right/>
      <top style="hair"/>
      <bottom style="hair"/>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1" applyNumberFormat="0" applyAlignment="0" applyProtection="0"/>
    <xf numFmtId="0" fontId="81" fillId="26" borderId="2" applyNumberFormat="0" applyAlignment="0" applyProtection="0"/>
    <xf numFmtId="41" fontId="0" fillId="0" borderId="0" applyFont="0" applyFill="0" applyBorder="0" applyAlignment="0" applyProtection="0"/>
    <xf numFmtId="0" fontId="82" fillId="27" borderId="2" applyNumberFormat="0" applyAlignment="0" applyProtection="0"/>
    <xf numFmtId="0" fontId="83" fillId="0" borderId="3" applyNumberFormat="0" applyFill="0" applyAlignment="0" applyProtection="0"/>
    <xf numFmtId="0" fontId="84" fillId="0" borderId="0" applyNumberFormat="0" applyFill="0" applyBorder="0" applyAlignment="0" applyProtection="0"/>
    <xf numFmtId="215" fontId="0" fillId="0" borderId="0" applyFont="0" applyFill="0" applyBorder="0" applyAlignment="0" applyProtection="0"/>
    <xf numFmtId="0" fontId="85" fillId="28" borderId="0" applyNumberFormat="0" applyBorder="0" applyAlignment="0" applyProtection="0"/>
    <xf numFmtId="43" fontId="0" fillId="0" borderId="0" applyFont="0" applyFill="0" applyBorder="0" applyAlignment="0" applyProtection="0"/>
    <xf numFmtId="0" fontId="8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7" fillId="31" borderId="0" applyNumberFormat="0" applyBorder="0" applyAlignment="0" applyProtection="0"/>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88" fillId="0" borderId="0" applyNumberForma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94" fillId="32" borderId="9" applyNumberFormat="0" applyAlignment="0" applyProtection="0"/>
  </cellStyleXfs>
  <cellXfs count="1636">
    <xf numFmtId="0" fontId="0" fillId="0" borderId="0" xfId="0" applyAlignment="1">
      <alignment/>
    </xf>
    <xf numFmtId="0" fontId="2" fillId="0" borderId="0" xfId="0" applyFont="1" applyAlignment="1">
      <alignment/>
    </xf>
    <xf numFmtId="0" fontId="5"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lignment/>
    </xf>
    <xf numFmtId="0" fontId="0" fillId="0" borderId="0" xfId="0" applyFont="1" applyAlignment="1">
      <alignment horizontal="right" vertical="top" wrapText="1"/>
    </xf>
    <xf numFmtId="0" fontId="4" fillId="0" borderId="0" xfId="0" applyFont="1" applyAlignment="1">
      <alignment vertical="top" wrapText="1"/>
    </xf>
    <xf numFmtId="0" fontId="9" fillId="0" borderId="0" xfId="0" applyFont="1" applyAlignment="1">
      <alignment vertical="top" wrapText="1"/>
    </xf>
    <xf numFmtId="0" fontId="4" fillId="0" borderId="0" xfId="0" applyFont="1" applyAlignment="1">
      <alignment/>
    </xf>
    <xf numFmtId="0" fontId="7" fillId="0" borderId="0" xfId="0" applyFont="1" applyAlignment="1">
      <alignment horizontal="left" vertical="top" wrapText="1"/>
    </xf>
    <xf numFmtId="0" fontId="2" fillId="0" borderId="0" xfId="0" applyFont="1" applyAlignment="1">
      <alignment/>
    </xf>
    <xf numFmtId="0" fontId="0" fillId="0" borderId="0" xfId="0" applyFont="1" applyAlignment="1">
      <alignment horizontal="left"/>
    </xf>
    <xf numFmtId="0" fontId="0" fillId="0" borderId="0" xfId="0" applyAlignment="1">
      <alignment vertical="top" wrapText="1"/>
    </xf>
    <xf numFmtId="0" fontId="10" fillId="0" borderId="0" xfId="0" applyFont="1" applyAlignment="1">
      <alignment vertical="top" wrapText="1"/>
    </xf>
    <xf numFmtId="0" fontId="11" fillId="0" borderId="0" xfId="0" applyFont="1" applyAlignment="1">
      <alignment vertical="top" wrapText="1"/>
    </xf>
    <xf numFmtId="0" fontId="7" fillId="0" borderId="0" xfId="0" applyFont="1" applyAlignment="1">
      <alignment horizontal="justify" vertical="top" wrapText="1"/>
    </xf>
    <xf numFmtId="0" fontId="5" fillId="0" borderId="0" xfId="0" applyFont="1" applyAlignment="1">
      <alignment vertical="top" wrapText="1"/>
    </xf>
    <xf numFmtId="0" fontId="5" fillId="0" borderId="0" xfId="0" applyFont="1" applyAlignment="1">
      <alignment horizontal="justify" vertical="top" wrapText="1"/>
    </xf>
    <xf numFmtId="0" fontId="7" fillId="0" borderId="0" xfId="0" applyFont="1" applyAlignment="1" quotePrefix="1">
      <alignment vertical="top" wrapText="1"/>
    </xf>
    <xf numFmtId="0" fontId="7" fillId="0" borderId="0" xfId="0" applyFont="1" applyAlignment="1" quotePrefix="1">
      <alignment horizontal="justify" vertical="top" wrapText="1"/>
    </xf>
    <xf numFmtId="0" fontId="7" fillId="0" borderId="0" xfId="0" applyFont="1" applyAlignment="1" quotePrefix="1">
      <alignment horizontal="center" vertical="top" wrapText="1"/>
    </xf>
    <xf numFmtId="0" fontId="0" fillId="0" borderId="0" xfId="0" applyAlignment="1">
      <alignment horizontal="left" vertical="top" wrapText="1"/>
    </xf>
    <xf numFmtId="0" fontId="0" fillId="0" borderId="0" xfId="0" applyAlignment="1">
      <alignment horizontal="left"/>
    </xf>
    <xf numFmtId="0" fontId="9" fillId="0" borderId="0" xfId="0" applyFont="1" applyAlignment="1">
      <alignment horizontal="left" vertical="top" wrapText="1"/>
    </xf>
    <xf numFmtId="0" fontId="7" fillId="0" borderId="0" xfId="0" applyFont="1" applyAlignment="1" quotePrefix="1">
      <alignment horizontal="left" vertical="top" wrapText="1"/>
    </xf>
    <xf numFmtId="0" fontId="9" fillId="0" borderId="0" xfId="0" applyFont="1" applyAlignment="1" quotePrefix="1">
      <alignment horizontal="left" vertical="top" wrapText="1"/>
    </xf>
    <xf numFmtId="0" fontId="0"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xf>
    <xf numFmtId="0" fontId="9" fillId="0" borderId="0" xfId="0" applyFont="1" applyAlignment="1">
      <alignment horizontal="justify" vertical="top" wrapText="1"/>
    </xf>
    <xf numFmtId="0" fontId="2" fillId="0" borderId="0" xfId="0" applyFont="1" applyAlignment="1">
      <alignment vertical="top" wrapText="1"/>
    </xf>
    <xf numFmtId="0" fontId="7" fillId="0" borderId="0" xfId="0" applyFont="1" applyAlignment="1">
      <alignment/>
    </xf>
    <xf numFmtId="0" fontId="7" fillId="0" borderId="0" xfId="0" applyFont="1" applyAlignment="1">
      <alignment horizontal="justify"/>
    </xf>
    <xf numFmtId="0" fontId="9" fillId="0" borderId="0" xfId="0" applyFont="1" applyAlignment="1">
      <alignment/>
    </xf>
    <xf numFmtId="0" fontId="7" fillId="0" borderId="0" xfId="0" applyFont="1" applyAlignment="1" quotePrefix="1">
      <alignment/>
    </xf>
    <xf numFmtId="0" fontId="7" fillId="0" borderId="0" xfId="0" applyFont="1" applyAlignment="1" quotePrefix="1">
      <alignment horizontal="justify"/>
    </xf>
    <xf numFmtId="49" fontId="3" fillId="0" borderId="0" xfId="0" applyNumberFormat="1" applyFont="1" applyAlignment="1">
      <alignment horizontal="centerContinuous"/>
    </xf>
    <xf numFmtId="0" fontId="3" fillId="0" borderId="0" xfId="0" applyFont="1" applyAlignment="1">
      <alignment horizontal="centerContinuous"/>
    </xf>
    <xf numFmtId="0" fontId="3" fillId="0" borderId="0" xfId="0" applyFont="1" applyAlignment="1">
      <alignment/>
    </xf>
    <xf numFmtId="0" fontId="3" fillId="0" borderId="0" xfId="0" applyFont="1" applyAlignment="1">
      <alignment horizontal="center"/>
    </xf>
    <xf numFmtId="0" fontId="2" fillId="0" borderId="0" xfId="0" applyFont="1" applyAlignment="1">
      <alignment horizontal="centerContinuous"/>
    </xf>
    <xf numFmtId="0" fontId="0" fillId="0" borderId="0" xfId="0"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0" fontId="3" fillId="0" borderId="13" xfId="0" applyFont="1" applyBorder="1" applyAlignment="1">
      <alignment horizontal="center"/>
    </xf>
    <xf numFmtId="0" fontId="3" fillId="0" borderId="14" xfId="0" applyFont="1" applyBorder="1" applyAlignment="1">
      <alignment horizontal="centerContinuous" vertical="center"/>
    </xf>
    <xf numFmtId="0" fontId="3" fillId="0" borderId="15" xfId="0" applyFont="1" applyBorder="1" applyAlignment="1">
      <alignment horizontal="centerContinuous" vertical="center"/>
    </xf>
    <xf numFmtId="0" fontId="3" fillId="0" borderId="16" xfId="0" applyFont="1" applyBorder="1" applyAlignment="1">
      <alignment horizontal="centerContinuous" vertical="center"/>
    </xf>
    <xf numFmtId="0" fontId="3" fillId="0" borderId="0" xfId="0" applyFont="1" applyBorder="1" applyAlignment="1">
      <alignment horizontal="center"/>
    </xf>
    <xf numFmtId="0" fontId="3" fillId="0" borderId="0" xfId="0" applyFont="1" applyBorder="1" applyAlignment="1">
      <alignment/>
    </xf>
    <xf numFmtId="0" fontId="15" fillId="0" borderId="0" xfId="0" applyFont="1" applyBorder="1" applyAlignment="1">
      <alignment horizontal="centerContinuous"/>
    </xf>
    <xf numFmtId="0" fontId="3" fillId="0" borderId="17" xfId="0" applyFont="1" applyBorder="1" applyAlignment="1">
      <alignment horizontal="center"/>
    </xf>
    <xf numFmtId="165" fontId="3" fillId="0" borderId="0" xfId="0" applyNumberFormat="1" applyFont="1" applyBorder="1" applyAlignment="1">
      <alignment/>
    </xf>
    <xf numFmtId="165" fontId="3" fillId="0" borderId="0" xfId="0" applyNumberFormat="1" applyFont="1" applyAlignment="1">
      <alignment/>
    </xf>
    <xf numFmtId="0" fontId="15" fillId="0" borderId="0" xfId="0" applyFont="1" applyAlignment="1">
      <alignment horizontal="centerContinuous"/>
    </xf>
    <xf numFmtId="166" fontId="3" fillId="0" borderId="0" xfId="0" applyNumberFormat="1" applyFont="1" applyAlignment="1">
      <alignment/>
    </xf>
    <xf numFmtId="0" fontId="15" fillId="0" borderId="0" xfId="0" applyFont="1" applyAlignment="1">
      <alignment horizontal="right"/>
    </xf>
    <xf numFmtId="167" fontId="3" fillId="0" borderId="0" xfId="0" applyNumberFormat="1" applyFont="1" applyAlignment="1">
      <alignment/>
    </xf>
    <xf numFmtId="168" fontId="16" fillId="0" borderId="0" xfId="0" applyNumberFormat="1" applyFont="1" applyBorder="1" applyAlignment="1">
      <alignment/>
    </xf>
    <xf numFmtId="169" fontId="16" fillId="0" borderId="0" xfId="0" applyNumberFormat="1" applyFont="1" applyBorder="1" applyAlignment="1">
      <alignment/>
    </xf>
    <xf numFmtId="170" fontId="16" fillId="0" borderId="0" xfId="0" applyNumberFormat="1" applyFont="1" applyBorder="1" applyAlignment="1">
      <alignment/>
    </xf>
    <xf numFmtId="165" fontId="3" fillId="0" borderId="0" xfId="0" applyNumberFormat="1" applyFont="1" applyBorder="1" applyAlignment="1">
      <alignment horizontal="right"/>
    </xf>
    <xf numFmtId="165" fontId="3" fillId="0" borderId="0" xfId="0" applyNumberFormat="1" applyFont="1" applyAlignment="1">
      <alignment/>
    </xf>
    <xf numFmtId="165" fontId="3" fillId="0" borderId="0" xfId="0" applyNumberFormat="1" applyFont="1" applyAlignment="1">
      <alignment horizontal="right"/>
    </xf>
    <xf numFmtId="0" fontId="3" fillId="0" borderId="0" xfId="0" applyFont="1" applyAlignment="1">
      <alignment/>
    </xf>
    <xf numFmtId="0" fontId="14" fillId="0" borderId="0" xfId="0" applyFont="1" applyAlignment="1">
      <alignment horizontal="centerContinuous"/>
    </xf>
    <xf numFmtId="0" fontId="3" fillId="0" borderId="18" xfId="0" applyFont="1" applyBorder="1" applyAlignment="1">
      <alignment horizontal="centerContinuous" vertical="center"/>
    </xf>
    <xf numFmtId="0" fontId="3" fillId="0" borderId="19" xfId="0" applyFont="1" applyBorder="1" applyAlignment="1">
      <alignment horizontal="centerContinuous" vertical="center"/>
    </xf>
    <xf numFmtId="0" fontId="3" fillId="0" borderId="0" xfId="0" applyFont="1" applyBorder="1" applyAlignment="1">
      <alignment/>
    </xf>
    <xf numFmtId="172" fontId="16" fillId="0" borderId="0" xfId="0" applyNumberFormat="1" applyFont="1" applyBorder="1" applyAlignment="1">
      <alignment/>
    </xf>
    <xf numFmtId="49" fontId="2" fillId="0" borderId="0" xfId="0" applyNumberFormat="1" applyFont="1" applyAlignment="1">
      <alignment horizontal="center"/>
    </xf>
    <xf numFmtId="173" fontId="16" fillId="0" borderId="0" xfId="0" applyNumberFormat="1" applyFont="1" applyBorder="1" applyAlignment="1">
      <alignment/>
    </xf>
    <xf numFmtId="0" fontId="3" fillId="0" borderId="20" xfId="0" applyFont="1" applyBorder="1" applyAlignment="1">
      <alignment horizontal="centerContinuous" vertical="center"/>
    </xf>
    <xf numFmtId="0" fontId="3" fillId="0" borderId="0" xfId="0" applyFont="1" applyBorder="1" applyAlignment="1">
      <alignment horizontal="centerContinuous" vertical="center"/>
    </xf>
    <xf numFmtId="0" fontId="3" fillId="0" borderId="21" xfId="0" applyFont="1" applyBorder="1" applyAlignment="1">
      <alignment horizontal="centerContinuous" vertical="center"/>
    </xf>
    <xf numFmtId="174" fontId="3" fillId="0" borderId="0" xfId="0" applyNumberFormat="1" applyFont="1" applyAlignment="1">
      <alignment/>
    </xf>
    <xf numFmtId="175" fontId="3" fillId="0" borderId="0" xfId="0" applyNumberFormat="1" applyFont="1" applyAlignment="1">
      <alignment/>
    </xf>
    <xf numFmtId="166" fontId="3" fillId="0" borderId="0" xfId="0" applyNumberFormat="1" applyFont="1" applyAlignment="1">
      <alignment/>
    </xf>
    <xf numFmtId="176" fontId="16" fillId="0" borderId="0" xfId="0" applyNumberFormat="1" applyFont="1" applyBorder="1" applyAlignment="1">
      <alignment/>
    </xf>
    <xf numFmtId="170" fontId="16" fillId="0" borderId="0" xfId="0" applyNumberFormat="1" applyFont="1" applyBorder="1" applyAlignment="1">
      <alignment/>
    </xf>
    <xf numFmtId="177" fontId="16" fillId="0" borderId="0" xfId="0" applyNumberFormat="1" applyFont="1" applyBorder="1" applyAlignment="1">
      <alignment/>
    </xf>
    <xf numFmtId="178" fontId="16" fillId="0" borderId="0" xfId="0" applyNumberFormat="1" applyFont="1" applyBorder="1" applyAlignment="1">
      <alignment/>
    </xf>
    <xf numFmtId="49" fontId="4" fillId="0" borderId="0" xfId="0" applyNumberFormat="1" applyFont="1" applyAlignment="1">
      <alignment horizontal="centerContinuous"/>
    </xf>
    <xf numFmtId="0" fontId="0" fillId="0" borderId="0" xfId="0" applyFont="1" applyAlignment="1">
      <alignment horizontal="centerContinuous"/>
    </xf>
    <xf numFmtId="0" fontId="3" fillId="0" borderId="22" xfId="0" applyFont="1" applyBorder="1" applyAlignment="1">
      <alignment horizontal="centerContinuous" vertical="center"/>
    </xf>
    <xf numFmtId="180" fontId="3" fillId="0" borderId="0" xfId="0" applyNumberFormat="1" applyFont="1" applyAlignment="1">
      <alignment/>
    </xf>
    <xf numFmtId="181" fontId="3" fillId="0" borderId="0" xfId="0" applyNumberFormat="1" applyFont="1" applyAlignment="1">
      <alignment/>
    </xf>
    <xf numFmtId="182" fontId="3" fillId="0" borderId="0" xfId="0" applyNumberFormat="1" applyFont="1" applyAlignment="1">
      <alignment/>
    </xf>
    <xf numFmtId="179" fontId="3" fillId="0" borderId="0" xfId="0" applyNumberFormat="1" applyFont="1" applyAlignment="1">
      <alignment/>
    </xf>
    <xf numFmtId="183" fontId="3" fillId="0" borderId="0" xfId="0" applyNumberFormat="1" applyFont="1" applyAlignment="1">
      <alignment/>
    </xf>
    <xf numFmtId="184" fontId="3" fillId="0" borderId="0" xfId="0" applyNumberFormat="1" applyFont="1" applyAlignment="1">
      <alignment/>
    </xf>
    <xf numFmtId="185" fontId="3" fillId="0" borderId="0" xfId="0" applyNumberFormat="1" applyFont="1" applyAlignment="1">
      <alignment/>
    </xf>
    <xf numFmtId="186" fontId="3" fillId="0" borderId="0" xfId="0" applyNumberFormat="1" applyFont="1" applyAlignment="1">
      <alignment/>
    </xf>
    <xf numFmtId="0" fontId="3" fillId="0" borderId="0" xfId="0" applyFont="1" applyAlignment="1">
      <alignment horizontal="right"/>
    </xf>
    <xf numFmtId="187" fontId="16" fillId="0" borderId="0" xfId="0" applyNumberFormat="1" applyFont="1" applyBorder="1" applyAlignment="1">
      <alignment/>
    </xf>
    <xf numFmtId="188" fontId="16" fillId="0" borderId="0" xfId="0" applyNumberFormat="1" applyFont="1" applyBorder="1" applyAlignment="1">
      <alignment/>
    </xf>
    <xf numFmtId="189" fontId="16" fillId="0" borderId="0" xfId="0" applyNumberFormat="1" applyFont="1" applyBorder="1" applyAlignment="1">
      <alignment/>
    </xf>
    <xf numFmtId="190" fontId="16" fillId="0" borderId="0" xfId="0" applyNumberFormat="1" applyFont="1" applyBorder="1" applyAlignment="1">
      <alignment/>
    </xf>
    <xf numFmtId="0" fontId="3" fillId="0" borderId="0" xfId="0" applyFont="1" applyAlignment="1">
      <alignment horizontal="left"/>
    </xf>
    <xf numFmtId="0" fontId="3" fillId="0" borderId="0" xfId="0" applyFont="1" applyBorder="1" applyAlignment="1">
      <alignment horizontal="centerContinuous"/>
    </xf>
    <xf numFmtId="191" fontId="3" fillId="0" borderId="0" xfId="0" applyNumberFormat="1" applyFont="1" applyAlignment="1">
      <alignment/>
    </xf>
    <xf numFmtId="165" fontId="3" fillId="0" borderId="0" xfId="0" applyNumberFormat="1" applyFont="1" applyBorder="1" applyAlignment="1">
      <alignment/>
    </xf>
    <xf numFmtId="0" fontId="7" fillId="0" borderId="0" xfId="53" applyFont="1" applyAlignment="1">
      <alignment horizontal="centerContinuous"/>
      <protection/>
    </xf>
    <xf numFmtId="0" fontId="21" fillId="0" borderId="0" xfId="53" applyFont="1" applyAlignment="1">
      <alignment horizontal="centerContinuous"/>
      <protection/>
    </xf>
    <xf numFmtId="0" fontId="21" fillId="0" borderId="0" xfId="53" applyFont="1">
      <alignment/>
      <protection/>
    </xf>
    <xf numFmtId="0" fontId="6" fillId="0" borderId="0" xfId="53" applyFont="1">
      <alignment/>
      <protection/>
    </xf>
    <xf numFmtId="0" fontId="21" fillId="0" borderId="23" xfId="53" applyFont="1" applyBorder="1">
      <alignment/>
      <protection/>
    </xf>
    <xf numFmtId="0" fontId="21" fillId="0" borderId="24" xfId="53" applyFont="1" applyBorder="1">
      <alignment/>
      <protection/>
    </xf>
    <xf numFmtId="0" fontId="21" fillId="0" borderId="25" xfId="53" applyFont="1" applyBorder="1" applyAlignment="1">
      <alignment vertical="center"/>
      <protection/>
    </xf>
    <xf numFmtId="0" fontId="21" fillId="0" borderId="26" xfId="53" applyFont="1" applyBorder="1">
      <alignment/>
      <protection/>
    </xf>
    <xf numFmtId="0" fontId="6" fillId="0" borderId="24" xfId="53" applyFont="1" applyBorder="1">
      <alignment/>
      <protection/>
    </xf>
    <xf numFmtId="0" fontId="21" fillId="0" borderId="27" xfId="53" applyFont="1" applyBorder="1">
      <alignment/>
      <protection/>
    </xf>
    <xf numFmtId="0" fontId="21" fillId="0" borderId="28" xfId="53" applyFont="1" applyBorder="1">
      <alignment/>
      <protection/>
    </xf>
    <xf numFmtId="0" fontId="21" fillId="0" borderId="0" xfId="53" applyFont="1" applyAlignment="1">
      <alignment/>
      <protection/>
    </xf>
    <xf numFmtId="0" fontId="23" fillId="0" borderId="0" xfId="53" applyFont="1" applyAlignment="1">
      <alignment/>
      <protection/>
    </xf>
    <xf numFmtId="0" fontId="21" fillId="0" borderId="19" xfId="53" applyFont="1" applyBorder="1" applyAlignment="1">
      <alignment vertical="center"/>
      <protection/>
    </xf>
    <xf numFmtId="0" fontId="22" fillId="0" borderId="17" xfId="53" applyFont="1" applyBorder="1" applyAlignment="1">
      <alignment horizontal="centerContinuous"/>
      <protection/>
    </xf>
    <xf numFmtId="0" fontId="21" fillId="0" borderId="29" xfId="53" applyFont="1" applyBorder="1">
      <alignment/>
      <protection/>
    </xf>
    <xf numFmtId="0" fontId="21" fillId="0" borderId="19" xfId="53" applyFont="1" applyBorder="1" applyAlignment="1">
      <alignment horizontal="center" vertical="center"/>
      <protection/>
    </xf>
    <xf numFmtId="0" fontId="21" fillId="0" borderId="30" xfId="53" applyFont="1" applyBorder="1" applyAlignment="1">
      <alignment horizontal="center" vertical="center"/>
      <protection/>
    </xf>
    <xf numFmtId="0" fontId="21" fillId="0" borderId="31" xfId="53" applyFont="1" applyBorder="1" applyAlignment="1">
      <alignment horizontal="center" vertical="center"/>
      <protection/>
    </xf>
    <xf numFmtId="0" fontId="21" fillId="0" borderId="32" xfId="53" applyFont="1" applyBorder="1" applyAlignment="1">
      <alignment horizontal="center" vertical="center"/>
      <protection/>
    </xf>
    <xf numFmtId="0" fontId="21" fillId="0" borderId="33" xfId="53" applyFont="1" applyBorder="1" applyAlignment="1">
      <alignment horizontal="center" vertical="center"/>
      <protection/>
    </xf>
    <xf numFmtId="0" fontId="21" fillId="0" borderId="34" xfId="53" applyFont="1" applyBorder="1" applyAlignment="1">
      <alignment vertical="center"/>
      <protection/>
    </xf>
    <xf numFmtId="0" fontId="21" fillId="0" borderId="35" xfId="53" applyFont="1" applyBorder="1" applyAlignment="1">
      <alignment horizontal="center" vertical="center"/>
      <protection/>
    </xf>
    <xf numFmtId="0" fontId="21" fillId="0" borderId="36" xfId="53" applyFont="1" applyBorder="1" applyAlignment="1">
      <alignment horizontal="center" vertical="center"/>
      <protection/>
    </xf>
    <xf numFmtId="0" fontId="21" fillId="0" borderId="31" xfId="53" applyFont="1" applyBorder="1" applyAlignment="1">
      <alignment vertical="center"/>
      <protection/>
    </xf>
    <xf numFmtId="0" fontId="21" fillId="0" borderId="17" xfId="53" applyFont="1" applyBorder="1" applyAlignment="1">
      <alignment horizontal="center" vertical="center"/>
      <protection/>
    </xf>
    <xf numFmtId="0" fontId="21" fillId="0" borderId="37" xfId="53" applyFont="1" applyBorder="1" applyAlignment="1">
      <alignment horizontal="center" vertical="center"/>
      <protection/>
    </xf>
    <xf numFmtId="0" fontId="21" fillId="0" borderId="38" xfId="53" applyFont="1" applyBorder="1" applyAlignment="1">
      <alignment horizontal="centerContinuous" vertical="center"/>
      <protection/>
    </xf>
    <xf numFmtId="0" fontId="21" fillId="0" borderId="39" xfId="53" applyFont="1" applyBorder="1" applyAlignment="1">
      <alignment horizontal="centerContinuous" vertical="center"/>
      <protection/>
    </xf>
    <xf numFmtId="0" fontId="0" fillId="0" borderId="38" xfId="0" applyBorder="1" applyAlignment="1">
      <alignment horizontal="centerContinuous"/>
    </xf>
    <xf numFmtId="0" fontId="21" fillId="0" borderId="33" xfId="53" applyFont="1" applyBorder="1" applyAlignment="1">
      <alignment horizontal="centerContinuous" vertical="center"/>
      <protection/>
    </xf>
    <xf numFmtId="0" fontId="21" fillId="0" borderId="40" xfId="53" applyFont="1" applyBorder="1" applyAlignment="1">
      <alignment horizontal="center" vertical="center"/>
      <protection/>
    </xf>
    <xf numFmtId="0" fontId="21" fillId="0" borderId="17" xfId="53" applyFont="1" applyBorder="1" applyAlignment="1">
      <alignment horizontal="centerContinuous" vertical="center"/>
      <protection/>
    </xf>
    <xf numFmtId="0" fontId="21" fillId="0" borderId="41" xfId="53" applyFont="1" applyBorder="1" applyAlignment="1">
      <alignment horizontal="centerContinuous" vertical="center"/>
      <protection/>
    </xf>
    <xf numFmtId="0" fontId="21" fillId="0" borderId="42" xfId="53" applyFont="1" applyBorder="1" applyAlignment="1">
      <alignment vertical="center"/>
      <protection/>
    </xf>
    <xf numFmtId="0" fontId="21" fillId="0" borderId="29" xfId="53" applyFont="1" applyBorder="1" applyAlignment="1">
      <alignment horizontal="center" vertical="center"/>
      <protection/>
    </xf>
    <xf numFmtId="0" fontId="21" fillId="0" borderId="0" xfId="53" applyFont="1" applyBorder="1" applyAlignment="1">
      <alignment horizontal="center" vertical="center"/>
      <protection/>
    </xf>
    <xf numFmtId="0" fontId="21" fillId="0" borderId="43" xfId="53" applyFont="1" applyBorder="1" applyAlignment="1">
      <alignment horizontal="center" vertical="center"/>
      <protection/>
    </xf>
    <xf numFmtId="0" fontId="21" fillId="0" borderId="32" xfId="53" applyFont="1" applyBorder="1" applyAlignment="1">
      <alignment horizontal="centerContinuous" vertical="center"/>
      <protection/>
    </xf>
    <xf numFmtId="0" fontId="21" fillId="0" borderId="34" xfId="53" applyFont="1" applyBorder="1" applyAlignment="1">
      <alignment horizontal="center" vertical="center"/>
      <protection/>
    </xf>
    <xf numFmtId="0" fontId="21" fillId="0" borderId="0" xfId="53" applyFont="1" applyBorder="1" applyAlignment="1">
      <alignment vertical="center"/>
      <protection/>
    </xf>
    <xf numFmtId="0" fontId="22" fillId="0" borderId="33" xfId="53" applyFont="1" applyBorder="1" applyAlignment="1">
      <alignment horizontal="centerContinuous" vertical="center"/>
      <protection/>
    </xf>
    <xf numFmtId="0" fontId="22" fillId="0" borderId="0" xfId="53" applyFont="1" applyBorder="1" applyAlignment="1">
      <alignment horizontal="center" vertical="center"/>
      <protection/>
    </xf>
    <xf numFmtId="0" fontId="24" fillId="0" borderId="0" xfId="53" applyFont="1">
      <alignment/>
      <protection/>
    </xf>
    <xf numFmtId="0" fontId="23" fillId="0" borderId="0" xfId="53" applyFont="1" applyAlignment="1">
      <alignment horizontal="left"/>
      <protection/>
    </xf>
    <xf numFmtId="0" fontId="21" fillId="0" borderId="19" xfId="0" applyFont="1" applyBorder="1" applyAlignment="1">
      <alignment horizontal="center" vertical="center"/>
    </xf>
    <xf numFmtId="0" fontId="0" fillId="0" borderId="33" xfId="0" applyBorder="1" applyAlignment="1">
      <alignment/>
    </xf>
    <xf numFmtId="0" fontId="22" fillId="0" borderId="33" xfId="53" applyFont="1" applyBorder="1" applyAlignment="1">
      <alignment horizontal="center" vertical="center"/>
      <protection/>
    </xf>
    <xf numFmtId="0" fontId="22" fillId="0" borderId="0" xfId="53" applyFont="1" applyBorder="1" applyAlignment="1">
      <alignment horizontal="center" vertical="center"/>
      <protection/>
    </xf>
    <xf numFmtId="0" fontId="21" fillId="0" borderId="29" xfId="53" applyFont="1" applyBorder="1" applyAlignment="1">
      <alignment horizontal="center" vertical="center"/>
      <protection/>
    </xf>
    <xf numFmtId="0" fontId="21" fillId="0" borderId="44" xfId="53" applyFont="1" applyBorder="1" applyAlignment="1">
      <alignment horizontal="center" vertical="center"/>
      <protection/>
    </xf>
    <xf numFmtId="0" fontId="21" fillId="0" borderId="45" xfId="53" applyFont="1" applyBorder="1" applyAlignment="1">
      <alignment horizontal="center" vertical="center"/>
      <protection/>
    </xf>
    <xf numFmtId="0" fontId="21" fillId="0" borderId="41" xfId="53" applyFont="1" applyBorder="1" applyAlignment="1">
      <alignment vertical="center"/>
      <protection/>
    </xf>
    <xf numFmtId="0" fontId="21" fillId="0" borderId="39" xfId="53" applyFont="1" applyBorder="1" applyAlignment="1">
      <alignment vertical="center"/>
      <protection/>
    </xf>
    <xf numFmtId="0" fontId="21" fillId="0" borderId="41" xfId="53" applyFont="1" applyBorder="1" applyAlignment="1">
      <alignment horizontal="center" vertical="center"/>
      <protection/>
    </xf>
    <xf numFmtId="0" fontId="23" fillId="0" borderId="0" xfId="53" applyFont="1" applyBorder="1" applyAlignment="1">
      <alignment/>
      <protection/>
    </xf>
    <xf numFmtId="0" fontId="21" fillId="0" borderId="0" xfId="53" applyFont="1" applyBorder="1" applyAlignment="1">
      <alignment/>
      <protection/>
    </xf>
    <xf numFmtId="0" fontId="21" fillId="0" borderId="20" xfId="53" applyFont="1" applyBorder="1" applyAlignment="1">
      <alignment horizontal="centerContinuous"/>
      <protection/>
    </xf>
    <xf numFmtId="0" fontId="21" fillId="0" borderId="12" xfId="53" applyFont="1" applyBorder="1" applyAlignment="1">
      <alignment horizontal="centerContinuous"/>
      <protection/>
    </xf>
    <xf numFmtId="0" fontId="6" fillId="0" borderId="12" xfId="53" applyFont="1" applyBorder="1" applyAlignment="1">
      <alignment horizontal="centerContinuous"/>
      <protection/>
    </xf>
    <xf numFmtId="0" fontId="6" fillId="0" borderId="10" xfId="53" applyFont="1" applyBorder="1" applyAlignment="1">
      <alignment horizontal="centerContinuous"/>
      <protection/>
    </xf>
    <xf numFmtId="0" fontId="21" fillId="0" borderId="10" xfId="53" applyFont="1" applyBorder="1" applyAlignment="1">
      <alignment horizontal="centerContinuous"/>
      <protection/>
    </xf>
    <xf numFmtId="0" fontId="21" fillId="0" borderId="18" xfId="53" applyFont="1" applyBorder="1" applyAlignment="1">
      <alignment horizontal="centerContinuous"/>
      <protection/>
    </xf>
    <xf numFmtId="0" fontId="25" fillId="0" borderId="46" xfId="53" applyFont="1" applyBorder="1" applyAlignment="1">
      <alignment horizontal="center"/>
      <protection/>
    </xf>
    <xf numFmtId="0" fontId="21" fillId="0" borderId="47" xfId="53" applyFont="1" applyBorder="1">
      <alignment/>
      <protection/>
    </xf>
    <xf numFmtId="0" fontId="21" fillId="0" borderId="48" xfId="53" applyFont="1" applyBorder="1" applyAlignment="1">
      <alignment horizontal="centerContinuous"/>
      <protection/>
    </xf>
    <xf numFmtId="0" fontId="21" fillId="0" borderId="49" xfId="53" applyFont="1" applyBorder="1" applyAlignment="1">
      <alignment horizontal="centerContinuous"/>
      <protection/>
    </xf>
    <xf numFmtId="0" fontId="21" fillId="0" borderId="15" xfId="53" applyFont="1" applyBorder="1">
      <alignment/>
      <protection/>
    </xf>
    <xf numFmtId="0" fontId="21" fillId="0" borderId="50" xfId="53" applyFont="1" applyBorder="1" applyAlignment="1">
      <alignment horizontal="center"/>
      <protection/>
    </xf>
    <xf numFmtId="0" fontId="21" fillId="0" borderId="51" xfId="53" applyFont="1" applyBorder="1">
      <alignment/>
      <protection/>
    </xf>
    <xf numFmtId="0" fontId="21" fillId="0" borderId="52" xfId="53" applyFont="1" applyBorder="1">
      <alignment/>
      <protection/>
    </xf>
    <xf numFmtId="0" fontId="21" fillId="0" borderId="10" xfId="53" applyFont="1" applyBorder="1">
      <alignment/>
      <protection/>
    </xf>
    <xf numFmtId="1" fontId="21" fillId="0" borderId="11" xfId="53" applyNumberFormat="1" applyFont="1" applyBorder="1" applyAlignment="1">
      <alignment horizontal="centerContinuous" vertical="center"/>
      <protection/>
    </xf>
    <xf numFmtId="194" fontId="21" fillId="33" borderId="33" xfId="53" applyNumberFormat="1" applyFont="1" applyFill="1" applyBorder="1" applyAlignment="1">
      <alignment horizontal="right" vertical="center"/>
      <protection/>
    </xf>
    <xf numFmtId="194" fontId="21" fillId="0" borderId="33" xfId="53" applyNumberFormat="1" applyFont="1" applyBorder="1" applyAlignment="1">
      <alignment horizontal="right" vertical="center"/>
      <protection/>
    </xf>
    <xf numFmtId="194" fontId="21" fillId="34" borderId="17" xfId="53" applyNumberFormat="1" applyFont="1" applyFill="1" applyBorder="1" applyAlignment="1">
      <alignment horizontal="right" vertical="center"/>
      <protection/>
    </xf>
    <xf numFmtId="194" fontId="21" fillId="34" borderId="32" xfId="53" applyNumberFormat="1" applyFont="1" applyFill="1" applyBorder="1" applyAlignment="1">
      <alignment horizontal="right" vertical="center"/>
      <protection/>
    </xf>
    <xf numFmtId="194" fontId="21" fillId="34" borderId="33" xfId="53" applyNumberFormat="1" applyFont="1" applyFill="1" applyBorder="1" applyAlignment="1">
      <alignment horizontal="right" vertical="center"/>
      <protection/>
    </xf>
    <xf numFmtId="194" fontId="21" fillId="0" borderId="17" xfId="53" applyNumberFormat="1" applyFont="1" applyBorder="1" applyAlignment="1">
      <alignment horizontal="right" vertical="center"/>
      <protection/>
    </xf>
    <xf numFmtId="194" fontId="21" fillId="0" borderId="33" xfId="56" applyNumberFormat="1" applyFont="1" applyBorder="1" applyAlignment="1">
      <alignment horizontal="right" vertical="center"/>
      <protection/>
    </xf>
    <xf numFmtId="1" fontId="21" fillId="0" borderId="53" xfId="53" applyNumberFormat="1" applyFont="1" applyBorder="1" applyAlignment="1">
      <alignment horizontal="centerContinuous" vertical="center"/>
      <protection/>
    </xf>
    <xf numFmtId="0" fontId="21" fillId="0" borderId="17" xfId="53" applyFont="1" applyBorder="1">
      <alignment/>
      <protection/>
    </xf>
    <xf numFmtId="0" fontId="21" fillId="0" borderId="0" xfId="53" applyFont="1" applyAlignment="1">
      <alignment vertical="center"/>
      <protection/>
    </xf>
    <xf numFmtId="1" fontId="21" fillId="0" borderId="19" xfId="53" applyNumberFormat="1" applyFont="1" applyBorder="1" applyAlignment="1">
      <alignment horizontal="centerContinuous" vertical="center"/>
      <protection/>
    </xf>
    <xf numFmtId="194" fontId="21" fillId="0" borderId="32" xfId="53" applyNumberFormat="1" applyFont="1" applyBorder="1" applyAlignment="1">
      <alignment horizontal="right" vertical="center"/>
      <protection/>
    </xf>
    <xf numFmtId="194" fontId="21" fillId="34" borderId="40" xfId="53" applyNumberFormat="1" applyFont="1" applyFill="1" applyBorder="1" applyAlignment="1">
      <alignment horizontal="right" vertical="center"/>
      <protection/>
    </xf>
    <xf numFmtId="1" fontId="21" fillId="0" borderId="29" xfId="53" applyNumberFormat="1" applyFont="1" applyBorder="1" applyAlignment="1">
      <alignment horizontal="centerContinuous" vertical="center"/>
      <protection/>
    </xf>
    <xf numFmtId="0" fontId="22" fillId="0" borderId="28" xfId="53" applyFont="1" applyBorder="1" applyAlignment="1">
      <alignment horizontal="centerContinuous" vertical="center"/>
      <protection/>
    </xf>
    <xf numFmtId="194" fontId="21" fillId="34" borderId="33" xfId="56" applyNumberFormat="1" applyFont="1" applyFill="1" applyBorder="1" applyAlignment="1">
      <alignment horizontal="right" vertical="center"/>
      <protection/>
    </xf>
    <xf numFmtId="0" fontId="21" fillId="0" borderId="17" xfId="53" applyFont="1" applyBorder="1" applyAlignment="1">
      <alignment horizontal="centerContinuous"/>
      <protection/>
    </xf>
    <xf numFmtId="0" fontId="21" fillId="0" borderId="48" xfId="53" applyFont="1" applyBorder="1" applyAlignment="1">
      <alignment vertical="center"/>
      <protection/>
    </xf>
    <xf numFmtId="1" fontId="21" fillId="0" borderId="15" xfId="53" applyNumberFormat="1" applyFont="1" applyBorder="1" applyAlignment="1">
      <alignment horizontal="centerContinuous" vertical="center"/>
      <protection/>
    </xf>
    <xf numFmtId="194" fontId="21" fillId="0" borderId="54" xfId="53" applyNumberFormat="1" applyFont="1" applyBorder="1" applyAlignment="1">
      <alignment horizontal="right" vertical="center"/>
      <protection/>
    </xf>
    <xf numFmtId="194" fontId="21" fillId="0" borderId="49" xfId="53" applyNumberFormat="1" applyFont="1" applyBorder="1" applyAlignment="1">
      <alignment horizontal="right" vertical="center"/>
      <protection/>
    </xf>
    <xf numFmtId="194" fontId="21" fillId="0" borderId="55" xfId="53" applyNumberFormat="1" applyFont="1" applyBorder="1" applyAlignment="1">
      <alignment horizontal="right" vertical="center"/>
      <protection/>
    </xf>
    <xf numFmtId="194" fontId="21" fillId="0" borderId="54" xfId="56" applyNumberFormat="1" applyFont="1" applyBorder="1" applyAlignment="1">
      <alignment horizontal="right" vertical="center"/>
      <protection/>
    </xf>
    <xf numFmtId="1" fontId="21" fillId="0" borderId="51" xfId="53" applyNumberFormat="1" applyFont="1" applyBorder="1" applyAlignment="1">
      <alignment horizontal="centerContinuous" vertical="center"/>
      <protection/>
    </xf>
    <xf numFmtId="194" fontId="21" fillId="34" borderId="40" xfId="56" applyNumberFormat="1" applyFont="1" applyFill="1" applyBorder="1" applyAlignment="1">
      <alignment horizontal="right" vertical="center"/>
      <protection/>
    </xf>
    <xf numFmtId="0" fontId="22" fillId="0" borderId="56" xfId="53" applyFont="1" applyBorder="1">
      <alignment/>
      <protection/>
    </xf>
    <xf numFmtId="0" fontId="22" fillId="0" borderId="57" xfId="53" applyFont="1" applyBorder="1">
      <alignment/>
      <protection/>
    </xf>
    <xf numFmtId="0" fontId="22" fillId="0" borderId="58" xfId="53" applyFont="1" applyBorder="1" applyAlignment="1">
      <alignment vertical="center"/>
      <protection/>
    </xf>
    <xf numFmtId="1" fontId="22" fillId="0" borderId="59" xfId="53" applyNumberFormat="1" applyFont="1" applyBorder="1" applyAlignment="1">
      <alignment horizontal="centerContinuous" vertical="center"/>
      <protection/>
    </xf>
    <xf numFmtId="194" fontId="22" fillId="0" borderId="60" xfId="53" applyNumberFormat="1" applyFont="1" applyBorder="1" applyAlignment="1">
      <alignment horizontal="right" vertical="center"/>
      <protection/>
    </xf>
    <xf numFmtId="194" fontId="22" fillId="0" borderId="61" xfId="53" applyNumberFormat="1" applyFont="1" applyBorder="1" applyAlignment="1">
      <alignment horizontal="right" vertical="center"/>
      <protection/>
    </xf>
    <xf numFmtId="194" fontId="22" fillId="0" borderId="62" xfId="53" applyNumberFormat="1" applyFont="1" applyBorder="1" applyAlignment="1">
      <alignment horizontal="right" vertical="center"/>
      <protection/>
    </xf>
    <xf numFmtId="194" fontId="22" fillId="0" borderId="60" xfId="56" applyNumberFormat="1" applyFont="1" applyBorder="1" applyAlignment="1">
      <alignment horizontal="right" vertical="center"/>
      <protection/>
    </xf>
    <xf numFmtId="1" fontId="22" fillId="0" borderId="63" xfId="53" applyNumberFormat="1" applyFont="1" applyBorder="1" applyAlignment="1">
      <alignment horizontal="centerContinuous" vertical="center"/>
      <protection/>
    </xf>
    <xf numFmtId="0" fontId="22" fillId="0" borderId="0" xfId="53" applyFont="1">
      <alignment/>
      <protection/>
    </xf>
    <xf numFmtId="0" fontId="22" fillId="0" borderId="28" xfId="53" applyFont="1" applyBorder="1" applyAlignment="1">
      <alignment horizontal="center" vertical="center" textRotation="90"/>
      <protection/>
    </xf>
    <xf numFmtId="0" fontId="22" fillId="0" borderId="19" xfId="53" applyFont="1" applyBorder="1">
      <alignment/>
      <protection/>
    </xf>
    <xf numFmtId="0" fontId="21" fillId="0" borderId="22" xfId="53" applyFont="1" applyBorder="1" applyAlignment="1">
      <alignment vertical="center"/>
      <protection/>
    </xf>
    <xf numFmtId="0" fontId="22" fillId="0" borderId="19" xfId="53" applyFont="1" applyBorder="1" applyAlignment="1">
      <alignment horizontal="center" vertical="center"/>
      <protection/>
    </xf>
    <xf numFmtId="194" fontId="21" fillId="35" borderId="32" xfId="53" applyNumberFormat="1" applyFont="1" applyFill="1" applyBorder="1" applyAlignment="1">
      <alignment horizontal="right" vertical="center"/>
      <protection/>
    </xf>
    <xf numFmtId="0" fontId="21" fillId="0" borderId="22" xfId="56" applyFont="1" applyBorder="1" applyAlignment="1">
      <alignment vertical="center"/>
      <protection/>
    </xf>
    <xf numFmtId="194" fontId="21" fillId="35" borderId="33" xfId="53" applyNumberFormat="1" applyFont="1" applyFill="1" applyBorder="1" applyAlignment="1">
      <alignment horizontal="right" vertical="center"/>
      <protection/>
    </xf>
    <xf numFmtId="0" fontId="21" fillId="0" borderId="22" xfId="0" applyFont="1" applyBorder="1" applyAlignment="1">
      <alignment vertical="center"/>
    </xf>
    <xf numFmtId="0" fontId="22" fillId="0" borderId="14" xfId="53" applyFont="1" applyBorder="1">
      <alignment/>
      <protection/>
    </xf>
    <xf numFmtId="0" fontId="21" fillId="0" borderId="16" xfId="53" applyFont="1" applyBorder="1" applyAlignment="1">
      <alignment vertical="center"/>
      <protection/>
    </xf>
    <xf numFmtId="194" fontId="21" fillId="34" borderId="54" xfId="53" applyNumberFormat="1" applyFont="1" applyFill="1" applyBorder="1" applyAlignment="1">
      <alignment horizontal="right" vertical="center"/>
      <protection/>
    </xf>
    <xf numFmtId="194" fontId="21" fillId="34" borderId="49" xfId="53" applyNumberFormat="1" applyFont="1" applyFill="1" applyBorder="1" applyAlignment="1">
      <alignment horizontal="right" vertical="center"/>
      <protection/>
    </xf>
    <xf numFmtId="0" fontId="20" fillId="34" borderId="33" xfId="53" applyFill="1" applyBorder="1">
      <alignment/>
      <protection/>
    </xf>
    <xf numFmtId="194" fontId="21" fillId="34" borderId="55" xfId="53" applyNumberFormat="1" applyFont="1" applyFill="1" applyBorder="1" applyAlignment="1">
      <alignment horizontal="right" vertical="center"/>
      <protection/>
    </xf>
    <xf numFmtId="194" fontId="21" fillId="34" borderId="54" xfId="56" applyNumberFormat="1" applyFont="1" applyFill="1" applyBorder="1" applyAlignment="1">
      <alignment horizontal="right" vertical="center"/>
      <protection/>
    </xf>
    <xf numFmtId="194" fontId="21" fillId="34" borderId="64" xfId="53" applyNumberFormat="1" applyFont="1" applyFill="1" applyBorder="1" applyAlignment="1">
      <alignment horizontal="right" vertical="center"/>
      <protection/>
    </xf>
    <xf numFmtId="0" fontId="22" fillId="0" borderId="52" xfId="53" applyFont="1" applyBorder="1" applyAlignment="1">
      <alignment horizontal="center" vertical="center"/>
      <protection/>
    </xf>
    <xf numFmtId="0" fontId="22" fillId="0" borderId="28" xfId="53" applyFont="1" applyBorder="1" applyAlignment="1">
      <alignment horizontal="center" vertical="center"/>
      <protection/>
    </xf>
    <xf numFmtId="0" fontId="22" fillId="0" borderId="48" xfId="53" applyFont="1" applyBorder="1" applyAlignment="1">
      <alignment vertical="center"/>
      <protection/>
    </xf>
    <xf numFmtId="1" fontId="22" fillId="0" borderId="15" xfId="53" applyNumberFormat="1" applyFont="1" applyBorder="1" applyAlignment="1">
      <alignment horizontal="centerContinuous" vertical="center"/>
      <protection/>
    </xf>
    <xf numFmtId="194" fontId="22" fillId="34" borderId="54" xfId="53" applyNumberFormat="1" applyFont="1" applyFill="1" applyBorder="1" applyAlignment="1">
      <alignment horizontal="right" vertical="center"/>
      <protection/>
    </xf>
    <xf numFmtId="1" fontId="22" fillId="0" borderId="51" xfId="53" applyNumberFormat="1" applyFont="1" applyBorder="1" applyAlignment="1">
      <alignment horizontal="centerContinuous" vertical="center"/>
      <protection/>
    </xf>
    <xf numFmtId="0" fontId="21" fillId="0" borderId="0" xfId="53" applyFont="1" applyBorder="1" applyAlignment="1">
      <alignment vertical="center"/>
      <protection/>
    </xf>
    <xf numFmtId="194" fontId="21" fillId="34" borderId="41" xfId="53" applyNumberFormat="1" applyFont="1" applyFill="1" applyBorder="1" applyAlignment="1">
      <alignment horizontal="right" vertical="center"/>
      <protection/>
    </xf>
    <xf numFmtId="194" fontId="21" fillId="0" borderId="37" xfId="53" applyNumberFormat="1" applyFont="1" applyBorder="1" applyAlignment="1">
      <alignment horizontal="right" vertical="center"/>
      <protection/>
    </xf>
    <xf numFmtId="194" fontId="21" fillId="0" borderId="41" xfId="53" applyNumberFormat="1" applyFont="1" applyBorder="1" applyAlignment="1">
      <alignment horizontal="right" vertical="center"/>
      <protection/>
    </xf>
    <xf numFmtId="194" fontId="21" fillId="34" borderId="37" xfId="53" applyNumberFormat="1" applyFont="1" applyFill="1" applyBorder="1" applyAlignment="1">
      <alignment horizontal="right" vertical="center"/>
      <protection/>
    </xf>
    <xf numFmtId="194" fontId="21" fillId="34" borderId="44" xfId="53" applyNumberFormat="1" applyFont="1" applyFill="1" applyBorder="1" applyAlignment="1">
      <alignment horizontal="right" vertical="center"/>
      <protection/>
    </xf>
    <xf numFmtId="194" fontId="21" fillId="0" borderId="44" xfId="53" applyNumberFormat="1" applyFont="1" applyBorder="1" applyAlignment="1">
      <alignment horizontal="right" vertical="center"/>
      <protection/>
    </xf>
    <xf numFmtId="0" fontId="22" fillId="0" borderId="56" xfId="53" applyFont="1" applyBorder="1" applyAlignment="1">
      <alignment horizontal="center" vertical="center"/>
      <protection/>
    </xf>
    <xf numFmtId="0" fontId="21" fillId="0" borderId="57" xfId="53" applyFont="1" applyBorder="1">
      <alignment/>
      <protection/>
    </xf>
    <xf numFmtId="0" fontId="21" fillId="0" borderId="65" xfId="53" applyFont="1" applyBorder="1" applyAlignment="1">
      <alignment vertical="center"/>
      <protection/>
    </xf>
    <xf numFmtId="1" fontId="21" fillId="0" borderId="66" xfId="53" applyNumberFormat="1" applyFont="1" applyBorder="1" applyAlignment="1">
      <alignment horizontal="centerContinuous" vertical="center"/>
      <protection/>
    </xf>
    <xf numFmtId="1" fontId="21" fillId="0" borderId="67" xfId="53" applyNumberFormat="1" applyFont="1" applyBorder="1" applyAlignment="1">
      <alignment horizontal="centerContinuous" vertical="center"/>
      <protection/>
    </xf>
    <xf numFmtId="0" fontId="22" fillId="0" borderId="28" xfId="53" applyFont="1" applyBorder="1">
      <alignment/>
      <protection/>
    </xf>
    <xf numFmtId="0" fontId="22" fillId="0" borderId="17" xfId="53" applyFont="1" applyBorder="1">
      <alignment/>
      <protection/>
    </xf>
    <xf numFmtId="0" fontId="22" fillId="0" borderId="68" xfId="53" applyFont="1" applyBorder="1" applyAlignment="1">
      <alignment vertical="center"/>
      <protection/>
    </xf>
    <xf numFmtId="194" fontId="22" fillId="34" borderId="60" xfId="53" applyNumberFormat="1" applyFont="1" applyFill="1" applyBorder="1" applyAlignment="1">
      <alignment horizontal="right" vertical="center"/>
      <protection/>
    </xf>
    <xf numFmtId="194" fontId="22" fillId="34" borderId="69" xfId="53" applyNumberFormat="1" applyFont="1" applyFill="1" applyBorder="1" applyAlignment="1">
      <alignment horizontal="right" vertical="center"/>
      <protection/>
    </xf>
    <xf numFmtId="0" fontId="21" fillId="0" borderId="22" xfId="53" applyFont="1" applyBorder="1" applyAlignment="1">
      <alignment vertical="center"/>
      <protection/>
    </xf>
    <xf numFmtId="0" fontId="21" fillId="0" borderId="19" xfId="53" applyNumberFormat="1" applyFont="1" applyBorder="1" applyAlignment="1">
      <alignment horizontal="centerContinuous" vertical="center"/>
      <protection/>
    </xf>
    <xf numFmtId="194" fontId="21" fillId="36" borderId="17" xfId="53" applyNumberFormat="1" applyFont="1" applyFill="1" applyBorder="1" applyAlignment="1">
      <alignment horizontal="right" vertical="center"/>
      <protection/>
    </xf>
    <xf numFmtId="0" fontId="22" fillId="0" borderId="0" xfId="53" applyFont="1" applyAlignment="1">
      <alignment horizontal="centerContinuous"/>
      <protection/>
    </xf>
    <xf numFmtId="0" fontId="6" fillId="0" borderId="0" xfId="53" applyFont="1" applyBorder="1">
      <alignment/>
      <protection/>
    </xf>
    <xf numFmtId="0" fontId="21" fillId="0" borderId="20" xfId="53" applyFont="1" applyBorder="1" applyAlignment="1">
      <alignment vertical="center"/>
      <protection/>
    </xf>
    <xf numFmtId="194" fontId="21" fillId="34" borderId="18" xfId="53" applyNumberFormat="1" applyFont="1" applyFill="1" applyBorder="1" applyAlignment="1">
      <alignment horizontal="right" vertical="center"/>
      <protection/>
    </xf>
    <xf numFmtId="194" fontId="21" fillId="34" borderId="10" xfId="53" applyNumberFormat="1" applyFont="1" applyFill="1" applyBorder="1" applyAlignment="1">
      <alignment horizontal="right" vertical="center"/>
      <protection/>
    </xf>
    <xf numFmtId="194" fontId="21" fillId="34" borderId="70" xfId="53" applyNumberFormat="1" applyFont="1" applyFill="1" applyBorder="1" applyAlignment="1">
      <alignment horizontal="right" vertical="center"/>
      <protection/>
    </xf>
    <xf numFmtId="194" fontId="21" fillId="34" borderId="18" xfId="56" applyNumberFormat="1" applyFont="1" applyFill="1" applyBorder="1" applyAlignment="1">
      <alignment horizontal="right" vertical="center"/>
      <protection/>
    </xf>
    <xf numFmtId="194" fontId="21" fillId="34" borderId="46" xfId="53" applyNumberFormat="1" applyFont="1" applyFill="1" applyBorder="1" applyAlignment="1">
      <alignment horizontal="right" vertical="center"/>
      <protection/>
    </xf>
    <xf numFmtId="0" fontId="21" fillId="0" borderId="21" xfId="53" applyFont="1" applyBorder="1" applyAlignment="1">
      <alignment vertical="center"/>
      <protection/>
    </xf>
    <xf numFmtId="194" fontId="21" fillId="34" borderId="71" xfId="53" applyNumberFormat="1" applyFont="1" applyFill="1" applyBorder="1" applyAlignment="1">
      <alignment horizontal="right" vertical="center"/>
      <protection/>
    </xf>
    <xf numFmtId="194" fontId="21" fillId="34" borderId="13" xfId="53" applyNumberFormat="1" applyFont="1" applyFill="1" applyBorder="1" applyAlignment="1">
      <alignment horizontal="right" vertical="center"/>
      <protection/>
    </xf>
    <xf numFmtId="194" fontId="21" fillId="34" borderId="72" xfId="53" applyNumberFormat="1" applyFont="1" applyFill="1" applyBorder="1" applyAlignment="1">
      <alignment horizontal="right" vertical="center"/>
      <protection/>
    </xf>
    <xf numFmtId="194" fontId="21" fillId="34" borderId="71" xfId="56" applyNumberFormat="1" applyFont="1" applyFill="1" applyBorder="1" applyAlignment="1">
      <alignment horizontal="right" vertical="center"/>
      <protection/>
    </xf>
    <xf numFmtId="194" fontId="26" fillId="0" borderId="33" xfId="53" applyNumberFormat="1" applyFont="1" applyBorder="1" applyAlignment="1">
      <alignment horizontal="right" vertical="center"/>
      <protection/>
    </xf>
    <xf numFmtId="1" fontId="21" fillId="0" borderId="14" xfId="53" applyNumberFormat="1" applyFont="1" applyBorder="1" applyAlignment="1">
      <alignment horizontal="centerContinuous" vertical="center"/>
      <protection/>
    </xf>
    <xf numFmtId="194" fontId="21" fillId="0" borderId="71" xfId="53" applyNumberFormat="1" applyFont="1" applyBorder="1" applyAlignment="1">
      <alignment horizontal="right" vertical="center"/>
      <protection/>
    </xf>
    <xf numFmtId="194" fontId="21" fillId="0" borderId="43" xfId="53" applyNumberFormat="1" applyFont="1" applyBorder="1" applyAlignment="1">
      <alignment horizontal="right" vertical="center"/>
      <protection/>
    </xf>
    <xf numFmtId="194" fontId="21" fillId="34" borderId="43" xfId="53" applyNumberFormat="1" applyFont="1" applyFill="1" applyBorder="1" applyAlignment="1">
      <alignment horizontal="right" vertical="center"/>
      <protection/>
    </xf>
    <xf numFmtId="194" fontId="21" fillId="0" borderId="50" xfId="53" applyNumberFormat="1" applyFont="1" applyBorder="1" applyAlignment="1">
      <alignment horizontal="right" vertical="center"/>
      <protection/>
    </xf>
    <xf numFmtId="194" fontId="21" fillId="0" borderId="73" xfId="53" applyNumberFormat="1" applyFont="1" applyBorder="1" applyAlignment="1">
      <alignment horizontal="right" vertical="center"/>
      <protection/>
    </xf>
    <xf numFmtId="194" fontId="21" fillId="34" borderId="73" xfId="53" applyNumberFormat="1" applyFont="1" applyFill="1" applyBorder="1" applyAlignment="1">
      <alignment horizontal="right" vertical="center"/>
      <protection/>
    </xf>
    <xf numFmtId="194" fontId="26" fillId="0" borderId="41" xfId="53" applyNumberFormat="1" applyFont="1" applyBorder="1" applyAlignment="1">
      <alignment horizontal="right" vertical="center"/>
      <protection/>
    </xf>
    <xf numFmtId="0" fontId="6" fillId="0" borderId="28" xfId="53" applyFont="1" applyBorder="1">
      <alignment/>
      <protection/>
    </xf>
    <xf numFmtId="0" fontId="21" fillId="0" borderId="74" xfId="53" applyFont="1" applyBorder="1" applyAlignment="1">
      <alignment vertical="center"/>
      <protection/>
    </xf>
    <xf numFmtId="1" fontId="21" fillId="0" borderId="75" xfId="53" applyNumberFormat="1" applyFont="1" applyBorder="1" applyAlignment="1">
      <alignment horizontal="centerContinuous" vertical="center"/>
      <protection/>
    </xf>
    <xf numFmtId="194" fontId="21" fillId="34" borderId="76" xfId="53" applyNumberFormat="1" applyFont="1" applyFill="1" applyBorder="1" applyAlignment="1">
      <alignment horizontal="right" vertical="center"/>
      <protection/>
    </xf>
    <xf numFmtId="194" fontId="21" fillId="34" borderId="77" xfId="53" applyNumberFormat="1" applyFont="1" applyFill="1" applyBorder="1" applyAlignment="1">
      <alignment horizontal="right" vertical="center"/>
      <protection/>
    </xf>
    <xf numFmtId="194" fontId="21" fillId="34" borderId="78" xfId="53" applyNumberFormat="1" applyFont="1" applyFill="1" applyBorder="1" applyAlignment="1">
      <alignment horizontal="right" vertical="center"/>
      <protection/>
    </xf>
    <xf numFmtId="1" fontId="21" fillId="0" borderId="79" xfId="53" applyNumberFormat="1" applyFont="1" applyBorder="1" applyAlignment="1">
      <alignment horizontal="centerContinuous" vertical="center"/>
      <protection/>
    </xf>
    <xf numFmtId="0" fontId="21" fillId="0" borderId="0" xfId="53" applyFont="1" applyBorder="1">
      <alignment/>
      <protection/>
    </xf>
    <xf numFmtId="194" fontId="21" fillId="0" borderId="80" xfId="56" applyNumberFormat="1" applyFont="1" applyBorder="1" applyAlignment="1">
      <alignment horizontal="right" vertical="center"/>
      <protection/>
    </xf>
    <xf numFmtId="194" fontId="21" fillId="0" borderId="80" xfId="53" applyNumberFormat="1" applyFont="1" applyBorder="1" applyAlignment="1">
      <alignment horizontal="right" vertical="center"/>
      <protection/>
    </xf>
    <xf numFmtId="0" fontId="6" fillId="0" borderId="23" xfId="53" applyFont="1" applyBorder="1">
      <alignment/>
      <protection/>
    </xf>
    <xf numFmtId="0" fontId="23" fillId="0" borderId="24" xfId="53" applyFont="1" applyBorder="1" applyAlignment="1">
      <alignment horizontal="center"/>
      <protection/>
    </xf>
    <xf numFmtId="0" fontId="6" fillId="34" borderId="24" xfId="53" applyFont="1" applyFill="1" applyBorder="1">
      <alignment/>
      <protection/>
    </xf>
    <xf numFmtId="195" fontId="21" fillId="0" borderId="24" xfId="53" applyNumberFormat="1" applyFont="1" applyBorder="1">
      <alignment/>
      <protection/>
    </xf>
    <xf numFmtId="0" fontId="21" fillId="0" borderId="24" xfId="53" applyFont="1" applyFill="1" applyBorder="1" applyAlignment="1">
      <alignment horizontal="right"/>
      <protection/>
    </xf>
    <xf numFmtId="195" fontId="21" fillId="0" borderId="24" xfId="53" applyNumberFormat="1" applyFont="1" applyFill="1" applyBorder="1">
      <alignment/>
      <protection/>
    </xf>
    <xf numFmtId="195" fontId="21" fillId="0" borderId="24" xfId="53" applyNumberFormat="1" applyFont="1" applyBorder="1" applyAlignment="1">
      <alignment horizontal="center"/>
      <protection/>
    </xf>
    <xf numFmtId="0" fontId="0" fillId="0" borderId="24" xfId="0" applyBorder="1" applyAlignment="1">
      <alignment/>
    </xf>
    <xf numFmtId="195" fontId="6" fillId="0" borderId="24" xfId="53" applyNumberFormat="1" applyFont="1" applyBorder="1">
      <alignment/>
      <protection/>
    </xf>
    <xf numFmtId="195" fontId="6" fillId="0" borderId="81" xfId="53" applyNumberFormat="1" applyFont="1" applyBorder="1">
      <alignment/>
      <protection/>
    </xf>
    <xf numFmtId="0" fontId="27" fillId="0" borderId="0" xfId="53" applyFont="1" applyBorder="1" applyAlignment="1">
      <alignment horizontal="right"/>
      <protection/>
    </xf>
    <xf numFmtId="14" fontId="27" fillId="0" borderId="24" xfId="55" applyNumberFormat="1" applyFont="1" applyBorder="1" applyAlignment="1" applyProtection="1">
      <alignment horizontal="centerContinuous"/>
      <protection locked="0"/>
    </xf>
    <xf numFmtId="0" fontId="23" fillId="0" borderId="0" xfId="53" applyFont="1" applyAlignment="1">
      <alignment horizontal="centerContinuous"/>
      <protection/>
    </xf>
    <xf numFmtId="0" fontId="23" fillId="0" borderId="82" xfId="53" applyFont="1" applyBorder="1">
      <alignment/>
      <protection/>
    </xf>
    <xf numFmtId="0" fontId="6" fillId="0" borderId="56" xfId="53" applyFont="1" applyBorder="1">
      <alignment/>
      <protection/>
    </xf>
    <xf numFmtId="0" fontId="6" fillId="0" borderId="83" xfId="53" applyFont="1" applyBorder="1">
      <alignment/>
      <protection/>
    </xf>
    <xf numFmtId="0" fontId="23" fillId="0" borderId="83" xfId="53" applyFont="1" applyBorder="1" applyAlignment="1">
      <alignment horizontal="center"/>
      <protection/>
    </xf>
    <xf numFmtId="0" fontId="0" fillId="0" borderId="83" xfId="0" applyBorder="1" applyAlignment="1">
      <alignment/>
    </xf>
    <xf numFmtId="195" fontId="6" fillId="0" borderId="83" xfId="53" applyNumberFormat="1" applyFont="1" applyFill="1" applyBorder="1">
      <alignment/>
      <protection/>
    </xf>
    <xf numFmtId="195" fontId="6" fillId="0" borderId="83" xfId="53" applyNumberFormat="1" applyFont="1" applyBorder="1" applyAlignment="1">
      <alignment horizontal="right"/>
      <protection/>
    </xf>
    <xf numFmtId="195" fontId="21" fillId="0" borderId="83" xfId="53" applyNumberFormat="1" applyFont="1" applyFill="1" applyBorder="1">
      <alignment/>
      <protection/>
    </xf>
    <xf numFmtId="0" fontId="20" fillId="0" borderId="83" xfId="53" applyBorder="1">
      <alignment/>
      <protection/>
    </xf>
    <xf numFmtId="195" fontId="6" fillId="0" borderId="83" xfId="53" applyNumberFormat="1" applyFont="1" applyBorder="1">
      <alignment/>
      <protection/>
    </xf>
    <xf numFmtId="195" fontId="6" fillId="0" borderId="57" xfId="53" applyNumberFormat="1" applyFont="1" applyBorder="1">
      <alignment/>
      <protection/>
    </xf>
    <xf numFmtId="0" fontId="21" fillId="0" borderId="84" xfId="56" applyFont="1" applyBorder="1">
      <alignment/>
      <protection/>
    </xf>
    <xf numFmtId="0" fontId="21" fillId="0" borderId="83" xfId="53" applyFont="1" applyBorder="1">
      <alignment/>
      <protection/>
    </xf>
    <xf numFmtId="195" fontId="21" fillId="0" borderId="83" xfId="53" applyNumberFormat="1" applyFont="1" applyBorder="1" applyAlignment="1">
      <alignment horizontal="right"/>
      <protection/>
    </xf>
    <xf numFmtId="0" fontId="23" fillId="0" borderId="83" xfId="53" applyFont="1" applyBorder="1">
      <alignment/>
      <protection/>
    </xf>
    <xf numFmtId="0" fontId="23" fillId="0" borderId="85" xfId="53" applyFont="1" applyBorder="1">
      <alignment/>
      <protection/>
    </xf>
    <xf numFmtId="0" fontId="20" fillId="0" borderId="0" xfId="53">
      <alignment/>
      <protection/>
    </xf>
    <xf numFmtId="0" fontId="21" fillId="0" borderId="33" xfId="56" applyFont="1" applyBorder="1" applyAlignment="1">
      <alignment horizontal="center" vertical="center"/>
      <protection/>
    </xf>
    <xf numFmtId="0" fontId="21" fillId="0" borderId="33" xfId="56" applyFont="1" applyBorder="1" applyAlignment="1">
      <alignment horizontal="centerContinuous" vertical="center"/>
      <protection/>
    </xf>
    <xf numFmtId="0" fontId="21" fillId="0" borderId="43" xfId="56" applyFont="1" applyBorder="1" applyAlignment="1">
      <alignment horizontal="center" vertical="center"/>
      <protection/>
    </xf>
    <xf numFmtId="0" fontId="21" fillId="0" borderId="22" xfId="0" applyFont="1" applyBorder="1" applyAlignment="1">
      <alignment horizontal="center" vertical="center"/>
    </xf>
    <xf numFmtId="194" fontId="21" fillId="35" borderId="33" xfId="56" applyNumberFormat="1" applyFont="1" applyFill="1" applyBorder="1" applyAlignment="1">
      <alignment horizontal="right" vertical="center"/>
      <protection/>
    </xf>
    <xf numFmtId="194" fontId="21" fillId="0" borderId="41" xfId="56" applyNumberFormat="1" applyFont="1" applyBorder="1" applyAlignment="1">
      <alignment horizontal="right" vertical="center"/>
      <protection/>
    </xf>
    <xf numFmtId="0" fontId="21" fillId="0" borderId="20" xfId="56" applyFont="1" applyBorder="1" applyAlignment="1">
      <alignment vertical="center"/>
      <protection/>
    </xf>
    <xf numFmtId="0" fontId="21" fillId="0" borderId="21" xfId="56" applyFont="1" applyBorder="1" applyAlignment="1">
      <alignment vertical="center"/>
      <protection/>
    </xf>
    <xf numFmtId="0" fontId="7" fillId="0" borderId="0" xfId="55" applyFont="1" applyAlignment="1">
      <alignment horizontal="centerContinuous"/>
      <protection/>
    </xf>
    <xf numFmtId="0" fontId="21" fillId="0" borderId="0" xfId="55" applyFont="1" applyAlignment="1">
      <alignment horizontal="centerContinuous"/>
      <protection/>
    </xf>
    <xf numFmtId="0" fontId="21" fillId="0" borderId="0" xfId="55" applyFont="1">
      <alignment/>
      <protection/>
    </xf>
    <xf numFmtId="0" fontId="6" fillId="0" borderId="0" xfId="55" applyFont="1">
      <alignment/>
      <protection/>
    </xf>
    <xf numFmtId="0" fontId="22" fillId="0" borderId="0" xfId="55" applyFont="1">
      <alignment/>
      <protection/>
    </xf>
    <xf numFmtId="0" fontId="4" fillId="0" borderId="0" xfId="0" applyFont="1" applyAlignment="1">
      <alignment horizontal="centerContinuous"/>
    </xf>
    <xf numFmtId="196" fontId="3" fillId="0" borderId="0" xfId="0" applyNumberFormat="1" applyFont="1" applyAlignment="1">
      <alignment horizontal="right"/>
    </xf>
    <xf numFmtId="0" fontId="0" fillId="0" borderId="0" xfId="0" applyAlignment="1">
      <alignment/>
    </xf>
    <xf numFmtId="0" fontId="5" fillId="0" borderId="0" xfId="0" applyFont="1" applyAlignment="1">
      <alignment horizontal="right"/>
    </xf>
    <xf numFmtId="196" fontId="0" fillId="0" borderId="0" xfId="0" applyNumberFormat="1" applyAlignment="1">
      <alignment horizontal="right"/>
    </xf>
    <xf numFmtId="0" fontId="5" fillId="0" borderId="0" xfId="0" applyFont="1" applyAlignment="1">
      <alignment/>
    </xf>
    <xf numFmtId="0" fontId="9" fillId="0" borderId="0" xfId="0" applyFont="1" applyAlignment="1">
      <alignment horizontal="centerContinuous"/>
    </xf>
    <xf numFmtId="196" fontId="2" fillId="0" borderId="0" xfId="0" applyNumberFormat="1" applyFont="1" applyAlignment="1">
      <alignment horizontal="centerContinuous"/>
    </xf>
    <xf numFmtId="0" fontId="2" fillId="0" borderId="0" xfId="0" applyFont="1" applyAlignment="1">
      <alignment/>
    </xf>
    <xf numFmtId="0" fontId="9" fillId="0" borderId="0" xfId="0" applyFont="1" applyAlignment="1">
      <alignment horizontal="left"/>
    </xf>
    <xf numFmtId="196" fontId="28" fillId="0" borderId="0" xfId="0" applyNumberFormat="1" applyFont="1" applyAlignment="1">
      <alignment horizontal="centerContinuous"/>
    </xf>
    <xf numFmtId="0" fontId="28" fillId="0" borderId="0" xfId="0" applyFont="1" applyAlignment="1">
      <alignment/>
    </xf>
    <xf numFmtId="0" fontId="7" fillId="0" borderId="0" xfId="0" applyFont="1" applyAlignment="1">
      <alignment/>
    </xf>
    <xf numFmtId="196" fontId="0" fillId="0" borderId="0" xfId="0" applyNumberFormat="1" applyAlignment="1">
      <alignment/>
    </xf>
    <xf numFmtId="0" fontId="3" fillId="0" borderId="81" xfId="0" applyFont="1" applyBorder="1" applyAlignment="1">
      <alignment/>
    </xf>
    <xf numFmtId="0" fontId="3" fillId="0" borderId="81" xfId="0" applyFont="1" applyBorder="1" applyAlignment="1">
      <alignment horizontal="right"/>
    </xf>
    <xf numFmtId="196" fontId="3" fillId="0" borderId="26" xfId="0" applyNumberFormat="1" applyFont="1" applyBorder="1" applyAlignment="1">
      <alignment horizontal="right"/>
    </xf>
    <xf numFmtId="0" fontId="3" fillId="0" borderId="17" xfId="0" applyFont="1" applyBorder="1" applyAlignment="1">
      <alignment/>
    </xf>
    <xf numFmtId="0" fontId="3" fillId="0" borderId="17" xfId="0" applyFont="1" applyBorder="1" applyAlignment="1">
      <alignment horizontal="centerContinuous"/>
    </xf>
    <xf numFmtId="196" fontId="3" fillId="0" borderId="22" xfId="0" applyNumberFormat="1" applyFont="1" applyBorder="1" applyAlignment="1">
      <alignment horizontal="center"/>
    </xf>
    <xf numFmtId="0" fontId="3" fillId="0" borderId="57" xfId="0" applyFont="1" applyBorder="1" applyAlignment="1">
      <alignment horizontal="centerContinuous"/>
    </xf>
    <xf numFmtId="0" fontId="3" fillId="0" borderId="57" xfId="0" applyFont="1" applyBorder="1" applyAlignment="1">
      <alignment horizontal="center"/>
    </xf>
    <xf numFmtId="196" fontId="3" fillId="0" borderId="84" xfId="0" applyNumberFormat="1" applyFont="1" applyBorder="1" applyAlignment="1">
      <alignment horizontal="right"/>
    </xf>
    <xf numFmtId="197" fontId="3" fillId="0" borderId="17" xfId="0" applyNumberFormat="1" applyFont="1" applyBorder="1" applyAlignment="1">
      <alignment horizontal="right"/>
    </xf>
    <xf numFmtId="198" fontId="3" fillId="0" borderId="22" xfId="0" applyNumberFormat="1" applyFont="1" applyBorder="1" applyAlignment="1">
      <alignment horizontal="right"/>
    </xf>
    <xf numFmtId="198" fontId="3" fillId="0" borderId="21" xfId="0" applyNumberFormat="1" applyFont="1" applyBorder="1" applyAlignment="1">
      <alignment horizontal="right"/>
    </xf>
    <xf numFmtId="0" fontId="3" fillId="0" borderId="10" xfId="0" applyFont="1" applyBorder="1" applyAlignment="1">
      <alignment/>
    </xf>
    <xf numFmtId="197" fontId="3" fillId="0" borderId="11" xfId="0" applyNumberFormat="1" applyFont="1" applyBorder="1" applyAlignment="1">
      <alignment horizontal="right"/>
    </xf>
    <xf numFmtId="0" fontId="3" fillId="0" borderId="13" xfId="0" applyFont="1" applyBorder="1" applyAlignment="1">
      <alignment/>
    </xf>
    <xf numFmtId="197" fontId="3" fillId="0" borderId="13" xfId="0" applyNumberFormat="1" applyFont="1" applyBorder="1" applyAlignment="1">
      <alignment horizontal="right"/>
    </xf>
    <xf numFmtId="0" fontId="3" fillId="0" borderId="13" xfId="0" applyFont="1" applyBorder="1" applyAlignment="1">
      <alignment horizontal="centerContinuous"/>
    </xf>
    <xf numFmtId="0" fontId="3" fillId="0" borderId="10" xfId="0" applyFont="1" applyBorder="1" applyAlignment="1">
      <alignment horizontal="centerContinuous"/>
    </xf>
    <xf numFmtId="197" fontId="3" fillId="0" borderId="10" xfId="0" applyNumberFormat="1" applyFont="1" applyBorder="1" applyAlignment="1">
      <alignment horizontal="right"/>
    </xf>
    <xf numFmtId="197" fontId="3" fillId="0" borderId="0" xfId="0" applyNumberFormat="1" applyFont="1" applyBorder="1" applyAlignment="1">
      <alignment horizontal="right"/>
    </xf>
    <xf numFmtId="198" fontId="3" fillId="0" borderId="0" xfId="0" applyNumberFormat="1" applyFont="1" applyBorder="1" applyAlignment="1">
      <alignment horizontal="right"/>
    </xf>
    <xf numFmtId="0" fontId="3" fillId="0" borderId="0" xfId="0" applyFont="1" applyBorder="1" applyAlignment="1">
      <alignment horizontal="right"/>
    </xf>
    <xf numFmtId="196" fontId="3" fillId="0" borderId="0" xfId="0" applyNumberFormat="1" applyFont="1" applyBorder="1" applyAlignment="1">
      <alignment horizontal="right"/>
    </xf>
    <xf numFmtId="0" fontId="15" fillId="0" borderId="0" xfId="0" applyFont="1" applyAlignment="1">
      <alignment horizontal="centerContinuous"/>
    </xf>
    <xf numFmtId="0" fontId="15" fillId="0" borderId="0" xfId="0" applyFont="1" applyAlignment="1">
      <alignment horizontal="left"/>
    </xf>
    <xf numFmtId="0" fontId="15" fillId="0" borderId="0" xfId="0" applyFont="1" applyAlignment="1">
      <alignment/>
    </xf>
    <xf numFmtId="0" fontId="15" fillId="0" borderId="0" xfId="0" applyFont="1" applyAlignment="1">
      <alignment horizontal="right"/>
    </xf>
    <xf numFmtId="0" fontId="15" fillId="0" borderId="81" xfId="0" applyFont="1" applyBorder="1" applyAlignment="1">
      <alignment/>
    </xf>
    <xf numFmtId="0" fontId="15" fillId="0" borderId="25" xfId="0" applyFont="1" applyBorder="1" applyAlignment="1">
      <alignment/>
    </xf>
    <xf numFmtId="0" fontId="15" fillId="0" borderId="25" xfId="0" applyFont="1" applyBorder="1" applyAlignment="1">
      <alignment horizontal="right"/>
    </xf>
    <xf numFmtId="0" fontId="3" fillId="0" borderId="26" xfId="0" applyFont="1" applyBorder="1" applyAlignment="1">
      <alignment horizontal="right"/>
    </xf>
    <xf numFmtId="0" fontId="3" fillId="0" borderId="19" xfId="0" applyFont="1" applyBorder="1" applyAlignment="1">
      <alignment horizontal="center"/>
    </xf>
    <xf numFmtId="0" fontId="3" fillId="0" borderId="22" xfId="0" applyFont="1" applyBorder="1" applyAlignment="1">
      <alignment horizontal="center"/>
    </xf>
    <xf numFmtId="0" fontId="3" fillId="0" borderId="83" xfId="0" applyFont="1" applyBorder="1" applyAlignment="1">
      <alignment horizontal="centerContinuous"/>
    </xf>
    <xf numFmtId="0" fontId="3" fillId="0" borderId="86" xfId="0" applyFont="1" applyBorder="1" applyAlignment="1">
      <alignment horizontal="center"/>
    </xf>
    <xf numFmtId="0" fontId="3" fillId="0" borderId="84" xfId="0" applyFont="1" applyBorder="1" applyAlignment="1">
      <alignment horizontal="centerContinuous"/>
    </xf>
    <xf numFmtId="0" fontId="3" fillId="0" borderId="0" xfId="0" applyNumberFormat="1" applyFont="1" applyBorder="1" applyAlignment="1">
      <alignment horizontal="center"/>
    </xf>
    <xf numFmtId="199" fontId="3" fillId="0" borderId="19" xfId="0" applyNumberFormat="1" applyFont="1" applyBorder="1" applyAlignment="1">
      <alignment horizontal="center"/>
    </xf>
    <xf numFmtId="200" fontId="3" fillId="0" borderId="0" xfId="0" applyNumberFormat="1" applyFont="1" applyAlignment="1">
      <alignment horizontal="center"/>
    </xf>
    <xf numFmtId="0" fontId="3" fillId="0" borderId="19" xfId="0" applyNumberFormat="1" applyFont="1" applyBorder="1" applyAlignment="1">
      <alignment horizontal="center"/>
    </xf>
    <xf numFmtId="201" fontId="3" fillId="0" borderId="0" xfId="0" applyNumberFormat="1" applyFont="1" applyAlignment="1">
      <alignment horizontal="center"/>
    </xf>
    <xf numFmtId="200" fontId="3" fillId="0" borderId="22" xfId="0" applyNumberFormat="1" applyFont="1" applyBorder="1" applyAlignment="1">
      <alignment horizontal="center"/>
    </xf>
    <xf numFmtId="200" fontId="3" fillId="0" borderId="0" xfId="0" applyNumberFormat="1" applyFont="1" applyBorder="1" applyAlignment="1">
      <alignment horizontal="center"/>
    </xf>
    <xf numFmtId="202" fontId="3" fillId="0" borderId="0" xfId="0" applyNumberFormat="1" applyFont="1" applyAlignment="1">
      <alignment/>
    </xf>
    <xf numFmtId="0" fontId="6" fillId="0" borderId="0" xfId="0" applyFont="1" applyAlignment="1">
      <alignment/>
    </xf>
    <xf numFmtId="0" fontId="6" fillId="0" borderId="0" xfId="0" applyFont="1" applyAlignment="1">
      <alignment horizontal="right"/>
    </xf>
    <xf numFmtId="0" fontId="28" fillId="0" borderId="0" xfId="0" applyFont="1" applyAlignment="1">
      <alignment/>
    </xf>
    <xf numFmtId="0" fontId="0" fillId="0" borderId="0" xfId="0" applyAlignment="1">
      <alignment horizontal="right"/>
    </xf>
    <xf numFmtId="0" fontId="3" fillId="0" borderId="0" xfId="0" applyFont="1" applyFill="1" applyBorder="1" applyAlignment="1">
      <alignment horizontal="center"/>
    </xf>
    <xf numFmtId="165" fontId="3" fillId="0" borderId="0" xfId="0" applyNumberFormat="1" applyFont="1" applyFill="1" applyBorder="1" applyAlignment="1">
      <alignment/>
    </xf>
    <xf numFmtId="49" fontId="2" fillId="0" borderId="0" xfId="0" applyNumberFormat="1" applyFont="1" applyAlignment="1">
      <alignment horizontal="centerContinuous"/>
    </xf>
    <xf numFmtId="0" fontId="3" fillId="0" borderId="15" xfId="0" applyFont="1" applyBorder="1" applyAlignment="1">
      <alignment horizontal="center" vertical="center"/>
    </xf>
    <xf numFmtId="0" fontId="0" fillId="0" borderId="0" xfId="0" applyFont="1" applyAlignment="1">
      <alignment horizontal="centerContinuous"/>
    </xf>
    <xf numFmtId="0" fontId="0" fillId="0" borderId="0" xfId="0" applyFont="1" applyAlignment="1">
      <alignment/>
    </xf>
    <xf numFmtId="0" fontId="3" fillId="0" borderId="17" xfId="0" applyFont="1" applyBorder="1" applyAlignment="1">
      <alignment/>
    </xf>
    <xf numFmtId="0" fontId="15" fillId="0" borderId="49"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2" xfId="0" applyFont="1" applyBorder="1" applyAlignment="1">
      <alignment horizontal="right" vertical="center" wrapText="1"/>
    </xf>
    <xf numFmtId="0" fontId="15" fillId="0" borderId="0" xfId="0" applyFont="1" applyBorder="1" applyAlignment="1">
      <alignment horizontal="right" vertical="center" wrapText="1"/>
    </xf>
    <xf numFmtId="203" fontId="3" fillId="0" borderId="0" xfId="0" applyNumberFormat="1" applyFont="1" applyBorder="1" applyAlignment="1">
      <alignment horizontal="right"/>
    </xf>
    <xf numFmtId="3" fontId="3" fillId="0" borderId="17" xfId="0" applyNumberFormat="1" applyFont="1" applyBorder="1" applyAlignment="1">
      <alignment/>
    </xf>
    <xf numFmtId="0" fontId="15" fillId="0" borderId="17" xfId="0" applyFont="1" applyBorder="1" applyAlignment="1">
      <alignment/>
    </xf>
    <xf numFmtId="203" fontId="15" fillId="0" borderId="0" xfId="0" applyNumberFormat="1" applyFont="1" applyBorder="1" applyAlignment="1">
      <alignment horizontal="right"/>
    </xf>
    <xf numFmtId="0" fontId="3" fillId="0" borderId="17" xfId="0" applyFont="1" applyBorder="1" applyAlignment="1">
      <alignment wrapText="1"/>
    </xf>
    <xf numFmtId="0" fontId="19" fillId="0" borderId="0" xfId="56" applyFont="1">
      <alignment/>
      <protection/>
    </xf>
    <xf numFmtId="0" fontId="19" fillId="0" borderId="19" xfId="56" applyFont="1" applyBorder="1" applyAlignment="1">
      <alignment horizontal="center" vertical="center"/>
      <protection/>
    </xf>
    <xf numFmtId="0" fontId="3" fillId="0" borderId="33" xfId="0" applyFont="1" applyBorder="1" applyAlignment="1">
      <alignment/>
    </xf>
    <xf numFmtId="0" fontId="0" fillId="0" borderId="0" xfId="56" applyFont="1">
      <alignment/>
      <protection/>
    </xf>
    <xf numFmtId="0" fontId="0" fillId="0" borderId="0" xfId="0" applyAlignment="1" applyProtection="1">
      <alignment/>
      <protection/>
    </xf>
    <xf numFmtId="0" fontId="3" fillId="0" borderId="0" xfId="0" applyFont="1" applyAlignment="1" applyProtection="1">
      <alignment/>
      <protection/>
    </xf>
    <xf numFmtId="0" fontId="15" fillId="0" borderId="10" xfId="0" applyFont="1" applyBorder="1" applyAlignment="1" applyProtection="1">
      <alignment horizontal="center"/>
      <protection/>
    </xf>
    <xf numFmtId="0" fontId="15" fillId="0" borderId="16" xfId="0" applyFont="1" applyBorder="1" applyAlignment="1" applyProtection="1">
      <alignment horizontal="centerContinuous" vertical="center"/>
      <protection/>
    </xf>
    <xf numFmtId="0" fontId="30" fillId="0" borderId="13" xfId="0" applyFont="1" applyBorder="1" applyAlignment="1" applyProtection="1">
      <alignment/>
      <protection/>
    </xf>
    <xf numFmtId="0" fontId="3" fillId="0" borderId="20" xfId="0" applyFont="1" applyBorder="1" applyAlignment="1" applyProtection="1">
      <alignment horizontal="centerContinuous" vertical="center" wrapText="1"/>
      <protection/>
    </xf>
    <xf numFmtId="0" fontId="3" fillId="0" borderId="17" xfId="0" applyFont="1" applyBorder="1" applyAlignment="1" applyProtection="1">
      <alignment vertical="center"/>
      <protection/>
    </xf>
    <xf numFmtId="205" fontId="3" fillId="0" borderId="20" xfId="0" applyNumberFormat="1" applyFont="1" applyBorder="1" applyAlignment="1" applyProtection="1">
      <alignment vertical="center"/>
      <protection locked="0"/>
    </xf>
    <xf numFmtId="205" fontId="3" fillId="0" borderId="22" xfId="0" applyNumberFormat="1" applyFont="1" applyBorder="1" applyAlignment="1" applyProtection="1">
      <alignment vertical="center"/>
      <protection locked="0"/>
    </xf>
    <xf numFmtId="205" fontId="3" fillId="0" borderId="21" xfId="0" applyNumberFormat="1" applyFont="1" applyBorder="1" applyAlignment="1" applyProtection="1">
      <alignment vertical="center"/>
      <protection locked="0"/>
    </xf>
    <xf numFmtId="0" fontId="3" fillId="0" borderId="10" xfId="0" applyFont="1" applyBorder="1" applyAlignment="1" applyProtection="1">
      <alignment vertical="center"/>
      <protection/>
    </xf>
    <xf numFmtId="0" fontId="3" fillId="0" borderId="13" xfId="0" applyFont="1" applyBorder="1" applyAlignment="1" applyProtection="1">
      <alignment vertical="center"/>
      <protection/>
    </xf>
    <xf numFmtId="205" fontId="3" fillId="0" borderId="22" xfId="0" applyNumberFormat="1" applyFont="1" applyBorder="1" applyAlignment="1" applyProtection="1">
      <alignment horizontal="right" vertical="center"/>
      <protection locked="0"/>
    </xf>
    <xf numFmtId="0" fontId="0" fillId="0" borderId="87" xfId="0" applyBorder="1" applyAlignment="1" applyProtection="1">
      <alignment/>
      <protection/>
    </xf>
    <xf numFmtId="0" fontId="0" fillId="0" borderId="0" xfId="0" applyBorder="1" applyAlignment="1" applyProtection="1">
      <alignment/>
      <protection/>
    </xf>
    <xf numFmtId="0" fontId="21" fillId="0" borderId="0" xfId="53" applyFont="1" applyBorder="1" applyAlignment="1">
      <alignment horizontal="centerContinuous" vertical="center"/>
      <protection/>
    </xf>
    <xf numFmtId="0" fontId="21" fillId="0" borderId="36" xfId="53" applyFont="1" applyBorder="1" applyAlignment="1">
      <alignment horizontal="centerContinuous" vertical="center"/>
      <protection/>
    </xf>
    <xf numFmtId="0" fontId="21" fillId="0" borderId="39" xfId="53" applyFont="1" applyBorder="1" applyAlignment="1">
      <alignment horizontal="center" vertical="center"/>
      <protection/>
    </xf>
    <xf numFmtId="194" fontId="21" fillId="33" borderId="0" xfId="53" applyNumberFormat="1" applyFont="1" applyFill="1" applyBorder="1" applyAlignment="1">
      <alignment horizontal="right" vertical="center"/>
      <protection/>
    </xf>
    <xf numFmtId="194" fontId="21" fillId="33" borderId="43" xfId="53" applyNumberFormat="1" applyFont="1" applyFill="1" applyBorder="1" applyAlignment="1">
      <alignment horizontal="right" vertical="center"/>
      <protection/>
    </xf>
    <xf numFmtId="194" fontId="21" fillId="34" borderId="0" xfId="53" applyNumberFormat="1" applyFont="1" applyFill="1" applyBorder="1" applyAlignment="1">
      <alignment horizontal="right" vertical="center"/>
      <protection/>
    </xf>
    <xf numFmtId="194" fontId="21" fillId="0" borderId="0" xfId="53" applyNumberFormat="1" applyFont="1" applyBorder="1" applyAlignment="1">
      <alignment horizontal="right" vertical="center"/>
      <protection/>
    </xf>
    <xf numFmtId="194" fontId="21" fillId="0" borderId="48" xfId="53" applyNumberFormat="1" applyFont="1" applyBorder="1" applyAlignment="1">
      <alignment horizontal="right" vertical="center"/>
      <protection/>
    </xf>
    <xf numFmtId="194" fontId="22" fillId="0" borderId="58" xfId="53" applyNumberFormat="1" applyFont="1" applyBorder="1" applyAlignment="1">
      <alignment horizontal="right" vertical="center"/>
      <protection/>
    </xf>
    <xf numFmtId="194" fontId="22" fillId="0" borderId="88" xfId="53" applyNumberFormat="1" applyFont="1" applyBorder="1" applyAlignment="1">
      <alignment horizontal="right" vertical="center"/>
      <protection/>
    </xf>
    <xf numFmtId="194" fontId="21" fillId="35" borderId="17" xfId="53" applyNumberFormat="1" applyFont="1" applyFill="1" applyBorder="1" applyAlignment="1">
      <alignment horizontal="right" vertical="center"/>
      <protection/>
    </xf>
    <xf numFmtId="194" fontId="21" fillId="34" borderId="48" xfId="53" applyNumberFormat="1" applyFont="1" applyFill="1" applyBorder="1" applyAlignment="1">
      <alignment horizontal="right" vertical="center"/>
      <protection/>
    </xf>
    <xf numFmtId="194" fontId="21" fillId="34" borderId="50" xfId="53" applyNumberFormat="1" applyFont="1" applyFill="1" applyBorder="1" applyAlignment="1">
      <alignment horizontal="right" vertical="center"/>
      <protection/>
    </xf>
    <xf numFmtId="194" fontId="21" fillId="0" borderId="39" xfId="53" applyNumberFormat="1" applyFont="1" applyBorder="1" applyAlignment="1">
      <alignment horizontal="right" vertical="center"/>
      <protection/>
    </xf>
    <xf numFmtId="194" fontId="21" fillId="34" borderId="39" xfId="53" applyNumberFormat="1" applyFont="1" applyFill="1" applyBorder="1" applyAlignment="1">
      <alignment horizontal="right" vertical="center"/>
      <protection/>
    </xf>
    <xf numFmtId="194" fontId="21" fillId="34" borderId="89" xfId="53" applyNumberFormat="1" applyFont="1" applyFill="1" applyBorder="1" applyAlignment="1">
      <alignment horizontal="right" vertical="center"/>
      <protection/>
    </xf>
    <xf numFmtId="194" fontId="21" fillId="34" borderId="22" xfId="53" applyNumberFormat="1" applyFont="1" applyFill="1" applyBorder="1" applyAlignment="1">
      <alignment horizontal="right" vertical="center"/>
      <protection/>
    </xf>
    <xf numFmtId="194" fontId="21" fillId="0" borderId="90" xfId="53" applyNumberFormat="1" applyFont="1" applyBorder="1" applyAlignment="1">
      <alignment horizontal="right" vertical="center"/>
      <protection/>
    </xf>
    <xf numFmtId="194" fontId="21" fillId="0" borderId="33" xfId="56" applyNumberFormat="1" applyFont="1" applyBorder="1" applyAlignment="1">
      <alignment horizontal="right" vertical="center"/>
      <protection/>
    </xf>
    <xf numFmtId="194" fontId="21" fillId="0" borderId="33" xfId="53" applyNumberFormat="1" applyFont="1" applyBorder="1" applyAlignment="1">
      <alignment horizontal="right" vertical="center"/>
      <protection/>
    </xf>
    <xf numFmtId="194" fontId="21" fillId="0" borderId="40" xfId="53" applyNumberFormat="1" applyFont="1" applyBorder="1" applyAlignment="1">
      <alignment horizontal="right" vertical="center"/>
      <protection/>
    </xf>
    <xf numFmtId="0" fontId="21" fillId="0" borderId="29" xfId="53" applyNumberFormat="1" applyFont="1" applyBorder="1" applyAlignment="1">
      <alignment horizontal="centerContinuous" vertical="center"/>
      <protection/>
    </xf>
    <xf numFmtId="194" fontId="21" fillId="36" borderId="22" xfId="53" applyNumberFormat="1" applyFont="1" applyFill="1" applyBorder="1" applyAlignment="1">
      <alignment horizontal="right" vertical="center"/>
      <protection/>
    </xf>
    <xf numFmtId="194" fontId="21" fillId="34" borderId="12" xfId="53" applyNumberFormat="1" applyFont="1" applyFill="1" applyBorder="1" applyAlignment="1">
      <alignment horizontal="right" vertical="center"/>
      <protection/>
    </xf>
    <xf numFmtId="194" fontId="21" fillId="34" borderId="91" xfId="53" applyNumberFormat="1" applyFont="1" applyFill="1" applyBorder="1" applyAlignment="1">
      <alignment horizontal="right" vertical="center"/>
      <protection/>
    </xf>
    <xf numFmtId="194" fontId="21" fillId="34" borderId="20" xfId="53" applyNumberFormat="1" applyFont="1" applyFill="1" applyBorder="1" applyAlignment="1">
      <alignment horizontal="right" vertical="center"/>
      <protection/>
    </xf>
    <xf numFmtId="194" fontId="21" fillId="34" borderId="87" xfId="53" applyNumberFormat="1" applyFont="1" applyFill="1" applyBorder="1" applyAlignment="1">
      <alignment horizontal="right" vertical="center"/>
      <protection/>
    </xf>
    <xf numFmtId="194" fontId="21" fillId="34" borderId="92" xfId="53" applyNumberFormat="1" applyFont="1" applyFill="1" applyBorder="1" applyAlignment="1">
      <alignment horizontal="right" vertical="center"/>
      <protection/>
    </xf>
    <xf numFmtId="194" fontId="21" fillId="34" borderId="93" xfId="53" applyNumberFormat="1" applyFont="1" applyFill="1" applyBorder="1" applyAlignment="1">
      <alignment horizontal="right" vertical="center"/>
      <protection/>
    </xf>
    <xf numFmtId="205" fontId="3" fillId="0" borderId="22" xfId="0" applyNumberFormat="1" applyFont="1" applyFill="1" applyBorder="1" applyAlignment="1" applyProtection="1">
      <alignment vertical="center"/>
      <protection/>
    </xf>
    <xf numFmtId="205" fontId="3" fillId="0" borderId="22" xfId="0" applyNumberFormat="1" applyFont="1" applyFill="1" applyBorder="1" applyAlignment="1" applyProtection="1">
      <alignment horizontal="right" vertical="center"/>
      <protection locked="0"/>
    </xf>
    <xf numFmtId="0" fontId="7" fillId="0" borderId="0" xfId="54" applyFont="1" applyAlignment="1">
      <alignment horizontal="centerContinuous"/>
      <protection/>
    </xf>
    <xf numFmtId="0" fontId="21" fillId="0" borderId="0" xfId="54" applyFont="1" applyAlignment="1">
      <alignment horizontal="centerContinuous"/>
      <protection/>
    </xf>
    <xf numFmtId="0" fontId="21" fillId="0" borderId="0" xfId="54" applyFont="1">
      <alignment/>
      <protection/>
    </xf>
    <xf numFmtId="0" fontId="6" fillId="0" borderId="0" xfId="54" applyFont="1">
      <alignment/>
      <protection/>
    </xf>
    <xf numFmtId="0" fontId="21" fillId="0" borderId="23" xfId="54" applyFont="1" applyBorder="1">
      <alignment/>
      <protection/>
    </xf>
    <xf numFmtId="0" fontId="21" fillId="0" borderId="24" xfId="54" applyFont="1" applyBorder="1">
      <alignment/>
      <protection/>
    </xf>
    <xf numFmtId="0" fontId="21" fillId="0" borderId="25" xfId="54" applyFont="1" applyBorder="1" applyAlignment="1">
      <alignment vertical="center"/>
      <protection/>
    </xf>
    <xf numFmtId="0" fontId="6" fillId="0" borderId="24" xfId="54" applyFont="1" applyBorder="1">
      <alignment/>
      <protection/>
    </xf>
    <xf numFmtId="0" fontId="21" fillId="0" borderId="27" xfId="54" applyFont="1" applyBorder="1">
      <alignment/>
      <protection/>
    </xf>
    <xf numFmtId="0" fontId="21" fillId="0" borderId="28" xfId="54" applyFont="1" applyBorder="1">
      <alignment/>
      <protection/>
    </xf>
    <xf numFmtId="0" fontId="21" fillId="0" borderId="0" xfId="54" applyFont="1" applyAlignment="1">
      <alignment/>
      <protection/>
    </xf>
    <xf numFmtId="0" fontId="23" fillId="0" borderId="0" xfId="54" applyFont="1" applyAlignment="1">
      <alignment/>
      <protection/>
    </xf>
    <xf numFmtId="0" fontId="21" fillId="0" borderId="19" xfId="54" applyFont="1" applyBorder="1" applyAlignment="1">
      <alignment vertical="center"/>
      <protection/>
    </xf>
    <xf numFmtId="0" fontId="22" fillId="0" borderId="17" xfId="54" applyFont="1" applyBorder="1" applyAlignment="1">
      <alignment horizontal="centerContinuous"/>
      <protection/>
    </xf>
    <xf numFmtId="0" fontId="21" fillId="0" borderId="29" xfId="54" applyFont="1" applyBorder="1">
      <alignment/>
      <protection/>
    </xf>
    <xf numFmtId="0" fontId="21" fillId="0" borderId="19" xfId="54" applyFont="1" applyBorder="1" applyAlignment="1">
      <alignment horizontal="center" vertical="center"/>
      <protection/>
    </xf>
    <xf numFmtId="0" fontId="21" fillId="0" borderId="30" xfId="54" applyFont="1" applyBorder="1" applyAlignment="1">
      <alignment horizontal="center" vertical="center"/>
      <protection/>
    </xf>
    <xf numFmtId="0" fontId="21" fillId="0" borderId="31" xfId="54" applyFont="1" applyBorder="1" applyAlignment="1">
      <alignment horizontal="center" vertical="center"/>
      <protection/>
    </xf>
    <xf numFmtId="0" fontId="21" fillId="0" borderId="32" xfId="54" applyFont="1" applyBorder="1" applyAlignment="1">
      <alignment horizontal="center" vertical="center"/>
      <protection/>
    </xf>
    <xf numFmtId="0" fontId="21" fillId="0" borderId="33" xfId="54" applyFont="1" applyBorder="1" applyAlignment="1">
      <alignment horizontal="center" vertical="center"/>
      <protection/>
    </xf>
    <xf numFmtId="0" fontId="21" fillId="0" borderId="34" xfId="54" applyFont="1" applyBorder="1" applyAlignment="1">
      <alignment vertical="center"/>
      <protection/>
    </xf>
    <xf numFmtId="0" fontId="21" fillId="0" borderId="35" xfId="54" applyFont="1" applyBorder="1" applyAlignment="1">
      <alignment horizontal="center" vertical="center"/>
      <protection/>
    </xf>
    <xf numFmtId="0" fontId="21" fillId="0" borderId="36" xfId="54" applyFont="1" applyBorder="1" applyAlignment="1">
      <alignment horizontal="center" vertical="center"/>
      <protection/>
    </xf>
    <xf numFmtId="0" fontId="21" fillId="0" borderId="31" xfId="54" applyFont="1" applyBorder="1" applyAlignment="1">
      <alignment vertical="center"/>
      <protection/>
    </xf>
    <xf numFmtId="0" fontId="21" fillId="0" borderId="17" xfId="54" applyFont="1" applyBorder="1" applyAlignment="1">
      <alignment horizontal="center" vertical="center"/>
      <protection/>
    </xf>
    <xf numFmtId="0" fontId="21" fillId="0" borderId="37" xfId="54" applyFont="1" applyBorder="1" applyAlignment="1">
      <alignment horizontal="center" vertical="center"/>
      <protection/>
    </xf>
    <xf numFmtId="0" fontId="21" fillId="0" borderId="38" xfId="54" applyFont="1" applyBorder="1" applyAlignment="1">
      <alignment horizontal="centerContinuous" vertical="center"/>
      <protection/>
    </xf>
    <xf numFmtId="0" fontId="21" fillId="0" borderId="39" xfId="54" applyFont="1" applyBorder="1" applyAlignment="1">
      <alignment horizontal="centerContinuous" vertical="center"/>
      <protection/>
    </xf>
    <xf numFmtId="0" fontId="21" fillId="0" borderId="33" xfId="54" applyFont="1" applyBorder="1" applyAlignment="1">
      <alignment horizontal="centerContinuous" vertical="center"/>
      <protection/>
    </xf>
    <xf numFmtId="0" fontId="21" fillId="0" borderId="40" xfId="54" applyFont="1" applyBorder="1" applyAlignment="1">
      <alignment horizontal="center" vertical="center"/>
      <protection/>
    </xf>
    <xf numFmtId="0" fontId="21" fillId="0" borderId="0" xfId="54" applyFont="1" applyBorder="1" applyAlignment="1">
      <alignment horizontal="centerContinuous" vertical="center"/>
      <protection/>
    </xf>
    <xf numFmtId="0" fontId="21" fillId="0" borderId="41" xfId="54" applyFont="1" applyBorder="1" applyAlignment="1">
      <alignment horizontal="centerContinuous" vertical="center"/>
      <protection/>
    </xf>
    <xf numFmtId="0" fontId="21" fillId="0" borderId="42" xfId="54" applyFont="1" applyBorder="1" applyAlignment="1">
      <alignment vertical="center"/>
      <protection/>
    </xf>
    <xf numFmtId="0" fontId="21" fillId="0" borderId="29" xfId="54" applyFont="1" applyBorder="1" applyAlignment="1">
      <alignment horizontal="center" vertical="center"/>
      <protection/>
    </xf>
    <xf numFmtId="0" fontId="21" fillId="0" borderId="0" xfId="54" applyFont="1" applyBorder="1" applyAlignment="1">
      <alignment horizontal="center" vertical="center"/>
      <protection/>
    </xf>
    <xf numFmtId="0" fontId="21" fillId="0" borderId="43" xfId="54" applyFont="1" applyBorder="1" applyAlignment="1">
      <alignment horizontal="center" vertical="center"/>
      <protection/>
    </xf>
    <xf numFmtId="0" fontId="21" fillId="0" borderId="32" xfId="54" applyFont="1" applyBorder="1" applyAlignment="1">
      <alignment horizontal="centerContinuous" vertical="center"/>
      <protection/>
    </xf>
    <xf numFmtId="0" fontId="21" fillId="0" borderId="17" xfId="54" applyFont="1" applyBorder="1" applyAlignment="1">
      <alignment horizontal="centerContinuous" vertical="center"/>
      <protection/>
    </xf>
    <xf numFmtId="0" fontId="21" fillId="0" borderId="0" xfId="54" applyFont="1" applyBorder="1" applyAlignment="1">
      <alignment vertical="center"/>
      <protection/>
    </xf>
    <xf numFmtId="0" fontId="22" fillId="0" borderId="33" xfId="54" applyFont="1" applyBorder="1" applyAlignment="1">
      <alignment horizontal="centerContinuous" vertical="center"/>
      <protection/>
    </xf>
    <xf numFmtId="0" fontId="22" fillId="0" borderId="0" xfId="54" applyFont="1" applyBorder="1" applyAlignment="1">
      <alignment horizontal="center" vertical="center"/>
      <protection/>
    </xf>
    <xf numFmtId="0" fontId="23" fillId="0" borderId="0" xfId="54" applyFont="1" applyAlignment="1">
      <alignment horizontal="left"/>
      <protection/>
    </xf>
    <xf numFmtId="0" fontId="22" fillId="0" borderId="33" xfId="54" applyFont="1" applyBorder="1" applyAlignment="1">
      <alignment horizontal="center" vertical="center"/>
      <protection/>
    </xf>
    <xf numFmtId="0" fontId="22" fillId="0" borderId="0" xfId="54" applyFont="1" applyBorder="1" applyAlignment="1">
      <alignment horizontal="center" vertical="center"/>
      <protection/>
    </xf>
    <xf numFmtId="0" fontId="21" fillId="0" borderId="29" xfId="54" applyFont="1" applyBorder="1" applyAlignment="1">
      <alignment horizontal="center" vertical="center"/>
      <protection/>
    </xf>
    <xf numFmtId="0" fontId="21" fillId="0" borderId="44" xfId="54" applyFont="1" applyBorder="1" applyAlignment="1">
      <alignment horizontal="center" vertical="center"/>
      <protection/>
    </xf>
    <xf numFmtId="0" fontId="21" fillId="0" borderId="45" xfId="54" applyFont="1" applyBorder="1" applyAlignment="1">
      <alignment horizontal="center" vertical="center"/>
      <protection/>
    </xf>
    <xf numFmtId="0" fontId="21" fillId="0" borderId="41" xfId="54" applyFont="1" applyBorder="1" applyAlignment="1">
      <alignment vertical="center"/>
      <protection/>
    </xf>
    <xf numFmtId="0" fontId="21" fillId="0" borderId="39" xfId="54" applyFont="1" applyBorder="1" applyAlignment="1">
      <alignment vertical="center"/>
      <protection/>
    </xf>
    <xf numFmtId="0" fontId="21" fillId="0" borderId="39" xfId="54" applyFont="1" applyBorder="1" applyAlignment="1">
      <alignment horizontal="center" vertical="center"/>
      <protection/>
    </xf>
    <xf numFmtId="0" fontId="21" fillId="0" borderId="92" xfId="53" applyFont="1" applyBorder="1" applyAlignment="1">
      <alignment horizontal="center" vertical="center"/>
      <protection/>
    </xf>
    <xf numFmtId="0" fontId="23" fillId="0" borderId="0" xfId="54" applyFont="1" applyBorder="1" applyAlignment="1">
      <alignment/>
      <protection/>
    </xf>
    <xf numFmtId="0" fontId="21" fillId="0" borderId="0" xfId="54" applyFont="1" applyBorder="1" applyAlignment="1">
      <alignment/>
      <protection/>
    </xf>
    <xf numFmtId="0" fontId="21" fillId="0" borderId="20" xfId="54" applyFont="1" applyBorder="1" applyAlignment="1">
      <alignment horizontal="centerContinuous"/>
      <protection/>
    </xf>
    <xf numFmtId="0" fontId="21" fillId="0" borderId="12" xfId="54" applyFont="1" applyBorder="1" applyAlignment="1">
      <alignment horizontal="centerContinuous"/>
      <protection/>
    </xf>
    <xf numFmtId="0" fontId="6" fillId="0" borderId="10" xfId="54" applyFont="1" applyBorder="1" applyAlignment="1">
      <alignment horizontal="centerContinuous"/>
      <protection/>
    </xf>
    <xf numFmtId="0" fontId="21" fillId="0" borderId="10" xfId="54" applyFont="1" applyBorder="1" applyAlignment="1">
      <alignment horizontal="centerContinuous"/>
      <protection/>
    </xf>
    <xf numFmtId="0" fontId="21" fillId="0" borderId="18" xfId="54" applyFont="1" applyBorder="1" applyAlignment="1">
      <alignment horizontal="centerContinuous"/>
      <protection/>
    </xf>
    <xf numFmtId="0" fontId="21" fillId="0" borderId="29" xfId="54" applyFont="1" applyBorder="1" applyAlignment="1">
      <alignment/>
      <protection/>
    </xf>
    <xf numFmtId="0" fontId="21" fillId="0" borderId="47" xfId="54" applyFont="1" applyBorder="1">
      <alignment/>
      <protection/>
    </xf>
    <xf numFmtId="0" fontId="21" fillId="0" borderId="48" xfId="54" applyFont="1" applyBorder="1" applyAlignment="1">
      <alignment horizontal="centerContinuous"/>
      <protection/>
    </xf>
    <xf numFmtId="0" fontId="21" fillId="0" borderId="49" xfId="54" applyFont="1" applyBorder="1" applyAlignment="1">
      <alignment horizontal="centerContinuous"/>
      <protection/>
    </xf>
    <xf numFmtId="0" fontId="21" fillId="0" borderId="15" xfId="54" applyFont="1" applyBorder="1">
      <alignment/>
      <protection/>
    </xf>
    <xf numFmtId="0" fontId="21" fillId="0" borderId="54" xfId="54" applyFont="1" applyBorder="1" applyAlignment="1">
      <alignment horizontal="center"/>
      <protection/>
    </xf>
    <xf numFmtId="0" fontId="21" fillId="0" borderId="49" xfId="54" applyFont="1" applyBorder="1" applyAlignment="1">
      <alignment horizontal="center"/>
      <protection/>
    </xf>
    <xf numFmtId="0" fontId="21" fillId="0" borderId="51" xfId="54" applyFont="1" applyBorder="1">
      <alignment/>
      <protection/>
    </xf>
    <xf numFmtId="0" fontId="21" fillId="0" borderId="52" xfId="54" applyFont="1" applyBorder="1">
      <alignment/>
      <protection/>
    </xf>
    <xf numFmtId="0" fontId="21" fillId="0" borderId="10" xfId="54" applyFont="1" applyBorder="1">
      <alignment/>
      <protection/>
    </xf>
    <xf numFmtId="194" fontId="21" fillId="33" borderId="33" xfId="54" applyNumberFormat="1" applyFont="1" applyFill="1" applyBorder="1" applyAlignment="1">
      <alignment horizontal="right" vertical="center"/>
      <protection/>
    </xf>
    <xf numFmtId="194" fontId="21" fillId="33" borderId="0" xfId="54" applyNumberFormat="1" applyFont="1" applyFill="1" applyBorder="1" applyAlignment="1">
      <alignment horizontal="right" vertical="center"/>
      <protection/>
    </xf>
    <xf numFmtId="194" fontId="21" fillId="0" borderId="33" xfId="54" applyNumberFormat="1" applyFont="1" applyBorder="1" applyAlignment="1">
      <alignment horizontal="right" vertical="center"/>
      <protection/>
    </xf>
    <xf numFmtId="194" fontId="21" fillId="34" borderId="17" xfId="54" applyNumberFormat="1" applyFont="1" applyFill="1" applyBorder="1" applyAlignment="1">
      <alignment horizontal="right" vertical="center"/>
      <protection/>
    </xf>
    <xf numFmtId="194" fontId="21" fillId="34" borderId="32" xfId="54" applyNumberFormat="1" applyFont="1" applyFill="1" applyBorder="1" applyAlignment="1">
      <alignment horizontal="right" vertical="center"/>
      <protection/>
    </xf>
    <xf numFmtId="194" fontId="21" fillId="34" borderId="33" xfId="54" applyNumberFormat="1" applyFont="1" applyFill="1" applyBorder="1" applyAlignment="1">
      <alignment horizontal="right" vertical="center"/>
      <protection/>
    </xf>
    <xf numFmtId="194" fontId="21" fillId="0" borderId="17" xfId="54" applyNumberFormat="1" applyFont="1" applyBorder="1" applyAlignment="1">
      <alignment horizontal="right" vertical="center"/>
      <protection/>
    </xf>
    <xf numFmtId="194" fontId="21" fillId="34" borderId="0" xfId="54" applyNumberFormat="1" applyFont="1" applyFill="1" applyBorder="1" applyAlignment="1">
      <alignment horizontal="right" vertical="center"/>
      <protection/>
    </xf>
    <xf numFmtId="0" fontId="21" fillId="0" borderId="17" xfId="54" applyFont="1" applyBorder="1">
      <alignment/>
      <protection/>
    </xf>
    <xf numFmtId="0" fontId="21" fillId="0" borderId="0" xfId="54" applyFont="1" applyAlignment="1">
      <alignment vertical="center"/>
      <protection/>
    </xf>
    <xf numFmtId="194" fontId="21" fillId="0" borderId="0" xfId="54" applyNumberFormat="1" applyFont="1" applyBorder="1" applyAlignment="1">
      <alignment horizontal="right" vertical="center"/>
      <protection/>
    </xf>
    <xf numFmtId="194" fontId="21" fillId="0" borderId="32" xfId="54" applyNumberFormat="1" applyFont="1" applyBorder="1" applyAlignment="1">
      <alignment horizontal="right" vertical="center"/>
      <protection/>
    </xf>
    <xf numFmtId="194" fontId="21" fillId="34" borderId="40" xfId="54" applyNumberFormat="1" applyFont="1" applyFill="1" applyBorder="1" applyAlignment="1">
      <alignment horizontal="right" vertical="center"/>
      <protection/>
    </xf>
    <xf numFmtId="0" fontId="22" fillId="0" borderId="28" xfId="54" applyFont="1" applyBorder="1" applyAlignment="1">
      <alignment horizontal="centerContinuous" vertical="center"/>
      <protection/>
    </xf>
    <xf numFmtId="0" fontId="21" fillId="0" borderId="17" xfId="54" applyFont="1" applyBorder="1" applyAlignment="1">
      <alignment horizontal="centerContinuous"/>
      <protection/>
    </xf>
    <xf numFmtId="0" fontId="21" fillId="0" borderId="48" xfId="54" applyFont="1" applyBorder="1" applyAlignment="1">
      <alignment vertical="center"/>
      <protection/>
    </xf>
    <xf numFmtId="194" fontId="21" fillId="0" borderId="54" xfId="54" applyNumberFormat="1" applyFont="1" applyBorder="1" applyAlignment="1">
      <alignment horizontal="right" vertical="center"/>
      <protection/>
    </xf>
    <xf numFmtId="194" fontId="21" fillId="0" borderId="48" xfId="54" applyNumberFormat="1" applyFont="1" applyBorder="1" applyAlignment="1">
      <alignment horizontal="right" vertical="center"/>
      <protection/>
    </xf>
    <xf numFmtId="194" fontId="21" fillId="0" borderId="49" xfId="54" applyNumberFormat="1" applyFont="1" applyBorder="1" applyAlignment="1">
      <alignment horizontal="right" vertical="center"/>
      <protection/>
    </xf>
    <xf numFmtId="194" fontId="21" fillId="0" borderId="55" xfId="54" applyNumberFormat="1" applyFont="1" applyBorder="1" applyAlignment="1">
      <alignment horizontal="right" vertical="center"/>
      <protection/>
    </xf>
    <xf numFmtId="0" fontId="22" fillId="0" borderId="56" xfId="54" applyFont="1" applyBorder="1">
      <alignment/>
      <protection/>
    </xf>
    <xf numFmtId="0" fontId="22" fillId="0" borderId="57" xfId="54" applyFont="1" applyBorder="1">
      <alignment/>
      <protection/>
    </xf>
    <xf numFmtId="0" fontId="22" fillId="0" borderId="58" xfId="54" applyFont="1" applyBorder="1" applyAlignment="1">
      <alignment vertical="center"/>
      <protection/>
    </xf>
    <xf numFmtId="194" fontId="22" fillId="0" borderId="60" xfId="54" applyNumberFormat="1" applyFont="1" applyBorder="1" applyAlignment="1">
      <alignment horizontal="right" vertical="center"/>
      <protection/>
    </xf>
    <xf numFmtId="194" fontId="22" fillId="0" borderId="58" xfId="54" applyNumberFormat="1" applyFont="1" applyBorder="1" applyAlignment="1">
      <alignment horizontal="right" vertical="center"/>
      <protection/>
    </xf>
    <xf numFmtId="194" fontId="22" fillId="0" borderId="61" xfId="54" applyNumberFormat="1" applyFont="1" applyBorder="1" applyAlignment="1">
      <alignment horizontal="right" vertical="center"/>
      <protection/>
    </xf>
    <xf numFmtId="194" fontId="22" fillId="0" borderId="62" xfId="54" applyNumberFormat="1" applyFont="1" applyBorder="1" applyAlignment="1">
      <alignment horizontal="right" vertical="center"/>
      <protection/>
    </xf>
    <xf numFmtId="0" fontId="22" fillId="0" borderId="0" xfId="54" applyFont="1">
      <alignment/>
      <protection/>
    </xf>
    <xf numFmtId="0" fontId="22" fillId="0" borderId="28" xfId="54" applyFont="1" applyBorder="1" applyAlignment="1">
      <alignment horizontal="center" vertical="center" textRotation="90"/>
      <protection/>
    </xf>
    <xf numFmtId="0" fontId="22" fillId="0" borderId="19" xfId="54" applyFont="1" applyBorder="1">
      <alignment/>
      <protection/>
    </xf>
    <xf numFmtId="194" fontId="21" fillId="35" borderId="33" xfId="54" applyNumberFormat="1" applyFont="1" applyFill="1" applyBorder="1" applyAlignment="1">
      <alignment horizontal="right" vertical="center"/>
      <protection/>
    </xf>
    <xf numFmtId="194" fontId="21" fillId="35" borderId="17" xfId="54" applyNumberFormat="1" applyFont="1" applyFill="1" applyBorder="1" applyAlignment="1">
      <alignment horizontal="right" vertical="center"/>
      <protection/>
    </xf>
    <xf numFmtId="194" fontId="21" fillId="35" borderId="32" xfId="54" applyNumberFormat="1" applyFont="1" applyFill="1" applyBorder="1" applyAlignment="1">
      <alignment horizontal="right" vertical="center"/>
      <protection/>
    </xf>
    <xf numFmtId="0" fontId="22" fillId="0" borderId="19" xfId="54" applyFont="1" applyBorder="1" applyAlignment="1">
      <alignment horizontal="center" vertical="center"/>
      <protection/>
    </xf>
    <xf numFmtId="0" fontId="21" fillId="0" borderId="22" xfId="54" applyFont="1" applyBorder="1" applyAlignment="1">
      <alignment vertical="center"/>
      <protection/>
    </xf>
    <xf numFmtId="0" fontId="22" fillId="0" borderId="14" xfId="54" applyFont="1" applyBorder="1">
      <alignment/>
      <protection/>
    </xf>
    <xf numFmtId="0" fontId="21" fillId="0" borderId="16" xfId="54" applyFont="1" applyBorder="1" applyAlignment="1">
      <alignment vertical="center"/>
      <protection/>
    </xf>
    <xf numFmtId="194" fontId="21" fillId="34" borderId="54" xfId="54" applyNumberFormat="1" applyFont="1" applyFill="1" applyBorder="1" applyAlignment="1">
      <alignment horizontal="right" vertical="center"/>
      <protection/>
    </xf>
    <xf numFmtId="194" fontId="21" fillId="34" borderId="49" xfId="54" applyNumberFormat="1" applyFont="1" applyFill="1" applyBorder="1" applyAlignment="1">
      <alignment horizontal="right" vertical="center"/>
      <protection/>
    </xf>
    <xf numFmtId="0" fontId="20" fillId="34" borderId="33" xfId="54" applyFill="1" applyBorder="1">
      <alignment/>
      <protection/>
    </xf>
    <xf numFmtId="194" fontId="21" fillId="34" borderId="48" xfId="54" applyNumberFormat="1" applyFont="1" applyFill="1" applyBorder="1" applyAlignment="1">
      <alignment horizontal="right" vertical="center"/>
      <protection/>
    </xf>
    <xf numFmtId="194" fontId="21" fillId="34" borderId="55" xfId="54" applyNumberFormat="1" applyFont="1" applyFill="1" applyBorder="1" applyAlignment="1">
      <alignment horizontal="right" vertical="center"/>
      <protection/>
    </xf>
    <xf numFmtId="0" fontId="22" fillId="0" borderId="52" xfId="54" applyFont="1" applyBorder="1" applyAlignment="1">
      <alignment horizontal="center" vertical="center"/>
      <protection/>
    </xf>
    <xf numFmtId="0" fontId="22" fillId="0" borderId="28" xfId="54" applyFont="1" applyBorder="1" applyAlignment="1">
      <alignment horizontal="center" vertical="center"/>
      <protection/>
    </xf>
    <xf numFmtId="0" fontId="22" fillId="0" borderId="48" xfId="54" applyFont="1" applyBorder="1" applyAlignment="1">
      <alignment vertical="center"/>
      <protection/>
    </xf>
    <xf numFmtId="194" fontId="22" fillId="34" borderId="54" xfId="54" applyNumberFormat="1" applyFont="1" applyFill="1" applyBorder="1" applyAlignment="1">
      <alignment horizontal="right" vertical="center"/>
      <protection/>
    </xf>
    <xf numFmtId="0" fontId="21" fillId="0" borderId="0" xfId="54" applyFont="1" applyBorder="1" applyAlignment="1">
      <alignment vertical="center"/>
      <protection/>
    </xf>
    <xf numFmtId="194" fontId="21" fillId="34" borderId="41" xfId="54" applyNumberFormat="1" applyFont="1" applyFill="1" applyBorder="1" applyAlignment="1">
      <alignment horizontal="right" vertical="center"/>
      <protection/>
    </xf>
    <xf numFmtId="194" fontId="21" fillId="0" borderId="39" xfId="54" applyNumberFormat="1" applyFont="1" applyBorder="1" applyAlignment="1">
      <alignment horizontal="right" vertical="center"/>
      <protection/>
    </xf>
    <xf numFmtId="194" fontId="21" fillId="0" borderId="41" xfId="54" applyNumberFormat="1" applyFont="1" applyBorder="1" applyAlignment="1">
      <alignment horizontal="right" vertical="center"/>
      <protection/>
    </xf>
    <xf numFmtId="194" fontId="21" fillId="34" borderId="37" xfId="54" applyNumberFormat="1" applyFont="1" applyFill="1" applyBorder="1" applyAlignment="1">
      <alignment horizontal="right" vertical="center"/>
      <protection/>
    </xf>
    <xf numFmtId="194" fontId="21" fillId="34" borderId="44" xfId="54" applyNumberFormat="1" applyFont="1" applyFill="1" applyBorder="1" applyAlignment="1">
      <alignment horizontal="right" vertical="center"/>
      <protection/>
    </xf>
    <xf numFmtId="194" fontId="21" fillId="0" borderId="37" xfId="54" applyNumberFormat="1" applyFont="1" applyBorder="1" applyAlignment="1">
      <alignment horizontal="right" vertical="center"/>
      <protection/>
    </xf>
    <xf numFmtId="194" fontId="21" fillId="34" borderId="39" xfId="54" applyNumberFormat="1" applyFont="1" applyFill="1" applyBorder="1" applyAlignment="1">
      <alignment horizontal="right" vertical="center"/>
      <protection/>
    </xf>
    <xf numFmtId="0" fontId="22" fillId="0" borderId="56" xfId="54" applyFont="1" applyBorder="1" applyAlignment="1">
      <alignment horizontal="center" vertical="center"/>
      <protection/>
    </xf>
    <xf numFmtId="0" fontId="21" fillId="0" borderId="57" xfId="54" applyFont="1" applyBorder="1">
      <alignment/>
      <protection/>
    </xf>
    <xf numFmtId="0" fontId="21" fillId="0" borderId="65" xfId="54" applyFont="1" applyBorder="1" applyAlignment="1">
      <alignment vertical="center"/>
      <protection/>
    </xf>
    <xf numFmtId="0" fontId="22" fillId="0" borderId="28" xfId="54" applyFont="1" applyBorder="1">
      <alignment/>
      <protection/>
    </xf>
    <xf numFmtId="0" fontId="22" fillId="0" borderId="17" xfId="54" applyFont="1" applyBorder="1">
      <alignment/>
      <protection/>
    </xf>
    <xf numFmtId="0" fontId="22" fillId="0" borderId="68" xfId="54" applyFont="1" applyBorder="1" applyAlignment="1">
      <alignment vertical="center"/>
      <protection/>
    </xf>
    <xf numFmtId="194" fontId="22" fillId="34" borderId="60" xfId="54" applyNumberFormat="1" applyFont="1" applyFill="1" applyBorder="1" applyAlignment="1">
      <alignment horizontal="right" vertical="center"/>
      <protection/>
    </xf>
    <xf numFmtId="194" fontId="22" fillId="34" borderId="69" xfId="54" applyNumberFormat="1" applyFont="1" applyFill="1" applyBorder="1" applyAlignment="1">
      <alignment horizontal="right" vertical="center"/>
      <protection/>
    </xf>
    <xf numFmtId="194" fontId="21" fillId="34" borderId="22" xfId="54" applyNumberFormat="1" applyFont="1" applyFill="1" applyBorder="1" applyAlignment="1">
      <alignment horizontal="right" vertical="center"/>
      <protection/>
    </xf>
    <xf numFmtId="194" fontId="21" fillId="0" borderId="90" xfId="54" applyNumberFormat="1" applyFont="1" applyBorder="1" applyAlignment="1">
      <alignment horizontal="right" vertical="center"/>
      <protection/>
    </xf>
    <xf numFmtId="194" fontId="21" fillId="0" borderId="33" xfId="54" applyNumberFormat="1" applyFont="1" applyBorder="1" applyAlignment="1">
      <alignment horizontal="right" vertical="center"/>
      <protection/>
    </xf>
    <xf numFmtId="194" fontId="21" fillId="0" borderId="40" xfId="54" applyNumberFormat="1" applyFont="1" applyBorder="1" applyAlignment="1">
      <alignment horizontal="right" vertical="center"/>
      <protection/>
    </xf>
    <xf numFmtId="0" fontId="22" fillId="0" borderId="0" xfId="54" applyFont="1" applyAlignment="1">
      <alignment horizontal="centerContinuous"/>
      <protection/>
    </xf>
    <xf numFmtId="0" fontId="6" fillId="0" borderId="0" xfId="54" applyFont="1" applyBorder="1">
      <alignment/>
      <protection/>
    </xf>
    <xf numFmtId="194" fontId="21" fillId="34" borderId="18" xfId="54" applyNumberFormat="1" applyFont="1" applyFill="1" applyBorder="1" applyAlignment="1">
      <alignment horizontal="right" vertical="center"/>
      <protection/>
    </xf>
    <xf numFmtId="194" fontId="21" fillId="34" borderId="12" xfId="54" applyNumberFormat="1" applyFont="1" applyFill="1" applyBorder="1" applyAlignment="1">
      <alignment horizontal="right" vertical="center"/>
      <protection/>
    </xf>
    <xf numFmtId="194" fontId="21" fillId="34" borderId="10" xfId="54" applyNumberFormat="1" applyFont="1" applyFill="1" applyBorder="1" applyAlignment="1">
      <alignment horizontal="right" vertical="center"/>
      <protection/>
    </xf>
    <xf numFmtId="194" fontId="21" fillId="34" borderId="20" xfId="54" applyNumberFormat="1" applyFont="1" applyFill="1" applyBorder="1" applyAlignment="1">
      <alignment horizontal="right" vertical="center"/>
      <protection/>
    </xf>
    <xf numFmtId="194" fontId="21" fillId="34" borderId="46" xfId="54" applyNumberFormat="1" applyFont="1" applyFill="1" applyBorder="1" applyAlignment="1">
      <alignment horizontal="right" vertical="center"/>
      <protection/>
    </xf>
    <xf numFmtId="194" fontId="21" fillId="34" borderId="70" xfId="54" applyNumberFormat="1" applyFont="1" applyFill="1" applyBorder="1" applyAlignment="1">
      <alignment horizontal="right" vertical="center"/>
      <protection/>
    </xf>
    <xf numFmtId="194" fontId="21" fillId="34" borderId="71" xfId="54" applyNumberFormat="1" applyFont="1" applyFill="1" applyBorder="1" applyAlignment="1">
      <alignment horizontal="right" vertical="center"/>
      <protection/>
    </xf>
    <xf numFmtId="194" fontId="21" fillId="34" borderId="87" xfId="54" applyNumberFormat="1" applyFont="1" applyFill="1" applyBorder="1" applyAlignment="1">
      <alignment horizontal="right" vertical="center"/>
      <protection/>
    </xf>
    <xf numFmtId="194" fontId="21" fillId="34" borderId="13" xfId="54" applyNumberFormat="1" applyFont="1" applyFill="1" applyBorder="1" applyAlignment="1">
      <alignment horizontal="right" vertical="center"/>
      <protection/>
    </xf>
    <xf numFmtId="194" fontId="21" fillId="34" borderId="72" xfId="54" applyNumberFormat="1" applyFont="1" applyFill="1" applyBorder="1" applyAlignment="1">
      <alignment horizontal="right" vertical="center"/>
      <protection/>
    </xf>
    <xf numFmtId="194" fontId="21" fillId="34" borderId="91" xfId="54" applyNumberFormat="1" applyFont="1" applyFill="1" applyBorder="1" applyAlignment="1">
      <alignment horizontal="right" vertical="center"/>
      <protection/>
    </xf>
    <xf numFmtId="194" fontId="21" fillId="0" borderId="43" xfId="54" applyNumberFormat="1" applyFont="1" applyBorder="1" applyAlignment="1">
      <alignment horizontal="right" vertical="center"/>
      <protection/>
    </xf>
    <xf numFmtId="194" fontId="21" fillId="0" borderId="50" xfId="54" applyNumberFormat="1" applyFont="1" applyBorder="1" applyAlignment="1">
      <alignment horizontal="right" vertical="center"/>
      <protection/>
    </xf>
    <xf numFmtId="194" fontId="21" fillId="0" borderId="64" xfId="54" applyNumberFormat="1" applyFont="1" applyBorder="1" applyAlignment="1">
      <alignment horizontal="right" vertical="center"/>
      <protection/>
    </xf>
    <xf numFmtId="0" fontId="21" fillId="0" borderId="20" xfId="54" applyFont="1" applyBorder="1" applyAlignment="1">
      <alignment vertical="center"/>
      <protection/>
    </xf>
    <xf numFmtId="194" fontId="21" fillId="0" borderId="44" xfId="54" applyNumberFormat="1" applyFont="1" applyBorder="1" applyAlignment="1">
      <alignment horizontal="right" vertical="center"/>
      <protection/>
    </xf>
    <xf numFmtId="194" fontId="21" fillId="0" borderId="73" xfId="54" applyNumberFormat="1" applyFont="1" applyBorder="1" applyAlignment="1">
      <alignment horizontal="right" vertical="center"/>
      <protection/>
    </xf>
    <xf numFmtId="194" fontId="21" fillId="34" borderId="73" xfId="54" applyNumberFormat="1" applyFont="1" applyFill="1" applyBorder="1" applyAlignment="1">
      <alignment horizontal="right" vertical="center"/>
      <protection/>
    </xf>
    <xf numFmtId="194" fontId="26" fillId="0" borderId="41" xfId="54" applyNumberFormat="1" applyFont="1" applyBorder="1" applyAlignment="1">
      <alignment horizontal="right" vertical="center"/>
      <protection/>
    </xf>
    <xf numFmtId="0" fontId="6" fillId="0" borderId="28" xfId="54" applyFont="1" applyBorder="1">
      <alignment/>
      <protection/>
    </xf>
    <xf numFmtId="0" fontId="21" fillId="0" borderId="74" xfId="54" applyFont="1" applyBorder="1" applyAlignment="1">
      <alignment vertical="center"/>
      <protection/>
    </xf>
    <xf numFmtId="194" fontId="21" fillId="0" borderId="71" xfId="54" applyNumberFormat="1" applyFont="1" applyBorder="1" applyAlignment="1">
      <alignment horizontal="right" vertical="center"/>
      <protection/>
    </xf>
    <xf numFmtId="194" fontId="21" fillId="34" borderId="76" xfId="54" applyNumberFormat="1" applyFont="1" applyFill="1" applyBorder="1" applyAlignment="1">
      <alignment horizontal="right" vertical="center"/>
      <protection/>
    </xf>
    <xf numFmtId="194" fontId="21" fillId="34" borderId="77" xfId="54" applyNumberFormat="1" applyFont="1" applyFill="1" applyBorder="1" applyAlignment="1">
      <alignment horizontal="right" vertical="center"/>
      <protection/>
    </xf>
    <xf numFmtId="194" fontId="26" fillId="0" borderId="33" xfId="54" applyNumberFormat="1" applyFont="1" applyBorder="1" applyAlignment="1">
      <alignment horizontal="right" vertical="center"/>
      <protection/>
    </xf>
    <xf numFmtId="0" fontId="21" fillId="0" borderId="0" xfId="54" applyFont="1" applyBorder="1">
      <alignment/>
      <protection/>
    </xf>
    <xf numFmtId="0" fontId="21" fillId="0" borderId="21" xfId="54" applyFont="1" applyBorder="1" applyAlignment="1">
      <alignment vertical="center"/>
      <protection/>
    </xf>
    <xf numFmtId="194" fontId="21" fillId="0" borderId="80" xfId="54" applyNumberFormat="1" applyFont="1" applyBorder="1" applyAlignment="1">
      <alignment horizontal="right" vertical="center"/>
      <protection/>
    </xf>
    <xf numFmtId="0" fontId="6" fillId="0" borderId="23" xfId="54" applyFont="1" applyBorder="1">
      <alignment/>
      <protection/>
    </xf>
    <xf numFmtId="0" fontId="23" fillId="0" borderId="24" xfId="54" applyFont="1" applyBorder="1" applyAlignment="1">
      <alignment horizontal="center"/>
      <protection/>
    </xf>
    <xf numFmtId="0" fontId="6" fillId="34" borderId="24" xfId="54" applyFont="1" applyFill="1" applyBorder="1">
      <alignment/>
      <protection/>
    </xf>
    <xf numFmtId="195" fontId="21" fillId="0" borderId="24" xfId="54" applyNumberFormat="1" applyFont="1" applyBorder="1">
      <alignment/>
      <protection/>
    </xf>
    <xf numFmtId="0" fontId="21" fillId="0" borderId="24" xfId="54" applyFont="1" applyFill="1" applyBorder="1" applyAlignment="1">
      <alignment horizontal="right"/>
      <protection/>
    </xf>
    <xf numFmtId="195" fontId="21" fillId="0" borderId="24" xfId="54" applyNumberFormat="1" applyFont="1" applyFill="1" applyBorder="1">
      <alignment/>
      <protection/>
    </xf>
    <xf numFmtId="195" fontId="21" fillId="0" borderId="24" xfId="54" applyNumberFormat="1" applyFont="1" applyBorder="1" applyAlignment="1">
      <alignment horizontal="center"/>
      <protection/>
    </xf>
    <xf numFmtId="195" fontId="6" fillId="0" borderId="24" xfId="54" applyNumberFormat="1" applyFont="1" applyBorder="1">
      <alignment/>
      <protection/>
    </xf>
    <xf numFmtId="195" fontId="6" fillId="0" borderId="81" xfId="54" applyNumberFormat="1" applyFont="1" applyBorder="1">
      <alignment/>
      <protection/>
    </xf>
    <xf numFmtId="0" fontId="27" fillId="0" borderId="0" xfId="54" applyFont="1" applyBorder="1" applyAlignment="1">
      <alignment horizontal="right"/>
      <protection/>
    </xf>
    <xf numFmtId="14" fontId="27" fillId="0" borderId="0" xfId="54" applyNumberFormat="1" applyFont="1" applyBorder="1" applyAlignment="1" applyProtection="1">
      <alignment horizontal="centerContinuous"/>
      <protection locked="0"/>
    </xf>
    <xf numFmtId="0" fontId="23" fillId="0" borderId="0" xfId="54" applyFont="1" applyAlignment="1">
      <alignment horizontal="centerContinuous"/>
      <protection/>
    </xf>
    <xf numFmtId="0" fontId="23" fillId="0" borderId="82" xfId="54" applyFont="1" applyBorder="1">
      <alignment/>
      <protection/>
    </xf>
    <xf numFmtId="0" fontId="6" fillId="0" borderId="56" xfId="54" applyFont="1" applyBorder="1">
      <alignment/>
      <protection/>
    </xf>
    <xf numFmtId="0" fontId="6" fillId="0" borderId="83" xfId="54" applyFont="1" applyBorder="1">
      <alignment/>
      <protection/>
    </xf>
    <xf numFmtId="0" fontId="23" fillId="0" borderId="83" xfId="54" applyFont="1" applyBorder="1" applyAlignment="1">
      <alignment horizontal="center"/>
      <protection/>
    </xf>
    <xf numFmtId="195" fontId="6" fillId="0" borderId="83" xfId="54" applyNumberFormat="1" applyFont="1" applyFill="1" applyBorder="1">
      <alignment/>
      <protection/>
    </xf>
    <xf numFmtId="195" fontId="6" fillId="0" borderId="83" xfId="54" applyNumberFormat="1" applyFont="1" applyBorder="1" applyAlignment="1">
      <alignment horizontal="right"/>
      <protection/>
    </xf>
    <xf numFmtId="195" fontId="21" fillId="0" borderId="83" xfId="54" applyNumberFormat="1" applyFont="1" applyFill="1" applyBorder="1">
      <alignment/>
      <protection/>
    </xf>
    <xf numFmtId="0" fontId="20" fillId="0" borderId="83" xfId="54" applyBorder="1">
      <alignment/>
      <protection/>
    </xf>
    <xf numFmtId="195" fontId="6" fillId="0" borderId="83" xfId="54" applyNumberFormat="1" applyFont="1" applyBorder="1">
      <alignment/>
      <protection/>
    </xf>
    <xf numFmtId="195" fontId="6" fillId="0" borderId="57" xfId="54" applyNumberFormat="1" applyFont="1" applyBorder="1">
      <alignment/>
      <protection/>
    </xf>
    <xf numFmtId="0" fontId="21" fillId="0" borderId="83" xfId="54" applyFont="1" applyBorder="1">
      <alignment/>
      <protection/>
    </xf>
    <xf numFmtId="195" fontId="21" fillId="0" borderId="83" xfId="54" applyNumberFormat="1" applyFont="1" applyBorder="1" applyAlignment="1">
      <alignment horizontal="right"/>
      <protection/>
    </xf>
    <xf numFmtId="0" fontId="23" fillId="0" borderId="83" xfId="54" applyFont="1" applyBorder="1">
      <alignment/>
      <protection/>
    </xf>
    <xf numFmtId="0" fontId="23" fillId="0" borderId="85" xfId="54" applyFont="1" applyBorder="1">
      <alignment/>
      <protection/>
    </xf>
    <xf numFmtId="194" fontId="19" fillId="0" borderId="0" xfId="56" applyNumberFormat="1" applyFont="1">
      <alignment/>
      <protection/>
    </xf>
    <xf numFmtId="0" fontId="33" fillId="35" borderId="0" xfId="56" applyFont="1" applyFill="1">
      <alignment/>
      <protection/>
    </xf>
    <xf numFmtId="164" fontId="3" fillId="0" borderId="0" xfId="0" applyNumberFormat="1" applyFont="1" applyAlignment="1">
      <alignment/>
    </xf>
    <xf numFmtId="0" fontId="21" fillId="0" borderId="31" xfId="53" applyFont="1" applyBorder="1" applyAlignment="1">
      <alignment horizontal="centerContinuous" vertical="center"/>
      <protection/>
    </xf>
    <xf numFmtId="0" fontId="21" fillId="0" borderId="34" xfId="54" applyFont="1" applyBorder="1" applyAlignment="1">
      <alignment horizontal="centerContinuous" vertical="center"/>
      <protection/>
    </xf>
    <xf numFmtId="206" fontId="3" fillId="0" borderId="0" xfId="0" applyNumberFormat="1" applyFont="1" applyAlignment="1">
      <alignment/>
    </xf>
    <xf numFmtId="207" fontId="3" fillId="0" borderId="0" xfId="0" applyNumberFormat="1" applyFont="1" applyAlignment="1">
      <alignment horizontal="right"/>
    </xf>
    <xf numFmtId="208" fontId="3" fillId="0" borderId="0" xfId="0" applyNumberFormat="1" applyFont="1" applyAlignment="1">
      <alignment horizontal="right"/>
    </xf>
    <xf numFmtId="0" fontId="3" fillId="0" borderId="11" xfId="0" applyFont="1" applyBorder="1" applyAlignment="1">
      <alignment horizontal="center"/>
    </xf>
    <xf numFmtId="0" fontId="3" fillId="0" borderId="12" xfId="0" applyFont="1" applyBorder="1" applyAlignment="1">
      <alignment horizontal="centerContinuous"/>
    </xf>
    <xf numFmtId="0" fontId="3" fillId="0" borderId="14" xfId="0" applyFont="1" applyBorder="1" applyAlignment="1">
      <alignment horizontal="center"/>
    </xf>
    <xf numFmtId="171" fontId="3" fillId="0" borderId="0" xfId="0" applyNumberFormat="1" applyFont="1" applyAlignment="1">
      <alignment/>
    </xf>
    <xf numFmtId="0" fontId="3" fillId="0" borderId="12"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87" xfId="0" applyFont="1" applyBorder="1" applyAlignment="1">
      <alignment horizontal="center"/>
    </xf>
    <xf numFmtId="209" fontId="16" fillId="0" borderId="0" xfId="0" applyNumberFormat="1" applyFont="1" applyBorder="1" applyAlignment="1">
      <alignment/>
    </xf>
    <xf numFmtId="169" fontId="16" fillId="0" borderId="0" xfId="0" applyNumberFormat="1" applyFont="1" applyBorder="1" applyAlignment="1">
      <alignment/>
    </xf>
    <xf numFmtId="0" fontId="3" fillId="0" borderId="0" xfId="0" applyFont="1" applyAlignment="1">
      <alignment horizontal="centerContinuous" vertical="center"/>
    </xf>
    <xf numFmtId="210" fontId="3" fillId="0" borderId="0" xfId="0" applyNumberFormat="1" applyFont="1" applyAlignment="1">
      <alignment/>
    </xf>
    <xf numFmtId="207" fontId="3" fillId="0" borderId="0" xfId="0" applyNumberFormat="1" applyFont="1" applyAlignment="1">
      <alignment horizontal="right" indent="3"/>
    </xf>
    <xf numFmtId="212" fontId="16" fillId="0" borderId="0" xfId="0" applyNumberFormat="1" applyFont="1" applyBorder="1" applyAlignment="1">
      <alignment/>
    </xf>
    <xf numFmtId="213" fontId="16" fillId="0" borderId="0" xfId="0" applyNumberFormat="1" applyFont="1" applyBorder="1" applyAlignment="1">
      <alignment/>
    </xf>
    <xf numFmtId="214" fontId="16" fillId="0" borderId="0" xfId="0" applyNumberFormat="1" applyFont="1" applyBorder="1" applyAlignment="1">
      <alignment/>
    </xf>
    <xf numFmtId="211" fontId="15" fillId="0" borderId="0" xfId="0" applyNumberFormat="1" applyFont="1" applyAlignment="1">
      <alignment horizontal="right"/>
    </xf>
    <xf numFmtId="166" fontId="3" fillId="0" borderId="0" xfId="0" applyNumberFormat="1" applyFont="1" applyBorder="1" applyAlignment="1">
      <alignment/>
    </xf>
    <xf numFmtId="0" fontId="21" fillId="0" borderId="55" xfId="54" applyFont="1" applyBorder="1" applyAlignment="1">
      <alignment horizontal="center"/>
      <protection/>
    </xf>
    <xf numFmtId="0" fontId="21" fillId="0" borderId="94" xfId="54" applyFont="1" applyBorder="1" applyAlignment="1">
      <alignment horizontal="center"/>
      <protection/>
    </xf>
    <xf numFmtId="0" fontId="21" fillId="0" borderId="48" xfId="54" applyFont="1" applyBorder="1" applyAlignment="1">
      <alignment horizontal="center"/>
      <protection/>
    </xf>
    <xf numFmtId="0" fontId="21" fillId="0" borderId="64" xfId="54" applyFont="1" applyBorder="1" applyAlignment="1">
      <alignment horizontal="center"/>
      <protection/>
    </xf>
    <xf numFmtId="0" fontId="21" fillId="0" borderId="50" xfId="54" applyFont="1" applyBorder="1" applyAlignment="1">
      <alignment horizontal="center"/>
      <protection/>
    </xf>
    <xf numFmtId="0" fontId="21" fillId="0" borderId="16" xfId="54" applyFont="1" applyBorder="1" applyAlignment="1">
      <alignment horizontal="center"/>
      <protection/>
    </xf>
    <xf numFmtId="194" fontId="21" fillId="35" borderId="43" xfId="53" applyNumberFormat="1" applyFont="1" applyFill="1" applyBorder="1" applyAlignment="1">
      <alignment horizontal="right" vertical="center"/>
      <protection/>
    </xf>
    <xf numFmtId="215" fontId="21" fillId="0" borderId="17" xfId="45" applyFont="1" applyBorder="1" applyAlignment="1">
      <alignment horizontal="right" vertical="center"/>
    </xf>
    <xf numFmtId="194" fontId="21" fillId="0" borderId="92" xfId="53" applyNumberFormat="1" applyFont="1" applyBorder="1" applyAlignment="1">
      <alignment horizontal="right" vertical="center"/>
      <protection/>
    </xf>
    <xf numFmtId="194" fontId="21" fillId="35" borderId="50" xfId="53" applyNumberFormat="1" applyFont="1" applyFill="1" applyBorder="1" applyAlignment="1">
      <alignment horizontal="right" vertical="center"/>
      <protection/>
    </xf>
    <xf numFmtId="194" fontId="21" fillId="0" borderId="89" xfId="53" applyNumberFormat="1" applyFont="1" applyBorder="1" applyAlignment="1">
      <alignment horizontal="right" vertical="center"/>
      <protection/>
    </xf>
    <xf numFmtId="1" fontId="21" fillId="0" borderId="95" xfId="53" applyNumberFormat="1" applyFont="1" applyBorder="1" applyAlignment="1">
      <alignment horizontal="centerContinuous" vertical="center"/>
      <protection/>
    </xf>
    <xf numFmtId="0" fontId="21" fillId="0" borderId="36" xfId="54" applyFont="1" applyBorder="1" applyAlignment="1">
      <alignment horizontal="centerContinuous" vertical="center"/>
      <protection/>
    </xf>
    <xf numFmtId="0" fontId="21" fillId="0" borderId="41" xfId="54" applyFont="1" applyBorder="1" applyAlignment="1">
      <alignment horizontal="center" vertical="center"/>
      <protection/>
    </xf>
    <xf numFmtId="0" fontId="21" fillId="0" borderId="92" xfId="54" applyFont="1" applyBorder="1" applyAlignment="1">
      <alignment horizontal="center" vertical="center"/>
      <protection/>
    </xf>
    <xf numFmtId="194" fontId="21" fillId="33" borderId="43" xfId="54" applyNumberFormat="1" applyFont="1" applyFill="1" applyBorder="1" applyAlignment="1">
      <alignment horizontal="right" vertical="center"/>
      <protection/>
    </xf>
    <xf numFmtId="194" fontId="21" fillId="35" borderId="43" xfId="54" applyNumberFormat="1" applyFont="1" applyFill="1" applyBorder="1" applyAlignment="1">
      <alignment horizontal="right" vertical="center"/>
      <protection/>
    </xf>
    <xf numFmtId="194" fontId="21" fillId="34" borderId="43" xfId="54" applyNumberFormat="1" applyFont="1" applyFill="1" applyBorder="1" applyAlignment="1">
      <alignment horizontal="right" vertical="center"/>
      <protection/>
    </xf>
    <xf numFmtId="194" fontId="22" fillId="0" borderId="88" xfId="54" applyNumberFormat="1" applyFont="1" applyBorder="1" applyAlignment="1">
      <alignment horizontal="right" vertical="center"/>
      <protection/>
    </xf>
    <xf numFmtId="194" fontId="21" fillId="0" borderId="92" xfId="54" applyNumberFormat="1" applyFont="1" applyBorder="1" applyAlignment="1">
      <alignment horizontal="right" vertical="center"/>
      <protection/>
    </xf>
    <xf numFmtId="194" fontId="21" fillId="35" borderId="50" xfId="54" applyNumberFormat="1" applyFont="1" applyFill="1" applyBorder="1" applyAlignment="1">
      <alignment horizontal="right" vertical="center"/>
      <protection/>
    </xf>
    <xf numFmtId="194" fontId="21" fillId="34" borderId="50" xfId="54" applyNumberFormat="1" applyFont="1" applyFill="1" applyBorder="1" applyAlignment="1">
      <alignment horizontal="right" vertical="center"/>
      <protection/>
    </xf>
    <xf numFmtId="194" fontId="21" fillId="0" borderId="89" xfId="54" applyNumberFormat="1" applyFont="1" applyBorder="1" applyAlignment="1">
      <alignment horizontal="right" vertical="center"/>
      <protection/>
    </xf>
    <xf numFmtId="194" fontId="21" fillId="34" borderId="89" xfId="54" applyNumberFormat="1" applyFont="1" applyFill="1" applyBorder="1" applyAlignment="1">
      <alignment horizontal="right" vertical="center"/>
      <protection/>
    </xf>
    <xf numFmtId="194" fontId="21" fillId="34" borderId="92" xfId="54" applyNumberFormat="1" applyFont="1" applyFill="1" applyBorder="1" applyAlignment="1">
      <alignment horizontal="right" vertical="center"/>
      <protection/>
    </xf>
    <xf numFmtId="194" fontId="21" fillId="34" borderId="96" xfId="54" applyNumberFormat="1" applyFont="1" applyFill="1" applyBorder="1" applyAlignment="1">
      <alignment horizontal="right" vertical="center"/>
      <protection/>
    </xf>
    <xf numFmtId="194" fontId="21" fillId="34" borderId="93" xfId="54" applyNumberFormat="1" applyFont="1" applyFill="1" applyBorder="1" applyAlignment="1">
      <alignment horizontal="right" vertical="center"/>
      <protection/>
    </xf>
    <xf numFmtId="0" fontId="21" fillId="0" borderId="84" xfId="54" applyFont="1" applyBorder="1">
      <alignment/>
      <protection/>
    </xf>
    <xf numFmtId="0" fontId="3" fillId="0" borderId="0" xfId="0" applyNumberFormat="1" applyFont="1" applyAlignment="1">
      <alignment/>
    </xf>
    <xf numFmtId="165" fontId="15" fillId="0" borderId="0" xfId="0" applyNumberFormat="1" applyFont="1" applyAlignment="1">
      <alignment/>
    </xf>
    <xf numFmtId="216" fontId="3" fillId="0" borderId="0" xfId="0" applyNumberFormat="1" applyFont="1" applyAlignment="1">
      <alignment/>
    </xf>
    <xf numFmtId="217" fontId="3" fillId="0" borderId="0" xfId="0" applyNumberFormat="1" applyFont="1" applyAlignment="1">
      <alignment/>
    </xf>
    <xf numFmtId="0" fontId="9" fillId="0" borderId="0" xfId="0" applyFont="1" applyAlignment="1">
      <alignment/>
    </xf>
    <xf numFmtId="0" fontId="15" fillId="0" borderId="0" xfId="0" applyFont="1" applyBorder="1" applyAlignment="1">
      <alignment horizontal="center"/>
    </xf>
    <xf numFmtId="0" fontId="15" fillId="0" borderId="0" xfId="0" applyFont="1" applyBorder="1" applyAlignment="1">
      <alignment/>
    </xf>
    <xf numFmtId="0" fontId="15" fillId="0" borderId="0" xfId="0" applyFont="1" applyBorder="1" applyAlignment="1">
      <alignment horizontal="centerContinuous" vertical="center"/>
    </xf>
    <xf numFmtId="0" fontId="7" fillId="0" borderId="0" xfId="0" applyFont="1" applyAlignment="1" applyProtection="1">
      <alignment/>
      <protection/>
    </xf>
    <xf numFmtId="0" fontId="7" fillId="0" borderId="0" xfId="56" applyFont="1">
      <alignment/>
      <protection/>
    </xf>
    <xf numFmtId="0" fontId="7" fillId="0" borderId="0" xfId="0" applyFont="1" applyAlignment="1">
      <alignment horizontal="center"/>
    </xf>
    <xf numFmtId="0" fontId="7" fillId="0" borderId="0" xfId="0" applyFont="1" applyAlignment="1">
      <alignment horizontal="justify" vertical="top" wrapText="1"/>
    </xf>
    <xf numFmtId="0" fontId="9" fillId="0" borderId="0" xfId="0" applyFont="1" applyAlignment="1" quotePrefix="1">
      <alignment horizontal="left" vertical="top" wrapText="1"/>
    </xf>
    <xf numFmtId="0" fontId="0" fillId="0" borderId="0" xfId="0" applyFont="1" applyAlignment="1">
      <alignment/>
    </xf>
    <xf numFmtId="218" fontId="16" fillId="0" borderId="0" xfId="0" applyNumberFormat="1" applyFont="1" applyBorder="1" applyAlignment="1">
      <alignment/>
    </xf>
    <xf numFmtId="219" fontId="16" fillId="0" borderId="0" xfId="0" applyNumberFormat="1" applyFont="1" applyBorder="1" applyAlignment="1">
      <alignment/>
    </xf>
    <xf numFmtId="0" fontId="3" fillId="0" borderId="11" xfId="0" applyFont="1" applyBorder="1" applyAlignment="1">
      <alignment horizontal="center" vertical="center"/>
    </xf>
    <xf numFmtId="0" fontId="15" fillId="0" borderId="0" xfId="0" applyFont="1" applyAlignment="1" quotePrefix="1">
      <alignment horizontal="right"/>
    </xf>
    <xf numFmtId="0" fontId="3" fillId="0" borderId="15" xfId="0" applyFont="1" applyFill="1" applyBorder="1" applyAlignment="1">
      <alignment horizontal="centerContinuous" vertical="center"/>
    </xf>
    <xf numFmtId="0" fontId="3" fillId="0" borderId="16" xfId="0" applyFont="1" applyFill="1" applyBorder="1" applyAlignment="1">
      <alignment horizontal="centerContinuous" vertical="center"/>
    </xf>
    <xf numFmtId="49" fontId="3" fillId="0" borderId="0" xfId="0" applyNumberFormat="1" applyFont="1" applyFill="1" applyAlignment="1">
      <alignment horizontal="centerContinuous"/>
    </xf>
    <xf numFmtId="0" fontId="0" fillId="0" borderId="0" xfId="0" applyFill="1" applyAlignment="1">
      <alignment horizontal="centerContinuous"/>
    </xf>
    <xf numFmtId="0" fontId="0" fillId="0" borderId="0" xfId="0" applyFill="1" applyAlignment="1">
      <alignment/>
    </xf>
    <xf numFmtId="0" fontId="2"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applyAlignment="1">
      <alignment horizontal="center"/>
    </xf>
    <xf numFmtId="0" fontId="3" fillId="0" borderId="0" xfId="0" applyFont="1" applyFill="1" applyAlignment="1">
      <alignment/>
    </xf>
    <xf numFmtId="0" fontId="3" fillId="0" borderId="11" xfId="0" applyFont="1" applyFill="1" applyBorder="1" applyAlignment="1">
      <alignment horizontal="center" vertical="center"/>
    </xf>
    <xf numFmtId="0" fontId="3" fillId="0" borderId="12" xfId="0" applyFont="1" applyFill="1" applyBorder="1" applyAlignment="1">
      <alignment horizontal="centerContinuous" vertical="center"/>
    </xf>
    <xf numFmtId="0" fontId="3" fillId="0" borderId="14" xfId="0" applyFont="1" applyFill="1" applyBorder="1" applyAlignment="1">
      <alignment horizontal="centerContinuous" vertical="center"/>
    </xf>
    <xf numFmtId="0" fontId="3" fillId="0" borderId="0" xfId="0" applyFont="1" applyFill="1" applyBorder="1" applyAlignment="1">
      <alignment/>
    </xf>
    <xf numFmtId="0" fontId="3" fillId="0" borderId="17" xfId="0" applyFont="1" applyFill="1" applyBorder="1" applyAlignment="1">
      <alignment horizontal="center"/>
    </xf>
    <xf numFmtId="165" fontId="3" fillId="0" borderId="0" xfId="0" applyNumberFormat="1" applyFont="1" applyFill="1" applyAlignment="1">
      <alignment/>
    </xf>
    <xf numFmtId="207" fontId="3" fillId="0" borderId="0" xfId="0" applyNumberFormat="1" applyFont="1" applyFill="1" applyAlignment="1">
      <alignment/>
    </xf>
    <xf numFmtId="166" fontId="3" fillId="0" borderId="0" xfId="0" applyNumberFormat="1" applyFont="1" applyFill="1" applyAlignment="1">
      <alignment/>
    </xf>
    <xf numFmtId="0" fontId="15" fillId="0" borderId="0" xfId="0" applyFont="1" applyFill="1" applyAlignment="1">
      <alignment horizontal="centerContinuous"/>
    </xf>
    <xf numFmtId="211" fontId="15" fillId="0" borderId="0" xfId="0" applyNumberFormat="1" applyFont="1" applyFill="1" applyAlignment="1">
      <alignment horizontal="right"/>
    </xf>
    <xf numFmtId="173" fontId="16" fillId="0" borderId="0" xfId="0" applyNumberFormat="1" applyFont="1" applyFill="1" applyBorder="1" applyAlignment="1">
      <alignment/>
    </xf>
    <xf numFmtId="192" fontId="16" fillId="0" borderId="0" xfId="0" applyNumberFormat="1" applyFont="1" applyFill="1" applyBorder="1" applyAlignment="1">
      <alignment/>
    </xf>
    <xf numFmtId="168" fontId="16" fillId="0" borderId="0" xfId="0" applyNumberFormat="1" applyFont="1" applyFill="1" applyBorder="1" applyAlignment="1">
      <alignment/>
    </xf>
    <xf numFmtId="193" fontId="16" fillId="0" borderId="0" xfId="0" applyNumberFormat="1" applyFont="1" applyFill="1" applyBorder="1" applyAlignment="1">
      <alignment/>
    </xf>
    <xf numFmtId="0" fontId="7" fillId="0" borderId="0" xfId="0" applyFont="1" applyFill="1" applyAlignment="1">
      <alignment/>
    </xf>
    <xf numFmtId="220" fontId="3" fillId="0" borderId="0" xfId="0" applyNumberFormat="1" applyFont="1" applyAlignment="1">
      <alignment/>
    </xf>
    <xf numFmtId="0" fontId="3" fillId="0" borderId="0" xfId="0" applyFont="1" applyFill="1" applyBorder="1" applyAlignment="1">
      <alignment horizontal="centerContinuous"/>
    </xf>
    <xf numFmtId="165" fontId="3" fillId="0" borderId="0" xfId="0" applyNumberFormat="1" applyFont="1" applyFill="1" applyAlignment="1">
      <alignment horizontal="right"/>
    </xf>
    <xf numFmtId="0" fontId="15" fillId="0" borderId="0" xfId="0" applyFont="1" applyFill="1" applyAlignment="1">
      <alignment horizontal="right"/>
    </xf>
    <xf numFmtId="170" fontId="16" fillId="0" borderId="0" xfId="0" applyNumberFormat="1" applyFont="1" applyFill="1" applyBorder="1" applyAlignment="1">
      <alignment/>
    </xf>
    <xf numFmtId="222" fontId="3" fillId="0" borderId="0" xfId="0" applyNumberFormat="1" applyFont="1" applyFill="1" applyBorder="1" applyAlignment="1">
      <alignment/>
    </xf>
    <xf numFmtId="223" fontId="3" fillId="0" borderId="0" xfId="0" applyNumberFormat="1" applyFont="1" applyFill="1" applyAlignment="1">
      <alignment horizontal="right"/>
    </xf>
    <xf numFmtId="165" fontId="3" fillId="0" borderId="0" xfId="0" applyNumberFormat="1" applyFont="1" applyFill="1" applyBorder="1" applyAlignment="1">
      <alignment/>
    </xf>
    <xf numFmtId="221" fontId="3" fillId="0" borderId="0" xfId="0" applyNumberFormat="1" applyFont="1" applyFill="1" applyAlignment="1">
      <alignment/>
    </xf>
    <xf numFmtId="0" fontId="15" fillId="0" borderId="0" xfId="0" applyFont="1" applyFill="1" applyAlignment="1">
      <alignment horizontal="left"/>
    </xf>
    <xf numFmtId="224" fontId="3" fillId="0" borderId="0" xfId="0" applyNumberFormat="1" applyFont="1" applyFill="1" applyBorder="1" applyAlignment="1">
      <alignment/>
    </xf>
    <xf numFmtId="223" fontId="3" fillId="0" borderId="0" xfId="0" applyNumberFormat="1" applyFont="1" applyFill="1" applyBorder="1" applyAlignment="1">
      <alignment/>
    </xf>
    <xf numFmtId="225" fontId="3" fillId="0" borderId="0" xfId="0" applyNumberFormat="1" applyFont="1" applyFill="1" applyBorder="1" applyAlignment="1">
      <alignment/>
    </xf>
    <xf numFmtId="0" fontId="14" fillId="0" borderId="0" xfId="0" applyFont="1" applyFill="1" applyAlignment="1">
      <alignment horizontal="centerContinuous"/>
    </xf>
    <xf numFmtId="49" fontId="2" fillId="0" borderId="0" xfId="0" applyNumberFormat="1" applyFont="1" applyFill="1" applyAlignment="1">
      <alignment horizontal="centerContinuous"/>
    </xf>
    <xf numFmtId="0" fontId="3" fillId="0" borderId="0" xfId="0" applyFont="1" applyFill="1" applyAlignment="1">
      <alignment/>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5" fillId="0" borderId="0" xfId="0" applyFont="1" applyFill="1" applyBorder="1" applyAlignment="1">
      <alignment horizontal="centerContinuous"/>
    </xf>
    <xf numFmtId="220" fontId="3" fillId="0" borderId="0" xfId="0" applyNumberFormat="1" applyFont="1" applyFill="1" applyAlignment="1">
      <alignment/>
    </xf>
    <xf numFmtId="0" fontId="7" fillId="0" borderId="0" xfId="0" applyFont="1" applyFill="1" applyAlignment="1">
      <alignment horizontal="center"/>
    </xf>
    <xf numFmtId="194" fontId="21" fillId="0" borderId="46" xfId="53" applyNumberFormat="1" applyFont="1" applyBorder="1" applyAlignment="1">
      <alignment horizontal="right" vertical="center"/>
      <protection/>
    </xf>
    <xf numFmtId="194" fontId="21" fillId="0" borderId="97" xfId="53" applyNumberFormat="1" applyFont="1" applyBorder="1" applyAlignment="1">
      <alignment horizontal="right" vertical="center"/>
      <protection/>
    </xf>
    <xf numFmtId="194" fontId="21" fillId="0" borderId="16" xfId="53" applyNumberFormat="1" applyFont="1" applyBorder="1" applyAlignment="1">
      <alignment horizontal="right" vertical="center"/>
      <protection/>
    </xf>
    <xf numFmtId="194" fontId="21" fillId="0" borderId="64" xfId="53" applyNumberFormat="1" applyFont="1" applyBorder="1" applyAlignment="1">
      <alignment horizontal="right" vertical="center"/>
      <protection/>
    </xf>
    <xf numFmtId="194" fontId="21" fillId="35" borderId="41" xfId="53" applyNumberFormat="1" applyFont="1" applyFill="1" applyBorder="1" applyAlignment="1">
      <alignment horizontal="right" vertical="center"/>
      <protection/>
    </xf>
    <xf numFmtId="194" fontId="21" fillId="34" borderId="98" xfId="53" applyNumberFormat="1" applyFont="1" applyFill="1" applyBorder="1" applyAlignment="1">
      <alignment horizontal="right" vertical="center"/>
      <protection/>
    </xf>
    <xf numFmtId="194" fontId="22" fillId="34" borderId="88" xfId="53" applyNumberFormat="1" applyFont="1" applyFill="1" applyBorder="1" applyAlignment="1">
      <alignment horizontal="right" vertical="center"/>
      <protection/>
    </xf>
    <xf numFmtId="194" fontId="21" fillId="33" borderId="40" xfId="53" applyNumberFormat="1" applyFont="1" applyFill="1" applyBorder="1" applyAlignment="1">
      <alignment horizontal="right" vertical="center"/>
      <protection/>
    </xf>
    <xf numFmtId="194" fontId="21" fillId="35" borderId="40" xfId="53" applyNumberFormat="1" applyFont="1" applyFill="1" applyBorder="1" applyAlignment="1">
      <alignment horizontal="right" vertical="center"/>
      <protection/>
    </xf>
    <xf numFmtId="194" fontId="21" fillId="0" borderId="70" xfId="53" applyNumberFormat="1" applyFont="1" applyBorder="1" applyAlignment="1">
      <alignment horizontal="right" vertical="center"/>
      <protection/>
    </xf>
    <xf numFmtId="194" fontId="21" fillId="0" borderId="99" xfId="56" applyNumberFormat="1" applyFont="1" applyBorder="1" applyAlignment="1">
      <alignment horizontal="right" vertical="center"/>
      <protection/>
    </xf>
    <xf numFmtId="194" fontId="21" fillId="34" borderId="45" xfId="53" applyNumberFormat="1" applyFont="1" applyFill="1" applyBorder="1" applyAlignment="1">
      <alignment horizontal="right" vertical="center"/>
      <protection/>
    </xf>
    <xf numFmtId="194" fontId="26" fillId="34" borderId="33" xfId="56" applyNumberFormat="1" applyFont="1" applyFill="1" applyBorder="1" applyAlignment="1">
      <alignment horizontal="right" vertical="center"/>
      <protection/>
    </xf>
    <xf numFmtId="194" fontId="21" fillId="34" borderId="97" xfId="53" applyNumberFormat="1" applyFont="1" applyFill="1" applyBorder="1" applyAlignment="1">
      <alignment horizontal="right" vertical="center"/>
      <protection/>
    </xf>
    <xf numFmtId="194" fontId="21" fillId="0" borderId="99" xfId="53" applyNumberFormat="1" applyFont="1" applyBorder="1" applyAlignment="1">
      <alignment horizontal="right" vertical="center"/>
      <protection/>
    </xf>
    <xf numFmtId="194" fontId="21" fillId="0" borderId="33" xfId="54" applyNumberFormat="1" applyFont="1" applyFill="1" applyBorder="1" applyAlignment="1">
      <alignment horizontal="right" vertical="center"/>
      <protection/>
    </xf>
    <xf numFmtId="194" fontId="21" fillId="0" borderId="17" xfId="54" applyNumberFormat="1" applyFont="1" applyFill="1" applyBorder="1" applyAlignment="1">
      <alignment horizontal="right" vertical="center"/>
      <protection/>
    </xf>
    <xf numFmtId="194" fontId="21" fillId="0" borderId="16" xfId="54" applyNumberFormat="1" applyFont="1" applyBorder="1" applyAlignment="1">
      <alignment horizontal="right" vertical="center"/>
      <protection/>
    </xf>
    <xf numFmtId="194" fontId="21" fillId="35" borderId="41" xfId="54" applyNumberFormat="1" applyFont="1" applyFill="1" applyBorder="1" applyAlignment="1">
      <alignment horizontal="right" vertical="center"/>
      <protection/>
    </xf>
    <xf numFmtId="194" fontId="21" fillId="34" borderId="98" xfId="54" applyNumberFormat="1" applyFont="1" applyFill="1" applyBorder="1" applyAlignment="1">
      <alignment horizontal="right" vertical="center"/>
      <protection/>
    </xf>
    <xf numFmtId="194" fontId="22" fillId="34" borderId="88" xfId="54" applyNumberFormat="1" applyFont="1" applyFill="1" applyBorder="1" applyAlignment="1">
      <alignment horizontal="right" vertical="center"/>
      <protection/>
    </xf>
    <xf numFmtId="194" fontId="21" fillId="35" borderId="54" xfId="54" applyNumberFormat="1" applyFont="1" applyFill="1" applyBorder="1" applyAlignment="1">
      <alignment horizontal="right" vertical="center"/>
      <protection/>
    </xf>
    <xf numFmtId="194" fontId="21" fillId="33" borderId="40" xfId="54" applyNumberFormat="1" applyFont="1" applyFill="1" applyBorder="1" applyAlignment="1">
      <alignment horizontal="right" vertical="center"/>
      <protection/>
    </xf>
    <xf numFmtId="194" fontId="22" fillId="0" borderId="60" xfId="54" applyNumberFormat="1" applyFont="1" applyBorder="1" applyAlignment="1">
      <alignment horizontal="right" vertical="center"/>
      <protection/>
    </xf>
    <xf numFmtId="194" fontId="21" fillId="35" borderId="40" xfId="54" applyNumberFormat="1" applyFont="1" applyFill="1" applyBorder="1" applyAlignment="1">
      <alignment horizontal="right" vertical="center"/>
      <protection/>
    </xf>
    <xf numFmtId="194" fontId="21" fillId="34" borderId="64" xfId="54" applyNumberFormat="1" applyFont="1" applyFill="1" applyBorder="1" applyAlignment="1">
      <alignment horizontal="right" vertical="center"/>
      <protection/>
    </xf>
    <xf numFmtId="194" fontId="21" fillId="0" borderId="70" xfId="54" applyNumberFormat="1" applyFont="1" applyBorder="1" applyAlignment="1">
      <alignment horizontal="right" vertical="center"/>
      <protection/>
    </xf>
    <xf numFmtId="194" fontId="21" fillId="0" borderId="99" xfId="54" applyNumberFormat="1" applyFont="1" applyBorder="1" applyAlignment="1">
      <alignment horizontal="right" vertical="center"/>
      <protection/>
    </xf>
    <xf numFmtId="194" fontId="21" fillId="34" borderId="45" xfId="54" applyNumberFormat="1" applyFont="1" applyFill="1" applyBorder="1" applyAlignment="1">
      <alignment horizontal="right" vertical="center"/>
      <protection/>
    </xf>
    <xf numFmtId="194" fontId="21" fillId="34" borderId="97" xfId="54" applyNumberFormat="1" applyFont="1" applyFill="1" applyBorder="1" applyAlignment="1">
      <alignment horizontal="right" vertical="center"/>
      <protection/>
    </xf>
    <xf numFmtId="194" fontId="21" fillId="34" borderId="78" xfId="54" applyNumberFormat="1" applyFont="1" applyFill="1" applyBorder="1" applyAlignment="1">
      <alignment horizontal="right" vertical="center"/>
      <protection/>
    </xf>
    <xf numFmtId="205" fontId="3" fillId="0" borderId="21" xfId="0" applyNumberFormat="1" applyFont="1" applyFill="1" applyBorder="1" applyAlignment="1" applyProtection="1">
      <alignment horizontal="right" vertical="center"/>
      <protection locked="0"/>
    </xf>
    <xf numFmtId="226" fontId="16" fillId="0" borderId="0" xfId="0" applyNumberFormat="1" applyFont="1" applyBorder="1" applyAlignment="1">
      <alignment/>
    </xf>
    <xf numFmtId="227" fontId="3" fillId="0" borderId="0" xfId="0" applyNumberFormat="1" applyFont="1" applyFill="1" applyBorder="1" applyAlignment="1">
      <alignment/>
    </xf>
    <xf numFmtId="0" fontId="37" fillId="0" borderId="24" xfId="53" applyFont="1" applyBorder="1" applyProtection="1">
      <alignment/>
      <protection/>
    </xf>
    <xf numFmtId="0" fontId="23" fillId="0" borderId="24" xfId="54" applyFont="1" applyBorder="1" applyProtection="1">
      <alignment/>
      <protection/>
    </xf>
    <xf numFmtId="0" fontId="3" fillId="0" borderId="0" xfId="0" applyFont="1" applyAlignment="1" quotePrefix="1">
      <alignment horizontal="right"/>
    </xf>
    <xf numFmtId="179" fontId="3" fillId="0" borderId="0" xfId="0" applyNumberFormat="1" applyFont="1" applyBorder="1" applyAlignment="1">
      <alignment/>
    </xf>
    <xf numFmtId="179" fontId="3" fillId="0" borderId="0" xfId="0" applyNumberFormat="1" applyFont="1" applyAlignment="1">
      <alignment/>
    </xf>
    <xf numFmtId="167" fontId="3" fillId="0" borderId="0" xfId="0" applyNumberFormat="1" applyFont="1" applyFill="1" applyAlignment="1">
      <alignment/>
    </xf>
    <xf numFmtId="228" fontId="16" fillId="0" borderId="0" xfId="0" applyNumberFormat="1" applyFont="1" applyFill="1" applyBorder="1" applyAlignment="1">
      <alignment/>
    </xf>
    <xf numFmtId="229" fontId="16" fillId="0" borderId="0" xfId="0" applyNumberFormat="1" applyFont="1" applyBorder="1" applyAlignment="1">
      <alignment/>
    </xf>
    <xf numFmtId="0" fontId="3" fillId="0" borderId="13" xfId="56" applyFont="1" applyBorder="1">
      <alignment/>
      <protection/>
    </xf>
    <xf numFmtId="0" fontId="0" fillId="0" borderId="12" xfId="56" applyFont="1" applyBorder="1">
      <alignment/>
      <protection/>
    </xf>
    <xf numFmtId="0" fontId="3" fillId="0" borderId="12" xfId="0" applyFont="1" applyBorder="1" applyAlignment="1">
      <alignment/>
    </xf>
    <xf numFmtId="0" fontId="19" fillId="0" borderId="12" xfId="56" applyFont="1" applyFill="1" applyBorder="1" applyAlignment="1">
      <alignment horizontal="right"/>
      <protection/>
    </xf>
    <xf numFmtId="195" fontId="19" fillId="0" borderId="12" xfId="56" applyNumberFormat="1" applyFont="1" applyFill="1" applyBorder="1">
      <alignment/>
      <protection/>
    </xf>
    <xf numFmtId="0" fontId="19" fillId="0" borderId="10" xfId="56" applyFont="1" applyBorder="1">
      <alignment/>
      <protection/>
    </xf>
    <xf numFmtId="195" fontId="0" fillId="0" borderId="12" xfId="56" applyNumberFormat="1" applyFont="1" applyBorder="1">
      <alignment/>
      <protection/>
    </xf>
    <xf numFmtId="0" fontId="19" fillId="0" borderId="12" xfId="56" applyFont="1" applyBorder="1">
      <alignment/>
      <protection/>
    </xf>
    <xf numFmtId="0" fontId="3" fillId="0" borderId="10" xfId="56" applyFont="1" applyBorder="1">
      <alignment/>
      <protection/>
    </xf>
    <xf numFmtId="0" fontId="0" fillId="0" borderId="87" xfId="56" applyFont="1" applyBorder="1">
      <alignment/>
      <protection/>
    </xf>
    <xf numFmtId="194" fontId="19" fillId="0" borderId="87" xfId="56" applyNumberFormat="1" applyFont="1" applyBorder="1" applyAlignment="1">
      <alignment horizontal="right" vertical="center"/>
      <protection/>
    </xf>
    <xf numFmtId="0" fontId="3" fillId="0" borderId="87" xfId="0" applyFont="1" applyBorder="1" applyAlignment="1">
      <alignment/>
    </xf>
    <xf numFmtId="195" fontId="0" fillId="0" borderId="87" xfId="56" applyNumberFormat="1" applyFont="1" applyBorder="1" applyAlignment="1">
      <alignment horizontal="right"/>
      <protection/>
    </xf>
    <xf numFmtId="195" fontId="19" fillId="0" borderId="87" xfId="56" applyNumberFormat="1" applyFont="1" applyFill="1" applyBorder="1">
      <alignment/>
      <protection/>
    </xf>
    <xf numFmtId="0" fontId="0" fillId="0" borderId="13" xfId="56" applyFont="1" applyBorder="1">
      <alignment/>
      <protection/>
    </xf>
    <xf numFmtId="0" fontId="19" fillId="0" borderId="21" xfId="56" applyFont="1" applyBorder="1">
      <alignment/>
      <protection/>
    </xf>
    <xf numFmtId="195" fontId="0" fillId="0" borderId="87" xfId="56" applyNumberFormat="1" applyFont="1" applyBorder="1">
      <alignment/>
      <protection/>
    </xf>
    <xf numFmtId="0" fontId="19" fillId="0" borderId="87" xfId="56" applyFont="1" applyBorder="1">
      <alignment/>
      <protection/>
    </xf>
    <xf numFmtId="0" fontId="34" fillId="0" borderId="87" xfId="56" applyFont="1" applyBorder="1">
      <alignment/>
      <protection/>
    </xf>
    <xf numFmtId="0" fontId="3" fillId="0" borderId="11" xfId="56" applyFont="1" applyBorder="1" applyAlignment="1">
      <alignment horizontal="center"/>
      <protection/>
    </xf>
    <xf numFmtId="0" fontId="3" fillId="0" borderId="14" xfId="56" applyFont="1" applyBorder="1" applyAlignment="1">
      <alignment horizontal="center"/>
      <protection/>
    </xf>
    <xf numFmtId="0" fontId="19" fillId="0" borderId="11" xfId="56" applyFont="1" applyBorder="1" applyAlignment="1">
      <alignment horizontal="center" vertical="center"/>
      <protection/>
    </xf>
    <xf numFmtId="0" fontId="15" fillId="0" borderId="19" xfId="56" applyFont="1" applyBorder="1" applyAlignment="1">
      <alignment horizontal="center" vertical="center"/>
      <protection/>
    </xf>
    <xf numFmtId="0" fontId="19" fillId="0" borderId="14" xfId="56" applyFont="1" applyBorder="1" applyAlignment="1">
      <alignment horizontal="center" vertical="center"/>
      <protection/>
    </xf>
    <xf numFmtId="0" fontId="21" fillId="0" borderId="26" xfId="54" applyFont="1" applyBorder="1">
      <alignment/>
      <protection/>
    </xf>
    <xf numFmtId="0" fontId="21" fillId="0" borderId="81" xfId="54" applyFont="1" applyBorder="1">
      <alignment/>
      <protection/>
    </xf>
    <xf numFmtId="0" fontId="22" fillId="0" borderId="24" xfId="54" applyFont="1" applyBorder="1" applyAlignment="1">
      <alignment/>
      <protection/>
    </xf>
    <xf numFmtId="0" fontId="22" fillId="0" borderId="24" xfId="54" applyFont="1" applyBorder="1" applyAlignment="1">
      <alignment horizontal="center"/>
      <protection/>
    </xf>
    <xf numFmtId="0" fontId="22" fillId="0" borderId="24" xfId="54" applyFont="1" applyBorder="1">
      <alignment/>
      <protection/>
    </xf>
    <xf numFmtId="0" fontId="22" fillId="0" borderId="100" xfId="54" applyFont="1" applyBorder="1" applyAlignment="1">
      <alignment horizontal="centerContinuous"/>
      <protection/>
    </xf>
    <xf numFmtId="0" fontId="21" fillId="0" borderId="39" xfId="54" applyFont="1" applyBorder="1" applyAlignment="1">
      <alignment horizontal="centerContinuous"/>
      <protection/>
    </xf>
    <xf numFmtId="0" fontId="22" fillId="0" borderId="39" xfId="54" applyFont="1" applyBorder="1" applyAlignment="1">
      <alignment horizontal="centerContinuous"/>
      <protection/>
    </xf>
    <xf numFmtId="0" fontId="22" fillId="0" borderId="0" xfId="54" applyFont="1" applyBorder="1" applyAlignment="1">
      <alignment horizontal="centerContinuous"/>
      <protection/>
    </xf>
    <xf numFmtId="0" fontId="6" fillId="0" borderId="0" xfId="54" applyFont="1" applyBorder="1" applyAlignment="1">
      <alignment horizontal="centerContinuous"/>
      <protection/>
    </xf>
    <xf numFmtId="0" fontId="6" fillId="0" borderId="17" xfId="54" applyFont="1" applyBorder="1" applyAlignment="1">
      <alignment horizontal="centerContinuous"/>
      <protection/>
    </xf>
    <xf numFmtId="0" fontId="22" fillId="0" borderId="37" xfId="54" applyFont="1" applyBorder="1" applyAlignment="1">
      <alignment horizontal="centerContinuous"/>
      <protection/>
    </xf>
    <xf numFmtId="0" fontId="22" fillId="0" borderId="101" xfId="54" applyFont="1" applyBorder="1" applyAlignment="1">
      <alignment horizontal="centerContinuous"/>
      <protection/>
    </xf>
    <xf numFmtId="0" fontId="0" fillId="0" borderId="39" xfId="0" applyBorder="1" applyAlignment="1">
      <alignment horizontal="centerContinuous"/>
    </xf>
    <xf numFmtId="0" fontId="21" fillId="0" borderId="38" xfId="54" applyFont="1" applyBorder="1" applyAlignment="1">
      <alignment horizontal="centerContinuous"/>
      <protection/>
    </xf>
    <xf numFmtId="0" fontId="21" fillId="0" borderId="102" xfId="54" applyFont="1" applyBorder="1" applyAlignment="1">
      <alignment horizontal="centerContinuous" vertical="center"/>
      <protection/>
    </xf>
    <xf numFmtId="0" fontId="21" fillId="0" borderId="81" xfId="53" applyFont="1" applyBorder="1">
      <alignment/>
      <protection/>
    </xf>
    <xf numFmtId="0" fontId="22" fillId="0" borderId="24" xfId="53" applyFont="1" applyBorder="1" applyAlignment="1">
      <alignment/>
      <protection/>
    </xf>
    <xf numFmtId="0" fontId="22" fillId="0" borderId="24" xfId="53" applyFont="1" applyBorder="1" applyAlignment="1">
      <alignment horizontal="center"/>
      <protection/>
    </xf>
    <xf numFmtId="0" fontId="22" fillId="0" borderId="24" xfId="53" applyFont="1" applyBorder="1">
      <alignment/>
      <protection/>
    </xf>
    <xf numFmtId="0" fontId="22" fillId="0" borderId="100" xfId="53" applyFont="1" applyBorder="1" applyAlignment="1">
      <alignment horizontal="centerContinuous"/>
      <protection/>
    </xf>
    <xf numFmtId="0" fontId="21" fillId="0" borderId="39" xfId="53" applyFont="1" applyBorder="1" applyAlignment="1">
      <alignment horizontal="centerContinuous"/>
      <protection/>
    </xf>
    <xf numFmtId="0" fontId="22" fillId="0" borderId="39" xfId="53" applyFont="1" applyBorder="1" applyAlignment="1">
      <alignment horizontal="centerContinuous"/>
      <protection/>
    </xf>
    <xf numFmtId="0" fontId="22" fillId="0" borderId="0" xfId="53" applyFont="1" applyBorder="1" applyAlignment="1">
      <alignment horizontal="centerContinuous"/>
      <protection/>
    </xf>
    <xf numFmtId="0" fontId="6" fillId="0" borderId="0" xfId="53" applyFont="1" applyBorder="1" applyAlignment="1">
      <alignment horizontal="centerContinuous"/>
      <protection/>
    </xf>
    <xf numFmtId="0" fontId="6" fillId="0" borderId="17" xfId="53" applyFont="1" applyBorder="1" applyAlignment="1">
      <alignment horizontal="centerContinuous"/>
      <protection/>
    </xf>
    <xf numFmtId="0" fontId="22" fillId="0" borderId="37" xfId="53" applyFont="1" applyBorder="1" applyAlignment="1">
      <alignment horizontal="centerContinuous"/>
      <protection/>
    </xf>
    <xf numFmtId="0" fontId="22" fillId="0" borderId="101" xfId="53" applyFont="1" applyBorder="1" applyAlignment="1">
      <alignment horizontal="centerContinuous"/>
      <protection/>
    </xf>
    <xf numFmtId="0" fontId="0" fillId="0" borderId="0" xfId="0" applyBorder="1" applyAlignment="1">
      <alignment horizontal="centerContinuous"/>
    </xf>
    <xf numFmtId="0" fontId="22" fillId="0" borderId="103" xfId="53" applyFont="1" applyBorder="1" applyAlignment="1">
      <alignment horizontal="centerContinuous"/>
      <protection/>
    </xf>
    <xf numFmtId="0" fontId="21" fillId="0" borderId="38" xfId="53" applyFont="1" applyBorder="1" applyAlignment="1">
      <alignment horizontal="centerContinuous"/>
      <protection/>
    </xf>
    <xf numFmtId="0" fontId="21" fillId="0" borderId="102" xfId="53" applyFont="1" applyBorder="1" applyAlignment="1">
      <alignment horizontal="centerContinuous" vertical="center"/>
      <protection/>
    </xf>
    <xf numFmtId="0" fontId="20" fillId="0" borderId="0" xfId="53" applyFont="1">
      <alignment/>
      <protection/>
    </xf>
    <xf numFmtId="1" fontId="21" fillId="0" borderId="29" xfId="53" applyNumberFormat="1" applyFont="1" applyFill="1" applyBorder="1" applyAlignment="1">
      <alignment horizontal="centerContinuous" vertical="center"/>
      <protection/>
    </xf>
    <xf numFmtId="194" fontId="21" fillId="0" borderId="32" xfId="53" applyNumberFormat="1" applyFont="1" applyFill="1" applyBorder="1" applyAlignment="1">
      <alignment horizontal="right" vertical="center"/>
      <protection/>
    </xf>
    <xf numFmtId="194" fontId="21" fillId="0" borderId="33" xfId="53" applyNumberFormat="1" applyFont="1" applyFill="1" applyBorder="1" applyAlignment="1">
      <alignment horizontal="right" vertical="center"/>
      <protection/>
    </xf>
    <xf numFmtId="194" fontId="21" fillId="0" borderId="17" xfId="53" applyNumberFormat="1" applyFont="1" applyFill="1" applyBorder="1" applyAlignment="1">
      <alignment horizontal="right" vertical="center"/>
      <protection/>
    </xf>
    <xf numFmtId="194" fontId="21" fillId="0" borderId="33" xfId="56" applyNumberFormat="1" applyFont="1" applyFill="1" applyBorder="1" applyAlignment="1">
      <alignment horizontal="right" vertical="center"/>
      <protection/>
    </xf>
    <xf numFmtId="194" fontId="21" fillId="0" borderId="0" xfId="53" applyNumberFormat="1" applyFont="1" applyFill="1" applyBorder="1" applyAlignment="1">
      <alignment horizontal="right" vertical="center"/>
      <protection/>
    </xf>
    <xf numFmtId="194" fontId="21" fillId="0" borderId="43" xfId="53" applyNumberFormat="1" applyFont="1" applyFill="1" applyBorder="1" applyAlignment="1">
      <alignment horizontal="right" vertical="center"/>
      <protection/>
    </xf>
    <xf numFmtId="194" fontId="21" fillId="0" borderId="33" xfId="53" applyNumberFormat="1" applyFont="1" applyFill="1" applyBorder="1" applyAlignment="1">
      <alignment horizontal="right" vertical="center"/>
      <protection/>
    </xf>
    <xf numFmtId="1" fontId="21" fillId="0" borderId="53" xfId="53" applyNumberFormat="1" applyFont="1" applyFill="1" applyBorder="1" applyAlignment="1">
      <alignment horizontal="centerContinuous" vertical="center"/>
      <protection/>
    </xf>
    <xf numFmtId="1" fontId="21" fillId="0" borderId="104" xfId="53" applyNumberFormat="1" applyFont="1" applyFill="1" applyBorder="1" applyAlignment="1">
      <alignment horizontal="centerContinuous" vertical="center"/>
      <protection/>
    </xf>
    <xf numFmtId="1" fontId="21" fillId="0" borderId="19" xfId="53" applyNumberFormat="1" applyFont="1" applyFill="1" applyBorder="1" applyAlignment="1">
      <alignment horizontal="centerContinuous" vertical="center"/>
      <protection/>
    </xf>
    <xf numFmtId="194" fontId="21" fillId="0" borderId="0" xfId="54" applyNumberFormat="1" applyFont="1" applyFill="1" applyBorder="1" applyAlignment="1">
      <alignment horizontal="right" vertical="center"/>
      <protection/>
    </xf>
    <xf numFmtId="194" fontId="21" fillId="0" borderId="40" xfId="54" applyNumberFormat="1" applyFont="1" applyFill="1" applyBorder="1" applyAlignment="1">
      <alignment horizontal="right" vertical="center"/>
      <protection/>
    </xf>
    <xf numFmtId="1" fontId="21" fillId="0" borderId="11" xfId="53" applyNumberFormat="1" applyFont="1" applyFill="1" applyBorder="1" applyAlignment="1">
      <alignment horizontal="centerContinuous" vertical="center"/>
      <protection/>
    </xf>
    <xf numFmtId="1" fontId="21" fillId="0" borderId="14" xfId="53" applyNumberFormat="1" applyFont="1" applyFill="1" applyBorder="1" applyAlignment="1">
      <alignment horizontal="centerContinuous" vertical="center"/>
      <protection/>
    </xf>
    <xf numFmtId="194" fontId="21" fillId="0" borderId="32" xfId="54" applyNumberFormat="1" applyFont="1" applyFill="1" applyBorder="1" applyAlignment="1">
      <alignment horizontal="right" vertical="center"/>
      <protection/>
    </xf>
    <xf numFmtId="194" fontId="21" fillId="0" borderId="43" xfId="54" applyNumberFormat="1" applyFont="1" applyFill="1" applyBorder="1" applyAlignment="1">
      <alignment horizontal="right" vertical="center"/>
      <protection/>
    </xf>
    <xf numFmtId="194" fontId="21" fillId="0" borderId="33" xfId="54" applyNumberFormat="1" applyFont="1" applyFill="1" applyBorder="1" applyAlignment="1">
      <alignment horizontal="right" vertical="center"/>
      <protection/>
    </xf>
    <xf numFmtId="194" fontId="21" fillId="0" borderId="40" xfId="53" applyNumberFormat="1" applyFont="1" applyFill="1" applyBorder="1" applyAlignment="1">
      <alignment horizontal="right" vertical="center"/>
      <protection/>
    </xf>
    <xf numFmtId="1" fontId="21" fillId="0" borderId="27" xfId="53" applyNumberFormat="1" applyFont="1" applyBorder="1" applyAlignment="1">
      <alignment horizontal="centerContinuous" vertical="center"/>
      <protection/>
    </xf>
    <xf numFmtId="1" fontId="21" fillId="0" borderId="104" xfId="53" applyNumberFormat="1" applyFont="1" applyBorder="1" applyAlignment="1">
      <alignment horizontal="centerContinuous" vertical="center"/>
      <protection/>
    </xf>
    <xf numFmtId="194" fontId="21" fillId="34" borderId="32" xfId="56" applyNumberFormat="1" applyFont="1" applyFill="1" applyBorder="1" applyAlignment="1">
      <alignment horizontal="right" vertical="center"/>
      <protection/>
    </xf>
    <xf numFmtId="194" fontId="21" fillId="34" borderId="55" xfId="56" applyNumberFormat="1" applyFont="1" applyFill="1" applyBorder="1" applyAlignment="1">
      <alignment horizontal="right" vertical="center"/>
      <protection/>
    </xf>
    <xf numFmtId="194" fontId="21" fillId="34" borderId="22" xfId="56" applyNumberFormat="1" applyFont="1" applyFill="1" applyBorder="1" applyAlignment="1">
      <alignment horizontal="right" vertical="center"/>
      <protection/>
    </xf>
    <xf numFmtId="194" fontId="21" fillId="34" borderId="44" xfId="56" applyNumberFormat="1" applyFont="1" applyFill="1" applyBorder="1" applyAlignment="1">
      <alignment horizontal="right" vertical="center"/>
      <protection/>
    </xf>
    <xf numFmtId="194" fontId="21" fillId="34" borderId="20" xfId="56" applyNumberFormat="1" applyFont="1" applyFill="1" applyBorder="1" applyAlignment="1">
      <alignment horizontal="right" vertical="center"/>
      <protection/>
    </xf>
    <xf numFmtId="194" fontId="21" fillId="34" borderId="72" xfId="56" applyNumberFormat="1" applyFont="1" applyFill="1" applyBorder="1" applyAlignment="1">
      <alignment horizontal="right" vertical="center"/>
      <protection/>
    </xf>
    <xf numFmtId="0" fontId="21" fillId="0" borderId="23" xfId="55" applyFont="1" applyBorder="1">
      <alignment/>
      <protection/>
    </xf>
    <xf numFmtId="0" fontId="21" fillId="0" borderId="24" xfId="55" applyFont="1" applyBorder="1">
      <alignment/>
      <protection/>
    </xf>
    <xf numFmtId="0" fontId="21" fillId="0" borderId="25" xfId="55" applyFont="1" applyBorder="1" applyAlignment="1">
      <alignment vertical="center"/>
      <protection/>
    </xf>
    <xf numFmtId="0" fontId="21" fillId="0" borderId="26" xfId="55" applyFont="1" applyBorder="1">
      <alignment/>
      <protection/>
    </xf>
    <xf numFmtId="0" fontId="21" fillId="0" borderId="81" xfId="55" applyFont="1" applyBorder="1">
      <alignment/>
      <protection/>
    </xf>
    <xf numFmtId="0" fontId="22" fillId="0" borderId="24" xfId="55" applyFont="1" applyBorder="1" applyAlignment="1">
      <alignment/>
      <protection/>
    </xf>
    <xf numFmtId="0" fontId="22" fillId="0" borderId="24" xfId="55" applyFont="1" applyBorder="1" applyAlignment="1">
      <alignment horizontal="center"/>
      <protection/>
    </xf>
    <xf numFmtId="0" fontId="22" fillId="0" borderId="24" xfId="55" applyFont="1" applyBorder="1">
      <alignment/>
      <protection/>
    </xf>
    <xf numFmtId="0" fontId="6" fillId="0" borderId="24" xfId="55" applyFont="1" applyBorder="1">
      <alignment/>
      <protection/>
    </xf>
    <xf numFmtId="0" fontId="21" fillId="0" borderId="27" xfId="55" applyFont="1" applyBorder="1">
      <alignment/>
      <protection/>
    </xf>
    <xf numFmtId="0" fontId="21" fillId="0" borderId="28" xfId="55" applyFont="1" applyBorder="1">
      <alignment/>
      <protection/>
    </xf>
    <xf numFmtId="0" fontId="21" fillId="0" borderId="0" xfId="55" applyFont="1" applyAlignment="1">
      <alignment/>
      <protection/>
    </xf>
    <xf numFmtId="0" fontId="23" fillId="0" borderId="0" xfId="55" applyFont="1" applyAlignment="1">
      <alignment/>
      <protection/>
    </xf>
    <xf numFmtId="0" fontId="21" fillId="0" borderId="19" xfId="55" applyFont="1" applyBorder="1" applyAlignment="1">
      <alignment vertical="center"/>
      <protection/>
    </xf>
    <xf numFmtId="0" fontId="22" fillId="0" borderId="100" xfId="55" applyFont="1" applyBorder="1" applyAlignment="1">
      <alignment horizontal="centerContinuous"/>
      <protection/>
    </xf>
    <xf numFmtId="0" fontId="21" fillId="0" borderId="39" xfId="55" applyFont="1" applyBorder="1" applyAlignment="1">
      <alignment horizontal="centerContinuous"/>
      <protection/>
    </xf>
    <xf numFmtId="0" fontId="22" fillId="0" borderId="39" xfId="55" applyFont="1" applyBorder="1" applyAlignment="1">
      <alignment horizontal="centerContinuous"/>
      <protection/>
    </xf>
    <xf numFmtId="0" fontId="22" fillId="0" borderId="0" xfId="55" applyFont="1" applyBorder="1" applyAlignment="1">
      <alignment horizontal="centerContinuous"/>
      <protection/>
    </xf>
    <xf numFmtId="0" fontId="22" fillId="0" borderId="17" xfId="55" applyFont="1" applyBorder="1" applyAlignment="1">
      <alignment horizontal="centerContinuous"/>
      <protection/>
    </xf>
    <xf numFmtId="0" fontId="6" fillId="0" borderId="0" xfId="55" applyFont="1" applyBorder="1" applyAlignment="1">
      <alignment horizontal="centerContinuous"/>
      <protection/>
    </xf>
    <xf numFmtId="0" fontId="6" fillId="0" borderId="17" xfId="55" applyFont="1" applyBorder="1" applyAlignment="1">
      <alignment horizontal="centerContinuous"/>
      <protection/>
    </xf>
    <xf numFmtId="0" fontId="22" fillId="0" borderId="37" xfId="55" applyFont="1" applyBorder="1" applyAlignment="1">
      <alignment horizontal="centerContinuous"/>
      <protection/>
    </xf>
    <xf numFmtId="0" fontId="22" fillId="0" borderId="101" xfId="55" applyFont="1" applyBorder="1" applyAlignment="1">
      <alignment horizontal="centerContinuous"/>
      <protection/>
    </xf>
    <xf numFmtId="0" fontId="22" fillId="0" borderId="103" xfId="55" applyFont="1" applyBorder="1" applyAlignment="1">
      <alignment horizontal="centerContinuous"/>
      <protection/>
    </xf>
    <xf numFmtId="0" fontId="21" fillId="0" borderId="29" xfId="55" applyFont="1" applyBorder="1">
      <alignment/>
      <protection/>
    </xf>
    <xf numFmtId="0" fontId="21" fillId="0" borderId="19" xfId="55" applyFont="1" applyBorder="1" applyAlignment="1">
      <alignment horizontal="center" vertical="center"/>
      <protection/>
    </xf>
    <xf numFmtId="0" fontId="21" fillId="0" borderId="30" xfId="55" applyFont="1" applyBorder="1" applyAlignment="1">
      <alignment horizontal="center" vertical="center"/>
      <protection/>
    </xf>
    <xf numFmtId="0" fontId="21" fillId="0" borderId="31" xfId="55" applyFont="1" applyBorder="1" applyAlignment="1">
      <alignment horizontal="center" vertical="center"/>
      <protection/>
    </xf>
    <xf numFmtId="0" fontId="21" fillId="0" borderId="33" xfId="55" applyFont="1" applyBorder="1" applyAlignment="1">
      <alignment horizontal="center" vertical="center"/>
      <protection/>
    </xf>
    <xf numFmtId="0" fontId="21" fillId="0" borderId="32" xfId="55" applyFont="1" applyBorder="1" applyAlignment="1">
      <alignment horizontal="center" vertical="center"/>
      <protection/>
    </xf>
    <xf numFmtId="0" fontId="21" fillId="0" borderId="34" xfId="55" applyFont="1" applyBorder="1" applyAlignment="1">
      <alignment vertical="center"/>
      <protection/>
    </xf>
    <xf numFmtId="0" fontId="21" fillId="0" borderId="35" xfId="55" applyFont="1" applyBorder="1" applyAlignment="1">
      <alignment horizontal="center" vertical="center"/>
      <protection/>
    </xf>
    <xf numFmtId="0" fontId="21" fillId="0" borderId="36" xfId="55" applyFont="1" applyBorder="1" applyAlignment="1">
      <alignment horizontal="center" vertical="center"/>
      <protection/>
    </xf>
    <xf numFmtId="0" fontId="21" fillId="0" borderId="31" xfId="55" applyFont="1" applyBorder="1" applyAlignment="1">
      <alignment horizontal="centerContinuous" vertical="center"/>
      <protection/>
    </xf>
    <xf numFmtId="0" fontId="21" fillId="0" borderId="31" xfId="55" applyFont="1" applyBorder="1" applyAlignment="1">
      <alignment vertical="center"/>
      <protection/>
    </xf>
    <xf numFmtId="0" fontId="21" fillId="0" borderId="17" xfId="55" applyFont="1" applyBorder="1" applyAlignment="1">
      <alignment horizontal="center" vertical="center"/>
      <protection/>
    </xf>
    <xf numFmtId="0" fontId="21" fillId="0" borderId="37" xfId="55" applyFont="1" applyBorder="1" applyAlignment="1">
      <alignment horizontal="center" vertical="center"/>
      <protection/>
    </xf>
    <xf numFmtId="0" fontId="21" fillId="0" borderId="38" xfId="55" applyFont="1" applyBorder="1" applyAlignment="1">
      <alignment horizontal="centerContinuous"/>
      <protection/>
    </xf>
    <xf numFmtId="0" fontId="21" fillId="0" borderId="38" xfId="55" applyFont="1" applyBorder="1" applyAlignment="1">
      <alignment horizontal="centerContinuous" vertical="center"/>
      <protection/>
    </xf>
    <xf numFmtId="0" fontId="21" fillId="0" borderId="39" xfId="55" applyFont="1" applyBorder="1" applyAlignment="1">
      <alignment horizontal="centerContinuous" vertical="center"/>
      <protection/>
    </xf>
    <xf numFmtId="0" fontId="21" fillId="0" borderId="102" xfId="55" applyFont="1" applyBorder="1" applyAlignment="1">
      <alignment horizontal="centerContinuous" vertical="center"/>
      <protection/>
    </xf>
    <xf numFmtId="0" fontId="21" fillId="0" borderId="33" xfId="55" applyFont="1" applyBorder="1" applyAlignment="1">
      <alignment horizontal="centerContinuous" vertical="center"/>
      <protection/>
    </xf>
    <xf numFmtId="0" fontId="21" fillId="0" borderId="40" xfId="55" applyFont="1" applyBorder="1" applyAlignment="1">
      <alignment horizontal="center" vertical="center"/>
      <protection/>
    </xf>
    <xf numFmtId="0" fontId="21" fillId="0" borderId="0" xfId="55" applyFont="1" applyBorder="1" applyAlignment="1">
      <alignment horizontal="centerContinuous" vertical="center"/>
      <protection/>
    </xf>
    <xf numFmtId="0" fontId="21" fillId="0" borderId="36" xfId="55" applyFont="1" applyBorder="1" applyAlignment="1">
      <alignment horizontal="centerContinuous" vertical="center"/>
      <protection/>
    </xf>
    <xf numFmtId="0" fontId="21" fillId="0" borderId="41" xfId="55" applyFont="1" applyBorder="1" applyAlignment="1">
      <alignment horizontal="centerContinuous" vertical="center"/>
      <protection/>
    </xf>
    <xf numFmtId="0" fontId="21" fillId="0" borderId="42" xfId="55" applyFont="1" applyBorder="1" applyAlignment="1">
      <alignment vertical="center"/>
      <protection/>
    </xf>
    <xf numFmtId="0" fontId="21" fillId="0" borderId="29" xfId="55" applyFont="1" applyBorder="1" applyAlignment="1">
      <alignment horizontal="center" vertical="center"/>
      <protection/>
    </xf>
    <xf numFmtId="0" fontId="21" fillId="0" borderId="0" xfId="55" applyFont="1" applyBorder="1" applyAlignment="1">
      <alignment horizontal="center" vertical="center"/>
      <protection/>
    </xf>
    <xf numFmtId="0" fontId="21" fillId="0" borderId="43" xfId="55" applyFont="1" applyBorder="1" applyAlignment="1">
      <alignment horizontal="center" vertical="center"/>
      <protection/>
    </xf>
    <xf numFmtId="0" fontId="21" fillId="0" borderId="32" xfId="55" applyFont="1" applyBorder="1" applyAlignment="1">
      <alignment horizontal="centerContinuous" vertical="center"/>
      <protection/>
    </xf>
    <xf numFmtId="0" fontId="21" fillId="0" borderId="17" xfId="55" applyFont="1" applyBorder="1" applyAlignment="1">
      <alignment horizontal="centerContinuous" vertical="center"/>
      <protection/>
    </xf>
    <xf numFmtId="0" fontId="21" fillId="0" borderId="0" xfId="55" applyFont="1" applyBorder="1" applyAlignment="1">
      <alignment vertical="center"/>
      <protection/>
    </xf>
    <xf numFmtId="0" fontId="22" fillId="0" borderId="33" xfId="55" applyFont="1" applyBorder="1" applyAlignment="1">
      <alignment horizontal="centerContinuous" vertical="center"/>
      <protection/>
    </xf>
    <xf numFmtId="0" fontId="22" fillId="0" borderId="0" xfId="55" applyFont="1" applyBorder="1" applyAlignment="1">
      <alignment horizontal="center" vertical="center"/>
      <protection/>
    </xf>
    <xf numFmtId="0" fontId="23" fillId="0" borderId="0" xfId="55" applyFont="1" applyAlignment="1">
      <alignment horizontal="left"/>
      <protection/>
    </xf>
    <xf numFmtId="0" fontId="22" fillId="0" borderId="33" xfId="55" applyFont="1" applyBorder="1" applyAlignment="1">
      <alignment horizontal="center" vertical="center"/>
      <protection/>
    </xf>
    <xf numFmtId="0" fontId="22" fillId="0" borderId="0" xfId="55" applyFont="1" applyBorder="1" applyAlignment="1">
      <alignment horizontal="center" vertical="center"/>
      <protection/>
    </xf>
    <xf numFmtId="0" fontId="21" fillId="0" borderId="29" xfId="55" applyFont="1" applyBorder="1" applyAlignment="1">
      <alignment horizontal="center" vertical="center"/>
      <protection/>
    </xf>
    <xf numFmtId="0" fontId="21" fillId="0" borderId="44" xfId="55" applyFont="1" applyBorder="1" applyAlignment="1">
      <alignment horizontal="center" vertical="center"/>
      <protection/>
    </xf>
    <xf numFmtId="0" fontId="21" fillId="0" borderId="45" xfId="55" applyFont="1" applyBorder="1" applyAlignment="1">
      <alignment horizontal="center" vertical="center"/>
      <protection/>
    </xf>
    <xf numFmtId="0" fontId="21" fillId="0" borderId="41" xfId="55" applyFont="1" applyBorder="1" applyAlignment="1">
      <alignment horizontal="center" vertical="center"/>
      <protection/>
    </xf>
    <xf numFmtId="0" fontId="21" fillId="0" borderId="41" xfId="55" applyFont="1" applyBorder="1" applyAlignment="1">
      <alignment vertical="center"/>
      <protection/>
    </xf>
    <xf numFmtId="0" fontId="21" fillId="0" borderId="39" xfId="55" applyFont="1" applyBorder="1" applyAlignment="1">
      <alignment vertical="center"/>
      <protection/>
    </xf>
    <xf numFmtId="0" fontId="21" fillId="0" borderId="39" xfId="55" applyFont="1" applyBorder="1" applyAlignment="1">
      <alignment horizontal="center" vertical="center"/>
      <protection/>
    </xf>
    <xf numFmtId="0" fontId="21" fillId="0" borderId="92" xfId="55" applyFont="1" applyBorder="1" applyAlignment="1">
      <alignment horizontal="center" vertical="center"/>
      <protection/>
    </xf>
    <xf numFmtId="0" fontId="23" fillId="0" borderId="0" xfId="55" applyFont="1" applyBorder="1" applyAlignment="1">
      <alignment/>
      <protection/>
    </xf>
    <xf numFmtId="0" fontId="21" fillId="0" borderId="0" xfId="55" applyFont="1" applyBorder="1" applyAlignment="1">
      <alignment/>
      <protection/>
    </xf>
    <xf numFmtId="0" fontId="21" fillId="0" borderId="20" xfId="55" applyFont="1" applyBorder="1" applyAlignment="1">
      <alignment horizontal="centerContinuous"/>
      <protection/>
    </xf>
    <xf numFmtId="0" fontId="21" fillId="0" borderId="12" xfId="55" applyFont="1" applyBorder="1" applyAlignment="1">
      <alignment horizontal="centerContinuous"/>
      <protection/>
    </xf>
    <xf numFmtId="0" fontId="6" fillId="0" borderId="10" xfId="55" applyFont="1" applyBorder="1" applyAlignment="1">
      <alignment horizontal="centerContinuous"/>
      <protection/>
    </xf>
    <xf numFmtId="0" fontId="21" fillId="0" borderId="10" xfId="55" applyFont="1" applyBorder="1" applyAlignment="1">
      <alignment horizontal="centerContinuous"/>
      <protection/>
    </xf>
    <xf numFmtId="0" fontId="21" fillId="0" borderId="18" xfId="55" applyFont="1" applyBorder="1" applyAlignment="1">
      <alignment horizontal="centerContinuous"/>
      <protection/>
    </xf>
    <xf numFmtId="0" fontId="21" fillId="0" borderId="29" xfId="55" applyFont="1" applyBorder="1" applyAlignment="1">
      <alignment/>
      <protection/>
    </xf>
    <xf numFmtId="0" fontId="21" fillId="0" borderId="47" xfId="55" applyFont="1" applyBorder="1">
      <alignment/>
      <protection/>
    </xf>
    <xf numFmtId="0" fontId="21" fillId="0" borderId="48" xfId="55" applyFont="1" applyBorder="1" applyAlignment="1">
      <alignment horizontal="centerContinuous"/>
      <protection/>
    </xf>
    <xf numFmtId="0" fontId="21" fillId="0" borderId="49" xfId="55" applyFont="1" applyBorder="1" applyAlignment="1">
      <alignment horizontal="centerContinuous"/>
      <protection/>
    </xf>
    <xf numFmtId="0" fontId="21" fillId="0" borderId="15" xfId="55" applyFont="1" applyBorder="1">
      <alignment/>
      <protection/>
    </xf>
    <xf numFmtId="0" fontId="21" fillId="0" borderId="51" xfId="55" applyFont="1" applyBorder="1">
      <alignment/>
      <protection/>
    </xf>
    <xf numFmtId="0" fontId="21" fillId="0" borderId="52" xfId="55" applyFont="1" applyBorder="1">
      <alignment/>
      <protection/>
    </xf>
    <xf numFmtId="0" fontId="21" fillId="0" borderId="10" xfId="55" applyFont="1" applyBorder="1">
      <alignment/>
      <protection/>
    </xf>
    <xf numFmtId="194" fontId="21" fillId="0" borderId="33" xfId="55" applyNumberFormat="1" applyFont="1" applyFill="1" applyBorder="1" applyAlignment="1">
      <alignment horizontal="right" vertical="center"/>
      <protection/>
    </xf>
    <xf numFmtId="194" fontId="21" fillId="33" borderId="33" xfId="55" applyNumberFormat="1" applyFont="1" applyFill="1" applyBorder="1" applyAlignment="1">
      <alignment horizontal="right" vertical="center"/>
      <protection/>
    </xf>
    <xf numFmtId="194" fontId="21" fillId="33" borderId="0" xfId="55" applyNumberFormat="1" applyFont="1" applyFill="1" applyBorder="1" applyAlignment="1">
      <alignment horizontal="right" vertical="center"/>
      <protection/>
    </xf>
    <xf numFmtId="194" fontId="21" fillId="33" borderId="43" xfId="55" applyNumberFormat="1" applyFont="1" applyFill="1" applyBorder="1" applyAlignment="1">
      <alignment horizontal="right" vertical="center"/>
      <protection/>
    </xf>
    <xf numFmtId="194" fontId="21" fillId="0" borderId="33" xfId="55" applyNumberFormat="1" applyFont="1" applyBorder="1" applyAlignment="1">
      <alignment horizontal="right" vertical="center"/>
      <protection/>
    </xf>
    <xf numFmtId="194" fontId="21" fillId="34" borderId="17" xfId="55" applyNumberFormat="1" applyFont="1" applyFill="1" applyBorder="1" applyAlignment="1">
      <alignment horizontal="right" vertical="center"/>
      <protection/>
    </xf>
    <xf numFmtId="194" fontId="21" fillId="34" borderId="33" xfId="55" applyNumberFormat="1" applyFont="1" applyFill="1" applyBorder="1" applyAlignment="1">
      <alignment horizontal="right" vertical="center"/>
      <protection/>
    </xf>
    <xf numFmtId="194" fontId="21" fillId="34" borderId="32" xfId="55" applyNumberFormat="1" applyFont="1" applyFill="1" applyBorder="1" applyAlignment="1">
      <alignment horizontal="right" vertical="center"/>
      <protection/>
    </xf>
    <xf numFmtId="194" fontId="21" fillId="0" borderId="17" xfId="55" applyNumberFormat="1" applyFont="1" applyBorder="1" applyAlignment="1">
      <alignment horizontal="right" vertical="center"/>
      <protection/>
    </xf>
    <xf numFmtId="194" fontId="21" fillId="34" borderId="0" xfId="55" applyNumberFormat="1" applyFont="1" applyFill="1" applyBorder="1" applyAlignment="1">
      <alignment horizontal="right" vertical="center"/>
      <protection/>
    </xf>
    <xf numFmtId="194" fontId="21" fillId="35" borderId="43" xfId="55" applyNumberFormat="1" applyFont="1" applyFill="1" applyBorder="1" applyAlignment="1">
      <alignment horizontal="right" vertical="center"/>
      <protection/>
    </xf>
    <xf numFmtId="0" fontId="21" fillId="0" borderId="17" xfId="55" applyFont="1" applyBorder="1">
      <alignment/>
      <protection/>
    </xf>
    <xf numFmtId="0" fontId="21" fillId="0" borderId="0" xfId="55" applyFont="1" applyAlignment="1">
      <alignment vertical="center"/>
      <protection/>
    </xf>
    <xf numFmtId="194" fontId="21" fillId="0" borderId="0" xfId="55" applyNumberFormat="1" applyFont="1" applyBorder="1" applyAlignment="1">
      <alignment horizontal="right" vertical="center"/>
      <protection/>
    </xf>
    <xf numFmtId="194" fontId="21" fillId="0" borderId="43" xfId="55" applyNumberFormat="1" applyFont="1" applyBorder="1" applyAlignment="1">
      <alignment horizontal="right" vertical="center"/>
      <protection/>
    </xf>
    <xf numFmtId="194" fontId="21" fillId="0" borderId="32" xfId="55" applyNumberFormat="1" applyFont="1" applyBorder="1" applyAlignment="1">
      <alignment horizontal="right" vertical="center"/>
      <protection/>
    </xf>
    <xf numFmtId="194" fontId="21" fillId="34" borderId="40" xfId="55" applyNumberFormat="1" applyFont="1" applyFill="1" applyBorder="1" applyAlignment="1">
      <alignment horizontal="right" vertical="center"/>
      <protection/>
    </xf>
    <xf numFmtId="194" fontId="21" fillId="34" borderId="43" xfId="55" applyNumberFormat="1" applyFont="1" applyFill="1" applyBorder="1" applyAlignment="1">
      <alignment horizontal="right" vertical="center"/>
      <protection/>
    </xf>
    <xf numFmtId="0" fontId="22" fillId="0" borderId="28" xfId="55" applyFont="1" applyBorder="1" applyAlignment="1">
      <alignment horizontal="centerContinuous" vertical="center"/>
      <protection/>
    </xf>
    <xf numFmtId="194" fontId="21" fillId="33" borderId="40" xfId="55" applyNumberFormat="1" applyFont="1" applyFill="1" applyBorder="1" applyAlignment="1">
      <alignment horizontal="right" vertical="center"/>
      <protection/>
    </xf>
    <xf numFmtId="0" fontId="21" fillId="0" borderId="17" xfId="55" applyFont="1" applyBorder="1" applyAlignment="1">
      <alignment horizontal="centerContinuous"/>
      <protection/>
    </xf>
    <xf numFmtId="0" fontId="21" fillId="0" borderId="48" xfId="55" applyFont="1" applyBorder="1" applyAlignment="1">
      <alignment vertical="center"/>
      <protection/>
    </xf>
    <xf numFmtId="194" fontId="21" fillId="0" borderId="54" xfId="55" applyNumberFormat="1" applyFont="1" applyBorder="1" applyAlignment="1">
      <alignment horizontal="right" vertical="center"/>
      <protection/>
    </xf>
    <xf numFmtId="194" fontId="21" fillId="0" borderId="48" xfId="55" applyNumberFormat="1" applyFont="1" applyBorder="1" applyAlignment="1">
      <alignment horizontal="right" vertical="center"/>
      <protection/>
    </xf>
    <xf numFmtId="194" fontId="21" fillId="0" borderId="50" xfId="55" applyNumberFormat="1" applyFont="1" applyBorder="1" applyAlignment="1">
      <alignment horizontal="right" vertical="center"/>
      <protection/>
    </xf>
    <xf numFmtId="194" fontId="21" fillId="0" borderId="49" xfId="55" applyNumberFormat="1" applyFont="1" applyBorder="1" applyAlignment="1">
      <alignment horizontal="right" vertical="center"/>
      <protection/>
    </xf>
    <xf numFmtId="194" fontId="21" fillId="0" borderId="55" xfId="55" applyNumberFormat="1" applyFont="1" applyBorder="1" applyAlignment="1">
      <alignment horizontal="right" vertical="center"/>
      <protection/>
    </xf>
    <xf numFmtId="0" fontId="22" fillId="0" borderId="56" xfId="55" applyFont="1" applyBorder="1">
      <alignment/>
      <protection/>
    </xf>
    <xf numFmtId="0" fontId="22" fillId="0" borderId="57" xfId="55" applyFont="1" applyBorder="1">
      <alignment/>
      <protection/>
    </xf>
    <xf numFmtId="0" fontId="22" fillId="0" borderId="58" xfId="55" applyFont="1" applyBorder="1" applyAlignment="1">
      <alignment vertical="center"/>
      <protection/>
    </xf>
    <xf numFmtId="194" fontId="22" fillId="0" borderId="60" xfId="55" applyNumberFormat="1" applyFont="1" applyBorder="1" applyAlignment="1">
      <alignment horizontal="right" vertical="center"/>
      <protection/>
    </xf>
    <xf numFmtId="194" fontId="22" fillId="0" borderId="58" xfId="55" applyNumberFormat="1" applyFont="1" applyBorder="1" applyAlignment="1">
      <alignment horizontal="right" vertical="center"/>
      <protection/>
    </xf>
    <xf numFmtId="194" fontId="22" fillId="0" borderId="88" xfId="55" applyNumberFormat="1" applyFont="1" applyBorder="1" applyAlignment="1">
      <alignment horizontal="right" vertical="center"/>
      <protection/>
    </xf>
    <xf numFmtId="194" fontId="22" fillId="0" borderId="61" xfId="55" applyNumberFormat="1" applyFont="1" applyBorder="1" applyAlignment="1">
      <alignment horizontal="right" vertical="center"/>
      <protection/>
    </xf>
    <xf numFmtId="194" fontId="22" fillId="0" borderId="62" xfId="55" applyNumberFormat="1" applyFont="1" applyBorder="1" applyAlignment="1">
      <alignment horizontal="right" vertical="center"/>
      <protection/>
    </xf>
    <xf numFmtId="194" fontId="22" fillId="0" borderId="60" xfId="55" applyNumberFormat="1" applyFont="1" applyBorder="1" applyAlignment="1">
      <alignment horizontal="right" vertical="center"/>
      <protection/>
    </xf>
    <xf numFmtId="0" fontId="22" fillId="0" borderId="28" xfId="55" applyFont="1" applyBorder="1" applyAlignment="1">
      <alignment horizontal="center" vertical="center" textRotation="90"/>
      <protection/>
    </xf>
    <xf numFmtId="0" fontId="22" fillId="0" borderId="19" xfId="55" applyFont="1" applyBorder="1">
      <alignment/>
      <protection/>
    </xf>
    <xf numFmtId="194" fontId="21" fillId="35" borderId="33" xfId="55" applyNumberFormat="1" applyFont="1" applyFill="1" applyBorder="1" applyAlignment="1">
      <alignment horizontal="right" vertical="center"/>
      <protection/>
    </xf>
    <xf numFmtId="194" fontId="21" fillId="35" borderId="17" xfId="55" applyNumberFormat="1" applyFont="1" applyFill="1" applyBorder="1" applyAlignment="1">
      <alignment horizontal="right" vertical="center"/>
      <protection/>
    </xf>
    <xf numFmtId="194" fontId="21" fillId="35" borderId="32" xfId="55" applyNumberFormat="1" applyFont="1" applyFill="1" applyBorder="1" applyAlignment="1">
      <alignment horizontal="right" vertical="center"/>
      <protection/>
    </xf>
    <xf numFmtId="194" fontId="21" fillId="35" borderId="40" xfId="55" applyNumberFormat="1" applyFont="1" applyFill="1" applyBorder="1" applyAlignment="1">
      <alignment horizontal="right" vertical="center"/>
      <protection/>
    </xf>
    <xf numFmtId="0" fontId="22" fillId="0" borderId="19" xfId="55" applyFont="1" applyBorder="1" applyAlignment="1">
      <alignment horizontal="center" vertical="center"/>
      <protection/>
    </xf>
    <xf numFmtId="0" fontId="21" fillId="0" borderId="22" xfId="55" applyFont="1" applyBorder="1" applyAlignment="1">
      <alignment vertical="center"/>
      <protection/>
    </xf>
    <xf numFmtId="194" fontId="21" fillId="0" borderId="92" xfId="55" applyNumberFormat="1" applyFont="1" applyBorder="1" applyAlignment="1">
      <alignment horizontal="right" vertical="center"/>
      <protection/>
    </xf>
    <xf numFmtId="0" fontId="22" fillId="0" borderId="14" xfId="55" applyFont="1" applyBorder="1">
      <alignment/>
      <protection/>
    </xf>
    <xf numFmtId="0" fontId="21" fillId="0" borderId="16" xfId="55" applyFont="1" applyBorder="1" applyAlignment="1">
      <alignment vertical="center"/>
      <protection/>
    </xf>
    <xf numFmtId="194" fontId="21" fillId="34" borderId="54" xfId="55" applyNumberFormat="1" applyFont="1" applyFill="1" applyBorder="1" applyAlignment="1">
      <alignment horizontal="right" vertical="center"/>
      <protection/>
    </xf>
    <xf numFmtId="194" fontId="21" fillId="34" borderId="49" xfId="55" applyNumberFormat="1" applyFont="1" applyFill="1" applyBorder="1" applyAlignment="1">
      <alignment horizontal="right" vertical="center"/>
      <protection/>
    </xf>
    <xf numFmtId="194" fontId="21" fillId="0" borderId="0" xfId="55" applyNumberFormat="1" applyFont="1">
      <alignment/>
      <protection/>
    </xf>
    <xf numFmtId="0" fontId="20" fillId="34" borderId="33" xfId="55" applyFill="1" applyBorder="1">
      <alignment/>
      <protection/>
    </xf>
    <xf numFmtId="194" fontId="21" fillId="35" borderId="50" xfId="55" applyNumberFormat="1" applyFont="1" applyFill="1" applyBorder="1" applyAlignment="1">
      <alignment horizontal="right" vertical="center"/>
      <protection/>
    </xf>
    <xf numFmtId="194" fontId="21" fillId="34" borderId="55" xfId="55" applyNumberFormat="1" applyFont="1" applyFill="1" applyBorder="1" applyAlignment="1">
      <alignment horizontal="right" vertical="center"/>
      <protection/>
    </xf>
    <xf numFmtId="194" fontId="21" fillId="34" borderId="64" xfId="55" applyNumberFormat="1" applyFont="1" applyFill="1" applyBorder="1" applyAlignment="1">
      <alignment horizontal="right" vertical="center"/>
      <protection/>
    </xf>
    <xf numFmtId="194" fontId="21" fillId="34" borderId="50" xfId="55" applyNumberFormat="1" applyFont="1" applyFill="1" applyBorder="1" applyAlignment="1">
      <alignment horizontal="right" vertical="center"/>
      <protection/>
    </xf>
    <xf numFmtId="194" fontId="21" fillId="0" borderId="70" xfId="55" applyNumberFormat="1" applyFont="1" applyBorder="1" applyAlignment="1">
      <alignment horizontal="right" vertical="center"/>
      <protection/>
    </xf>
    <xf numFmtId="194" fontId="21" fillId="0" borderId="16" xfId="55" applyNumberFormat="1" applyFont="1" applyBorder="1" applyAlignment="1">
      <alignment horizontal="right" vertical="center"/>
      <protection/>
    </xf>
    <xf numFmtId="194" fontId="21" fillId="0" borderId="64" xfId="55" applyNumberFormat="1" applyFont="1" applyBorder="1" applyAlignment="1">
      <alignment horizontal="right" vertical="center"/>
      <protection/>
    </xf>
    <xf numFmtId="194" fontId="21" fillId="35" borderId="48" xfId="55" applyNumberFormat="1" applyFont="1" applyFill="1" applyBorder="1" applyAlignment="1">
      <alignment horizontal="right" vertical="center"/>
      <protection/>
    </xf>
    <xf numFmtId="0" fontId="22" fillId="0" borderId="52" xfId="55" applyFont="1" applyBorder="1" applyAlignment="1">
      <alignment horizontal="center" vertical="center"/>
      <protection/>
    </xf>
    <xf numFmtId="194" fontId="21" fillId="34" borderId="48" xfId="55" applyNumberFormat="1" applyFont="1" applyFill="1" applyBorder="1" applyAlignment="1">
      <alignment horizontal="right" vertical="center"/>
      <protection/>
    </xf>
    <xf numFmtId="0" fontId="22" fillId="0" borderId="28" xfId="55" applyFont="1" applyBorder="1" applyAlignment="1">
      <alignment horizontal="center" vertical="center"/>
      <protection/>
    </xf>
    <xf numFmtId="0" fontId="22" fillId="0" borderId="48" xfId="55" applyFont="1" applyBorder="1" applyAlignment="1">
      <alignment vertical="center"/>
      <protection/>
    </xf>
    <xf numFmtId="194" fontId="22" fillId="34" borderId="54" xfId="55" applyNumberFormat="1" applyFont="1" applyFill="1" applyBorder="1" applyAlignment="1">
      <alignment horizontal="right" vertical="center"/>
      <protection/>
    </xf>
    <xf numFmtId="0" fontId="21" fillId="0" borderId="0" xfId="55" applyFont="1" applyBorder="1" applyAlignment="1">
      <alignment vertical="center"/>
      <protection/>
    </xf>
    <xf numFmtId="194" fontId="21" fillId="35" borderId="41" xfId="55" applyNumberFormat="1" applyFont="1" applyFill="1" applyBorder="1" applyAlignment="1">
      <alignment horizontal="right" vertical="center"/>
      <protection/>
    </xf>
    <xf numFmtId="194" fontId="21" fillId="0" borderId="105" xfId="55" applyNumberFormat="1" applyFont="1" applyBorder="1" applyAlignment="1">
      <alignment horizontal="right" vertical="center"/>
      <protection/>
    </xf>
    <xf numFmtId="194" fontId="21" fillId="0" borderId="96" xfId="55" applyNumberFormat="1" applyFont="1" applyBorder="1" applyAlignment="1">
      <alignment horizontal="right" vertical="center"/>
      <protection/>
    </xf>
    <xf numFmtId="194" fontId="21" fillId="0" borderId="41" xfId="55" applyNumberFormat="1" applyFont="1" applyBorder="1" applyAlignment="1">
      <alignment horizontal="right" vertical="center"/>
      <protection/>
    </xf>
    <xf numFmtId="194" fontId="21" fillId="34" borderId="37" xfId="55" applyNumberFormat="1" applyFont="1" applyFill="1" applyBorder="1" applyAlignment="1">
      <alignment horizontal="right" vertical="center"/>
      <protection/>
    </xf>
    <xf numFmtId="194" fontId="21" fillId="0" borderId="44" xfId="55" applyNumberFormat="1" applyFont="1" applyBorder="1" applyAlignment="1">
      <alignment horizontal="right" vertical="center"/>
      <protection/>
    </xf>
    <xf numFmtId="194" fontId="21" fillId="0" borderId="37" xfId="55" applyNumberFormat="1" applyFont="1" applyBorder="1" applyAlignment="1">
      <alignment horizontal="right" vertical="center"/>
      <protection/>
    </xf>
    <xf numFmtId="194" fontId="21" fillId="34" borderId="41" xfId="55" applyNumberFormat="1" applyFont="1" applyFill="1" applyBorder="1" applyAlignment="1">
      <alignment horizontal="right" vertical="center"/>
      <protection/>
    </xf>
    <xf numFmtId="194" fontId="21" fillId="0" borderId="99" xfId="55" applyNumberFormat="1" applyFont="1" applyBorder="1" applyAlignment="1">
      <alignment horizontal="right" vertical="center"/>
      <protection/>
    </xf>
    <xf numFmtId="194" fontId="21" fillId="34" borderId="45" xfId="55" applyNumberFormat="1" applyFont="1" applyFill="1" applyBorder="1" applyAlignment="1">
      <alignment horizontal="right" vertical="center"/>
      <protection/>
    </xf>
    <xf numFmtId="194" fontId="21" fillId="34" borderId="39" xfId="55" applyNumberFormat="1" applyFont="1" applyFill="1" applyBorder="1" applyAlignment="1">
      <alignment horizontal="right" vertical="center"/>
      <protection/>
    </xf>
    <xf numFmtId="0" fontId="22" fillId="0" borderId="56" xfId="55" applyFont="1" applyBorder="1" applyAlignment="1">
      <alignment horizontal="center" vertical="center"/>
      <protection/>
    </xf>
    <xf numFmtId="0" fontId="21" fillId="0" borderId="57" xfId="55" applyFont="1" applyBorder="1">
      <alignment/>
      <protection/>
    </xf>
    <xf numFmtId="0" fontId="21" fillId="0" borderId="65" xfId="55" applyFont="1" applyBorder="1" applyAlignment="1">
      <alignment vertical="center"/>
      <protection/>
    </xf>
    <xf numFmtId="194" fontId="21" fillId="34" borderId="98" xfId="55" applyNumberFormat="1" applyFont="1" applyFill="1" applyBorder="1" applyAlignment="1">
      <alignment horizontal="right" vertical="center"/>
      <protection/>
    </xf>
    <xf numFmtId="0" fontId="22" fillId="0" borderId="28" xfId="55" applyFont="1" applyBorder="1">
      <alignment/>
      <protection/>
    </xf>
    <xf numFmtId="0" fontId="22" fillId="0" borderId="17" xfId="55" applyFont="1" applyBorder="1">
      <alignment/>
      <protection/>
    </xf>
    <xf numFmtId="0" fontId="22" fillId="0" borderId="68" xfId="55" applyFont="1" applyBorder="1" applyAlignment="1">
      <alignment vertical="center"/>
      <protection/>
    </xf>
    <xf numFmtId="194" fontId="22" fillId="34" borderId="88" xfId="55" applyNumberFormat="1" applyFont="1" applyFill="1" applyBorder="1" applyAlignment="1">
      <alignment horizontal="right" vertical="center"/>
      <protection/>
    </xf>
    <xf numFmtId="194" fontId="22" fillId="34" borderId="60" xfId="55" applyNumberFormat="1" applyFont="1" applyFill="1" applyBorder="1" applyAlignment="1">
      <alignment horizontal="right" vertical="center"/>
      <protection/>
    </xf>
    <xf numFmtId="194" fontId="22" fillId="34" borderId="69" xfId="55" applyNumberFormat="1" applyFont="1" applyFill="1" applyBorder="1" applyAlignment="1">
      <alignment horizontal="right" vertical="center"/>
      <protection/>
    </xf>
    <xf numFmtId="194" fontId="22" fillId="0" borderId="69" xfId="55" applyNumberFormat="1" applyFont="1" applyBorder="1" applyAlignment="1">
      <alignment horizontal="right" vertical="center"/>
      <protection/>
    </xf>
    <xf numFmtId="194" fontId="22" fillId="0" borderId="69" xfId="55" applyNumberFormat="1" applyFont="1" applyBorder="1" applyAlignment="1">
      <alignment horizontal="right" vertical="center"/>
      <protection/>
    </xf>
    <xf numFmtId="194" fontId="21" fillId="0" borderId="90" xfId="55" applyNumberFormat="1" applyFont="1" applyBorder="1" applyAlignment="1">
      <alignment horizontal="right" vertical="center"/>
      <protection/>
    </xf>
    <xf numFmtId="194" fontId="21" fillId="0" borderId="33" xfId="55" applyNumberFormat="1" applyFont="1" applyBorder="1" applyAlignment="1">
      <alignment horizontal="right" vertical="center"/>
      <protection/>
    </xf>
    <xf numFmtId="194" fontId="21" fillId="0" borderId="40" xfId="55" applyNumberFormat="1" applyFont="1" applyBorder="1" applyAlignment="1">
      <alignment horizontal="right" vertical="center"/>
      <protection/>
    </xf>
    <xf numFmtId="194" fontId="21" fillId="0" borderId="0" xfId="55" applyNumberFormat="1" applyFont="1" applyFill="1" applyBorder="1" applyAlignment="1">
      <alignment horizontal="right" vertical="center"/>
      <protection/>
    </xf>
    <xf numFmtId="194" fontId="21" fillId="0" borderId="17" xfId="55" applyNumberFormat="1" applyFont="1" applyFill="1" applyBorder="1" applyAlignment="1">
      <alignment horizontal="right" vertical="center"/>
      <protection/>
    </xf>
    <xf numFmtId="194" fontId="21" fillId="0" borderId="40" xfId="55" applyNumberFormat="1" applyFont="1" applyFill="1" applyBorder="1" applyAlignment="1">
      <alignment horizontal="right" vertical="center"/>
      <protection/>
    </xf>
    <xf numFmtId="194" fontId="21" fillId="0" borderId="32" xfId="55" applyNumberFormat="1" applyFont="1" applyFill="1" applyBorder="1" applyAlignment="1">
      <alignment horizontal="right" vertical="center"/>
      <protection/>
    </xf>
    <xf numFmtId="194" fontId="21" fillId="0" borderId="43" xfId="55" applyNumberFormat="1" applyFont="1" applyFill="1" applyBorder="1" applyAlignment="1">
      <alignment horizontal="right" vertical="center"/>
      <protection/>
    </xf>
    <xf numFmtId="194" fontId="21" fillId="0" borderId="33" xfId="55" applyNumberFormat="1" applyFont="1" applyFill="1" applyBorder="1" applyAlignment="1">
      <alignment horizontal="right" vertical="center"/>
      <protection/>
    </xf>
    <xf numFmtId="0" fontId="22" fillId="0" borderId="0" xfId="55" applyFont="1" applyAlignment="1">
      <alignment horizontal="centerContinuous"/>
      <protection/>
    </xf>
    <xf numFmtId="0" fontId="6" fillId="0" borderId="0" xfId="55" applyFont="1" applyBorder="1">
      <alignment/>
      <protection/>
    </xf>
    <xf numFmtId="194" fontId="21" fillId="34" borderId="18" xfId="55" applyNumberFormat="1" applyFont="1" applyFill="1" applyBorder="1" applyAlignment="1">
      <alignment horizontal="right" vertical="center"/>
      <protection/>
    </xf>
    <xf numFmtId="194" fontId="21" fillId="34" borderId="12" xfId="55" applyNumberFormat="1" applyFont="1" applyFill="1" applyBorder="1" applyAlignment="1">
      <alignment horizontal="right" vertical="center"/>
      <protection/>
    </xf>
    <xf numFmtId="194" fontId="21" fillId="34" borderId="91" xfId="55" applyNumberFormat="1" applyFont="1" applyFill="1" applyBorder="1" applyAlignment="1">
      <alignment horizontal="right" vertical="center"/>
      <protection/>
    </xf>
    <xf numFmtId="194" fontId="21" fillId="34" borderId="10" xfId="55" applyNumberFormat="1" applyFont="1" applyFill="1" applyBorder="1" applyAlignment="1">
      <alignment horizontal="right" vertical="center"/>
      <protection/>
    </xf>
    <xf numFmtId="194" fontId="21" fillId="34" borderId="46" xfId="55" applyNumberFormat="1" applyFont="1" applyFill="1" applyBorder="1" applyAlignment="1">
      <alignment horizontal="right" vertical="center"/>
      <protection/>
    </xf>
    <xf numFmtId="194" fontId="21" fillId="34" borderId="70" xfId="55" applyNumberFormat="1" applyFont="1" applyFill="1" applyBorder="1" applyAlignment="1">
      <alignment horizontal="right" vertical="center"/>
      <protection/>
    </xf>
    <xf numFmtId="194" fontId="21" fillId="34" borderId="71" xfId="55" applyNumberFormat="1" applyFont="1" applyFill="1" applyBorder="1" applyAlignment="1">
      <alignment horizontal="right" vertical="center"/>
      <protection/>
    </xf>
    <xf numFmtId="194" fontId="21" fillId="34" borderId="87" xfId="55" applyNumberFormat="1" applyFont="1" applyFill="1" applyBorder="1" applyAlignment="1">
      <alignment horizontal="right" vertical="center"/>
      <protection/>
    </xf>
    <xf numFmtId="194" fontId="21" fillId="34" borderId="92" xfId="55" applyNumberFormat="1" applyFont="1" applyFill="1" applyBorder="1" applyAlignment="1">
      <alignment horizontal="right" vertical="center"/>
      <protection/>
    </xf>
    <xf numFmtId="194" fontId="21" fillId="34" borderId="13" xfId="55" applyNumberFormat="1" applyFont="1" applyFill="1" applyBorder="1" applyAlignment="1">
      <alignment horizontal="right" vertical="center"/>
      <protection/>
    </xf>
    <xf numFmtId="194" fontId="21" fillId="34" borderId="72" xfId="55" applyNumberFormat="1" applyFont="1" applyFill="1" applyBorder="1" applyAlignment="1">
      <alignment horizontal="right" vertical="center"/>
      <protection/>
    </xf>
    <xf numFmtId="194" fontId="21" fillId="34" borderId="97" xfId="55" applyNumberFormat="1" applyFont="1" applyFill="1" applyBorder="1" applyAlignment="1">
      <alignment horizontal="right" vertical="center"/>
      <protection/>
    </xf>
    <xf numFmtId="194" fontId="21" fillId="35" borderId="54" xfId="55" applyNumberFormat="1" applyFont="1" applyFill="1" applyBorder="1" applyAlignment="1">
      <alignment horizontal="right" vertical="center"/>
      <protection/>
    </xf>
    <xf numFmtId="0" fontId="21" fillId="0" borderId="20" xfId="55" applyFont="1" applyBorder="1" applyAlignment="1">
      <alignment vertical="center"/>
      <protection/>
    </xf>
    <xf numFmtId="194" fontId="21" fillId="0" borderId="39" xfId="55" applyNumberFormat="1" applyFont="1" applyBorder="1" applyAlignment="1">
      <alignment horizontal="right" vertical="center"/>
      <protection/>
    </xf>
    <xf numFmtId="194" fontId="21" fillId="34" borderId="89" xfId="55" applyNumberFormat="1" applyFont="1" applyFill="1" applyBorder="1" applyAlignment="1">
      <alignment horizontal="right" vertical="center"/>
      <protection/>
    </xf>
    <xf numFmtId="194" fontId="21" fillId="0" borderId="73" xfId="55" applyNumberFormat="1" applyFont="1" applyBorder="1" applyAlignment="1">
      <alignment horizontal="right" vertical="center"/>
      <protection/>
    </xf>
    <xf numFmtId="194" fontId="21" fillId="34" borderId="73" xfId="55" applyNumberFormat="1" applyFont="1" applyFill="1" applyBorder="1" applyAlignment="1">
      <alignment horizontal="right" vertical="center"/>
      <protection/>
    </xf>
    <xf numFmtId="194" fontId="21" fillId="34" borderId="96" xfId="55" applyNumberFormat="1" applyFont="1" applyFill="1" applyBorder="1" applyAlignment="1">
      <alignment horizontal="right" vertical="center"/>
      <protection/>
    </xf>
    <xf numFmtId="194" fontId="26" fillId="0" borderId="41" xfId="55" applyNumberFormat="1" applyFont="1" applyBorder="1" applyAlignment="1">
      <alignment horizontal="right" vertical="center"/>
      <protection/>
    </xf>
    <xf numFmtId="0" fontId="6" fillId="0" borderId="28" xfId="55" applyFont="1" applyBorder="1">
      <alignment/>
      <protection/>
    </xf>
    <xf numFmtId="0" fontId="21" fillId="0" borderId="74" xfId="55" applyFont="1" applyBorder="1" applyAlignment="1">
      <alignment vertical="center"/>
      <protection/>
    </xf>
    <xf numFmtId="194" fontId="21" fillId="0" borderId="71" xfId="55" applyNumberFormat="1" applyFont="1" applyBorder="1" applyAlignment="1">
      <alignment horizontal="right" vertical="center"/>
      <protection/>
    </xf>
    <xf numFmtId="194" fontId="21" fillId="34" borderId="76" xfId="55" applyNumberFormat="1" applyFont="1" applyFill="1" applyBorder="1" applyAlignment="1">
      <alignment horizontal="right" vertical="center"/>
      <protection/>
    </xf>
    <xf numFmtId="194" fontId="21" fillId="34" borderId="77" xfId="55" applyNumberFormat="1" applyFont="1" applyFill="1" applyBorder="1" applyAlignment="1">
      <alignment horizontal="right" vertical="center"/>
      <protection/>
    </xf>
    <xf numFmtId="194" fontId="21" fillId="34" borderId="78" xfId="55" applyNumberFormat="1" applyFont="1" applyFill="1" applyBorder="1" applyAlignment="1">
      <alignment horizontal="right" vertical="center"/>
      <protection/>
    </xf>
    <xf numFmtId="194" fontId="26" fillId="0" borderId="33" xfId="55" applyNumberFormat="1" applyFont="1" applyBorder="1" applyAlignment="1">
      <alignment horizontal="right" vertical="center"/>
      <protection/>
    </xf>
    <xf numFmtId="0" fontId="21" fillId="0" borderId="0" xfId="55" applyFont="1" applyBorder="1">
      <alignment/>
      <protection/>
    </xf>
    <xf numFmtId="0" fontId="21" fillId="0" borderId="21" xfId="55" applyFont="1" applyBorder="1" applyAlignment="1">
      <alignment vertical="center"/>
      <protection/>
    </xf>
    <xf numFmtId="194" fontId="21" fillId="34" borderId="93" xfId="55" applyNumberFormat="1" applyFont="1" applyFill="1" applyBorder="1" applyAlignment="1">
      <alignment horizontal="right" vertical="center"/>
      <protection/>
    </xf>
    <xf numFmtId="194" fontId="21" fillId="0" borderId="80" xfId="55" applyNumberFormat="1" applyFont="1" applyBorder="1" applyAlignment="1">
      <alignment horizontal="right" vertical="center"/>
      <protection/>
    </xf>
    <xf numFmtId="1" fontId="21" fillId="0" borderId="106" xfId="53" applyNumberFormat="1" applyFont="1" applyBorder="1" applyAlignment="1">
      <alignment horizontal="centerContinuous" vertical="center"/>
      <protection/>
    </xf>
    <xf numFmtId="0" fontId="6" fillId="0" borderId="23" xfId="55" applyFont="1" applyBorder="1">
      <alignment/>
      <protection/>
    </xf>
    <xf numFmtId="0" fontId="23" fillId="0" borderId="24" xfId="55" applyFont="1" applyBorder="1" applyAlignment="1">
      <alignment horizontal="center"/>
      <protection/>
    </xf>
    <xf numFmtId="0" fontId="6" fillId="34" borderId="24" xfId="55" applyFont="1" applyFill="1" applyBorder="1">
      <alignment/>
      <protection/>
    </xf>
    <xf numFmtId="195" fontId="21" fillId="0" borderId="24" xfId="55" applyNumberFormat="1" applyFont="1" applyBorder="1">
      <alignment/>
      <protection/>
    </xf>
    <xf numFmtId="0" fontId="21" fillId="0" borderId="24" xfId="55" applyFont="1" applyFill="1" applyBorder="1" applyAlignment="1">
      <alignment horizontal="right"/>
      <protection/>
    </xf>
    <xf numFmtId="195" fontId="21" fillId="0" borderId="24" xfId="55" applyNumberFormat="1" applyFont="1" applyFill="1" applyBorder="1">
      <alignment/>
      <protection/>
    </xf>
    <xf numFmtId="195" fontId="21" fillId="0" borderId="24" xfId="55" applyNumberFormat="1" applyFont="1" applyBorder="1" applyAlignment="1">
      <alignment horizontal="center"/>
      <protection/>
    </xf>
    <xf numFmtId="195" fontId="6" fillId="0" borderId="24" xfId="55" applyNumberFormat="1" applyFont="1" applyBorder="1">
      <alignment/>
      <protection/>
    </xf>
    <xf numFmtId="195" fontId="6" fillId="0" borderId="81" xfId="55" applyNumberFormat="1" applyFont="1" applyBorder="1">
      <alignment/>
      <protection/>
    </xf>
    <xf numFmtId="0" fontId="23" fillId="0" borderId="24" xfId="55" applyFont="1" applyBorder="1" applyProtection="1">
      <alignment/>
      <protection/>
    </xf>
    <xf numFmtId="0" fontId="27" fillId="0" borderId="0" xfId="55" applyFont="1" applyBorder="1" applyAlignment="1">
      <alignment horizontal="right"/>
      <protection/>
    </xf>
    <xf numFmtId="14" fontId="27" fillId="0" borderId="0" xfId="55" applyNumberFormat="1" applyFont="1" applyBorder="1" applyAlignment="1" applyProtection="1">
      <alignment horizontal="centerContinuous"/>
      <protection locked="0"/>
    </xf>
    <xf numFmtId="0" fontId="23" fillId="0" borderId="0" xfId="55" applyFont="1" applyAlignment="1">
      <alignment horizontal="centerContinuous"/>
      <protection/>
    </xf>
    <xf numFmtId="0" fontId="23" fillId="0" borderId="82" xfId="55" applyFont="1" applyBorder="1">
      <alignment/>
      <protection/>
    </xf>
    <xf numFmtId="0" fontId="6" fillId="0" borderId="56" xfId="55" applyFont="1" applyBorder="1">
      <alignment/>
      <protection/>
    </xf>
    <xf numFmtId="0" fontId="6" fillId="0" borderId="83" xfId="55" applyFont="1" applyBorder="1">
      <alignment/>
      <protection/>
    </xf>
    <xf numFmtId="0" fontId="23" fillId="0" borderId="83" xfId="55" applyFont="1" applyBorder="1" applyAlignment="1">
      <alignment horizontal="center"/>
      <protection/>
    </xf>
    <xf numFmtId="195" fontId="6" fillId="0" borderId="83" xfId="55" applyNumberFormat="1" applyFont="1" applyFill="1" applyBorder="1">
      <alignment/>
      <protection/>
    </xf>
    <xf numFmtId="195" fontId="6" fillId="0" borderId="83" xfId="55" applyNumberFormat="1" applyFont="1" applyBorder="1" applyAlignment="1">
      <alignment horizontal="right"/>
      <protection/>
    </xf>
    <xf numFmtId="195" fontId="21" fillId="0" borderId="83" xfId="55" applyNumberFormat="1" applyFont="1" applyFill="1" applyBorder="1">
      <alignment/>
      <protection/>
    </xf>
    <xf numFmtId="0" fontId="20" fillId="0" borderId="83" xfId="55" applyBorder="1">
      <alignment/>
      <protection/>
    </xf>
    <xf numFmtId="195" fontId="6" fillId="0" borderId="83" xfId="55" applyNumberFormat="1" applyFont="1" applyBorder="1">
      <alignment/>
      <protection/>
    </xf>
    <xf numFmtId="195" fontId="6" fillId="0" borderId="57" xfId="55" applyNumberFormat="1" applyFont="1" applyBorder="1">
      <alignment/>
      <protection/>
    </xf>
    <xf numFmtId="0" fontId="21" fillId="0" borderId="84" xfId="55" applyFont="1" applyBorder="1">
      <alignment/>
      <protection/>
    </xf>
    <xf numFmtId="0" fontId="21" fillId="0" borderId="83" xfId="55" applyFont="1" applyBorder="1">
      <alignment/>
      <protection/>
    </xf>
    <xf numFmtId="195" fontId="21" fillId="0" borderId="83" xfId="55" applyNumberFormat="1" applyFont="1" applyBorder="1" applyAlignment="1">
      <alignment horizontal="right"/>
      <protection/>
    </xf>
    <xf numFmtId="0" fontId="23" fillId="0" borderId="83" xfId="55" applyFont="1" applyBorder="1">
      <alignment/>
      <protection/>
    </xf>
    <xf numFmtId="0" fontId="23" fillId="0" borderId="85" xfId="55" applyFont="1" applyBorder="1">
      <alignment/>
      <protection/>
    </xf>
    <xf numFmtId="194" fontId="21" fillId="0" borderId="0" xfId="54" applyNumberFormat="1" applyFont="1">
      <alignment/>
      <protection/>
    </xf>
    <xf numFmtId="194" fontId="21" fillId="0" borderId="33" xfId="0" applyNumberFormat="1" applyFont="1" applyBorder="1" applyAlignment="1">
      <alignment horizontal="right" vertical="center"/>
    </xf>
    <xf numFmtId="230" fontId="3" fillId="0" borderId="0" xfId="0" applyNumberFormat="1" applyFont="1" applyAlignment="1">
      <alignment/>
    </xf>
    <xf numFmtId="231" fontId="3" fillId="0" borderId="0" xfId="0" applyNumberFormat="1" applyFont="1" applyAlignment="1">
      <alignment/>
    </xf>
    <xf numFmtId="232" fontId="3" fillId="0" borderId="0" xfId="0" applyNumberFormat="1" applyFont="1" applyAlignment="1">
      <alignment/>
    </xf>
    <xf numFmtId="233" fontId="3" fillId="0" borderId="0" xfId="0" applyNumberFormat="1" applyFont="1" applyAlignment="1">
      <alignment horizontal="center"/>
    </xf>
    <xf numFmtId="234" fontId="3" fillId="0" borderId="0" xfId="0" applyNumberFormat="1" applyFont="1" applyAlignment="1">
      <alignment horizontal="center"/>
    </xf>
    <xf numFmtId="235" fontId="3" fillId="0" borderId="0" xfId="0" applyNumberFormat="1" applyFont="1" applyAlignment="1">
      <alignment/>
    </xf>
    <xf numFmtId="236" fontId="3" fillId="0" borderId="0" xfId="0" applyNumberFormat="1" applyFont="1" applyAlignment="1">
      <alignment/>
    </xf>
    <xf numFmtId="237" fontId="3" fillId="0" borderId="0" xfId="0" applyNumberFormat="1" applyFont="1" applyAlignment="1">
      <alignment/>
    </xf>
    <xf numFmtId="238" fontId="3" fillId="0" borderId="0" xfId="0" applyNumberFormat="1" applyFont="1" applyAlignment="1">
      <alignment/>
    </xf>
    <xf numFmtId="239" fontId="3" fillId="0" borderId="0" xfId="0" applyNumberFormat="1" applyFont="1" applyAlignment="1">
      <alignment/>
    </xf>
    <xf numFmtId="240" fontId="3" fillId="0" borderId="0" xfId="0" applyNumberFormat="1" applyFont="1" applyAlignment="1">
      <alignment/>
    </xf>
    <xf numFmtId="0" fontId="7" fillId="0" borderId="0" xfId="56" applyFont="1" applyAlignment="1">
      <alignment horizontal="centerContinuous"/>
      <protection/>
    </xf>
    <xf numFmtId="0" fontId="21" fillId="0" borderId="0" xfId="56" applyFont="1" applyAlignment="1">
      <alignment horizontal="centerContinuous"/>
      <protection/>
    </xf>
    <xf numFmtId="0" fontId="21" fillId="0" borderId="0" xfId="56" applyFont="1">
      <alignment/>
      <protection/>
    </xf>
    <xf numFmtId="0" fontId="21" fillId="35" borderId="0" xfId="56" applyFont="1" applyFill="1" applyAlignment="1">
      <alignment horizontal="centerContinuous"/>
      <protection/>
    </xf>
    <xf numFmtId="0" fontId="6" fillId="0" borderId="0" xfId="56" applyFont="1">
      <alignment/>
      <protection/>
    </xf>
    <xf numFmtId="0" fontId="21" fillId="0" borderId="23" xfId="56" applyFont="1" applyBorder="1">
      <alignment/>
      <protection/>
    </xf>
    <xf numFmtId="0" fontId="21" fillId="0" borderId="24" xfId="56" applyFont="1" applyBorder="1">
      <alignment/>
      <protection/>
    </xf>
    <xf numFmtId="0" fontId="21" fillId="0" borderId="25" xfId="56" applyFont="1" applyBorder="1" applyAlignment="1">
      <alignment vertical="center"/>
      <protection/>
    </xf>
    <xf numFmtId="0" fontId="21" fillId="0" borderId="26" xfId="56" applyFont="1" applyBorder="1">
      <alignment/>
      <protection/>
    </xf>
    <xf numFmtId="0" fontId="21" fillId="0" borderId="81" xfId="56" applyFont="1" applyBorder="1">
      <alignment/>
      <protection/>
    </xf>
    <xf numFmtId="0" fontId="22" fillId="0" borderId="24" xfId="56" applyFont="1" applyBorder="1" applyAlignment="1">
      <alignment/>
      <protection/>
    </xf>
    <xf numFmtId="0" fontId="22" fillId="0" borderId="24" xfId="56" applyFont="1" applyBorder="1" applyAlignment="1">
      <alignment horizontal="center"/>
      <protection/>
    </xf>
    <xf numFmtId="0" fontId="22" fillId="0" borderId="24" xfId="56" applyFont="1" applyBorder="1">
      <alignment/>
      <protection/>
    </xf>
    <xf numFmtId="0" fontId="6" fillId="0" borderId="24" xfId="56" applyFont="1" applyBorder="1">
      <alignment/>
      <protection/>
    </xf>
    <xf numFmtId="0" fontId="21" fillId="0" borderId="27" xfId="56" applyFont="1" applyBorder="1">
      <alignment/>
      <protection/>
    </xf>
    <xf numFmtId="0" fontId="21" fillId="0" borderId="28" xfId="56" applyFont="1" applyBorder="1">
      <alignment/>
      <protection/>
    </xf>
    <xf numFmtId="0" fontId="21" fillId="0" borderId="0" xfId="56" applyFont="1" applyAlignment="1">
      <alignment/>
      <protection/>
    </xf>
    <xf numFmtId="0" fontId="23" fillId="0" borderId="0" xfId="56" applyFont="1" applyAlignment="1">
      <alignment/>
      <protection/>
    </xf>
    <xf numFmtId="0" fontId="21" fillId="0" borderId="19" xfId="56" applyFont="1" applyBorder="1" applyAlignment="1">
      <alignment vertical="center"/>
      <protection/>
    </xf>
    <xf numFmtId="0" fontId="22" fillId="0" borderId="100" xfId="56" applyFont="1" applyBorder="1" applyAlignment="1">
      <alignment horizontal="centerContinuous"/>
      <protection/>
    </xf>
    <xf numFmtId="0" fontId="21" fillId="0" borderId="39" xfId="56" applyFont="1" applyBorder="1" applyAlignment="1">
      <alignment horizontal="centerContinuous"/>
      <protection/>
    </xf>
    <xf numFmtId="0" fontId="22" fillId="0" borderId="39" xfId="56" applyFont="1" applyBorder="1" applyAlignment="1">
      <alignment horizontal="centerContinuous"/>
      <protection/>
    </xf>
    <xf numFmtId="0" fontId="22" fillId="0" borderId="0" xfId="56" applyFont="1" applyBorder="1" applyAlignment="1">
      <alignment horizontal="centerContinuous"/>
      <protection/>
    </xf>
    <xf numFmtId="0" fontId="22" fillId="0" borderId="17" xfId="56" applyFont="1" applyBorder="1" applyAlignment="1">
      <alignment horizontal="centerContinuous"/>
      <protection/>
    </xf>
    <xf numFmtId="0" fontId="6" fillId="0" borderId="0" xfId="56" applyFont="1" applyBorder="1" applyAlignment="1">
      <alignment horizontal="centerContinuous"/>
      <protection/>
    </xf>
    <xf numFmtId="0" fontId="6" fillId="0" borderId="17" xfId="56" applyFont="1" applyBorder="1" applyAlignment="1">
      <alignment horizontal="centerContinuous"/>
      <protection/>
    </xf>
    <xf numFmtId="0" fontId="22" fillId="0" borderId="37" xfId="56" applyFont="1" applyBorder="1" applyAlignment="1">
      <alignment horizontal="centerContinuous"/>
      <protection/>
    </xf>
    <xf numFmtId="0" fontId="22" fillId="0" borderId="101" xfId="56" applyFont="1" applyBorder="1" applyAlignment="1">
      <alignment horizontal="centerContinuous"/>
      <protection/>
    </xf>
    <xf numFmtId="0" fontId="21" fillId="0" borderId="29" xfId="56" applyFont="1" applyBorder="1">
      <alignment/>
      <protection/>
    </xf>
    <xf numFmtId="194" fontId="21" fillId="0" borderId="0" xfId="56" applyNumberFormat="1" applyFont="1">
      <alignment/>
      <protection/>
    </xf>
    <xf numFmtId="0" fontId="21" fillId="0" borderId="19" xfId="56" applyFont="1" applyBorder="1" applyAlignment="1">
      <alignment horizontal="center" vertical="center"/>
      <protection/>
    </xf>
    <xf numFmtId="0" fontId="21" fillId="0" borderId="30" xfId="56" applyFont="1" applyBorder="1" applyAlignment="1">
      <alignment horizontal="center" vertical="center"/>
      <protection/>
    </xf>
    <xf numFmtId="0" fontId="21" fillId="0" borderId="31" xfId="56" applyFont="1" applyBorder="1" applyAlignment="1">
      <alignment horizontal="center" vertical="center"/>
      <protection/>
    </xf>
    <xf numFmtId="0" fontId="21" fillId="0" borderId="36" xfId="56" applyFont="1" applyBorder="1" applyAlignment="1">
      <alignment horizontal="center" vertical="center"/>
      <protection/>
    </xf>
    <xf numFmtId="0" fontId="21" fillId="0" borderId="32" xfId="56" applyFont="1" applyBorder="1" applyAlignment="1">
      <alignment horizontal="center" vertical="center"/>
      <protection/>
    </xf>
    <xf numFmtId="0" fontId="21" fillId="0" borderId="34" xfId="56" applyFont="1" applyBorder="1" applyAlignment="1">
      <alignment vertical="center"/>
      <protection/>
    </xf>
    <xf numFmtId="0" fontId="21" fillId="0" borderId="35" xfId="56" applyFont="1" applyBorder="1" applyAlignment="1">
      <alignment horizontal="center" vertical="center"/>
      <protection/>
    </xf>
    <xf numFmtId="0" fontId="21" fillId="0" borderId="34" xfId="56" applyFont="1" applyBorder="1" applyAlignment="1">
      <alignment horizontal="centerContinuous" vertical="center"/>
      <protection/>
    </xf>
    <xf numFmtId="0" fontId="21" fillId="0" borderId="31" xfId="56" applyFont="1" applyBorder="1" applyAlignment="1">
      <alignment vertical="center"/>
      <protection/>
    </xf>
    <xf numFmtId="0" fontId="21" fillId="0" borderId="17" xfId="56" applyFont="1" applyBorder="1" applyAlignment="1">
      <alignment horizontal="center" vertical="center"/>
      <protection/>
    </xf>
    <xf numFmtId="0" fontId="21" fillId="0" borderId="37" xfId="56" applyFont="1" applyBorder="1" applyAlignment="1">
      <alignment horizontal="center" vertical="center"/>
      <protection/>
    </xf>
    <xf numFmtId="0" fontId="21" fillId="0" borderId="38" xfId="56" applyFont="1" applyBorder="1" applyAlignment="1">
      <alignment horizontal="centerContinuous"/>
      <protection/>
    </xf>
    <xf numFmtId="0" fontId="21" fillId="0" borderId="38" xfId="56" applyFont="1" applyBorder="1" applyAlignment="1">
      <alignment horizontal="centerContinuous" vertical="center"/>
      <protection/>
    </xf>
    <xf numFmtId="0" fontId="21" fillId="0" borderId="39" xfId="56" applyFont="1" applyBorder="1" applyAlignment="1">
      <alignment horizontal="centerContinuous" vertical="center"/>
      <protection/>
    </xf>
    <xf numFmtId="0" fontId="21" fillId="0" borderId="40" xfId="56" applyFont="1" applyBorder="1" applyAlignment="1">
      <alignment horizontal="center" vertical="center"/>
      <protection/>
    </xf>
    <xf numFmtId="0" fontId="21" fillId="0" borderId="0" xfId="56" applyFont="1" applyBorder="1" applyAlignment="1">
      <alignment horizontal="centerContinuous" vertical="center"/>
      <protection/>
    </xf>
    <xf numFmtId="0" fontId="21" fillId="0" borderId="36" xfId="56" applyFont="1" applyBorder="1" applyAlignment="1">
      <alignment horizontal="centerContinuous" vertical="center"/>
      <protection/>
    </xf>
    <xf numFmtId="0" fontId="21" fillId="0" borderId="41" xfId="56" applyFont="1" applyBorder="1" applyAlignment="1">
      <alignment horizontal="centerContinuous" vertical="center"/>
      <protection/>
    </xf>
    <xf numFmtId="0" fontId="21" fillId="0" borderId="42" xfId="56" applyFont="1" applyBorder="1" applyAlignment="1">
      <alignment vertical="center"/>
      <protection/>
    </xf>
    <xf numFmtId="0" fontId="21" fillId="0" borderId="29" xfId="56" applyFont="1" applyBorder="1" applyAlignment="1">
      <alignment horizontal="center" vertical="center"/>
      <protection/>
    </xf>
    <xf numFmtId="0" fontId="21" fillId="0" borderId="0" xfId="56" applyFont="1" applyBorder="1" applyAlignment="1">
      <alignment horizontal="center" vertical="center"/>
      <protection/>
    </xf>
    <xf numFmtId="0" fontId="21" fillId="0" borderId="32" xfId="56" applyFont="1" applyBorder="1" applyAlignment="1">
      <alignment horizontal="centerContinuous" vertical="center"/>
      <protection/>
    </xf>
    <xf numFmtId="0" fontId="21" fillId="0" borderId="17" xfId="56" applyFont="1" applyBorder="1" applyAlignment="1">
      <alignment horizontal="centerContinuous" vertical="center"/>
      <protection/>
    </xf>
    <xf numFmtId="0" fontId="21" fillId="0" borderId="0" xfId="56" applyFont="1" applyBorder="1" applyAlignment="1">
      <alignment vertical="center"/>
      <protection/>
    </xf>
    <xf numFmtId="0" fontId="22" fillId="0" borderId="33" xfId="56" applyFont="1" applyBorder="1" applyAlignment="1">
      <alignment horizontal="centerContinuous" vertical="center"/>
      <protection/>
    </xf>
    <xf numFmtId="0" fontId="22" fillId="0" borderId="0" xfId="56" applyFont="1" applyBorder="1" applyAlignment="1">
      <alignment horizontal="center" vertical="center"/>
      <protection/>
    </xf>
    <xf numFmtId="0" fontId="23" fillId="0" borderId="0" xfId="56" applyFont="1" applyAlignment="1">
      <alignment horizontal="left"/>
      <protection/>
    </xf>
    <xf numFmtId="0" fontId="22" fillId="0" borderId="33" xfId="56" applyFont="1" applyBorder="1" applyAlignment="1">
      <alignment horizontal="center" vertical="center"/>
      <protection/>
    </xf>
    <xf numFmtId="0" fontId="22" fillId="0" borderId="0" xfId="56" applyFont="1" applyBorder="1" applyAlignment="1">
      <alignment horizontal="center" vertical="center"/>
      <protection/>
    </xf>
    <xf numFmtId="0" fontId="21" fillId="0" borderId="29" xfId="56" applyFont="1" applyBorder="1" applyAlignment="1">
      <alignment horizontal="center" vertical="center"/>
      <protection/>
    </xf>
    <xf numFmtId="194" fontId="21" fillId="0" borderId="33" xfId="56" applyNumberFormat="1" applyFont="1" applyBorder="1" applyAlignment="1">
      <alignment horizontal="center" vertical="center"/>
      <protection/>
    </xf>
    <xf numFmtId="0" fontId="21" fillId="0" borderId="44" xfId="56" applyFont="1" applyBorder="1" applyAlignment="1">
      <alignment horizontal="center" vertical="center"/>
      <protection/>
    </xf>
    <xf numFmtId="0" fontId="21" fillId="0" borderId="45" xfId="56" applyFont="1" applyBorder="1" applyAlignment="1">
      <alignment horizontal="center" vertical="center"/>
      <protection/>
    </xf>
    <xf numFmtId="0" fontId="21" fillId="0" borderId="92" xfId="56" applyFont="1" applyBorder="1" applyAlignment="1">
      <alignment horizontal="center" vertical="center"/>
      <protection/>
    </xf>
    <xf numFmtId="0" fontId="21" fillId="0" borderId="41" xfId="56" applyFont="1" applyBorder="1" applyAlignment="1">
      <alignment vertical="center"/>
      <protection/>
    </xf>
    <xf numFmtId="0" fontId="21" fillId="0" borderId="39" xfId="56" applyFont="1" applyBorder="1" applyAlignment="1">
      <alignment vertical="center"/>
      <protection/>
    </xf>
    <xf numFmtId="0" fontId="21" fillId="0" borderId="39" xfId="56" applyFont="1" applyBorder="1" applyAlignment="1">
      <alignment horizontal="center" vertical="center"/>
      <protection/>
    </xf>
    <xf numFmtId="0" fontId="23" fillId="0" borderId="0" xfId="56" applyFont="1" applyBorder="1" applyAlignment="1">
      <alignment/>
      <protection/>
    </xf>
    <xf numFmtId="0" fontId="21" fillId="0" borderId="0" xfId="56" applyFont="1" applyBorder="1" applyAlignment="1">
      <alignment/>
      <protection/>
    </xf>
    <xf numFmtId="0" fontId="21" fillId="0" borderId="20" xfId="56" applyFont="1" applyBorder="1" applyAlignment="1">
      <alignment horizontal="centerContinuous"/>
      <protection/>
    </xf>
    <xf numFmtId="0" fontId="21" fillId="0" borderId="12" xfId="56" applyFont="1" applyBorder="1" applyAlignment="1">
      <alignment horizontal="centerContinuous"/>
      <protection/>
    </xf>
    <xf numFmtId="0" fontId="6" fillId="0" borderId="10" xfId="56" applyFont="1" applyBorder="1" applyAlignment="1">
      <alignment horizontal="centerContinuous"/>
      <protection/>
    </xf>
    <xf numFmtId="0" fontId="21" fillId="0" borderId="10" xfId="56" applyFont="1" applyBorder="1" applyAlignment="1">
      <alignment horizontal="centerContinuous"/>
      <protection/>
    </xf>
    <xf numFmtId="0" fontId="21" fillId="0" borderId="18" xfId="56" applyFont="1" applyBorder="1" applyAlignment="1">
      <alignment horizontal="centerContinuous"/>
      <protection/>
    </xf>
    <xf numFmtId="0" fontId="21" fillId="0" borderId="29" xfId="56" applyFont="1" applyBorder="1" applyAlignment="1">
      <alignment/>
      <protection/>
    </xf>
    <xf numFmtId="0" fontId="21" fillId="0" borderId="47" xfId="56" applyFont="1" applyBorder="1">
      <alignment/>
      <protection/>
    </xf>
    <xf numFmtId="0" fontId="21" fillId="0" borderId="48" xfId="56" applyFont="1" applyBorder="1" applyAlignment="1">
      <alignment horizontal="centerContinuous"/>
      <protection/>
    </xf>
    <xf numFmtId="0" fontId="21" fillId="0" borderId="49" xfId="56" applyFont="1" applyBorder="1" applyAlignment="1">
      <alignment horizontal="centerContinuous"/>
      <protection/>
    </xf>
    <xf numFmtId="0" fontId="21" fillId="0" borderId="15" xfId="56" applyFont="1" applyBorder="1">
      <alignment/>
      <protection/>
    </xf>
    <xf numFmtId="0" fontId="21" fillId="0" borderId="51" xfId="56" applyFont="1" applyBorder="1">
      <alignment/>
      <protection/>
    </xf>
    <xf numFmtId="0" fontId="21" fillId="0" borderId="52" xfId="56" applyFont="1" applyBorder="1">
      <alignment/>
      <protection/>
    </xf>
    <xf numFmtId="0" fontId="21" fillId="0" borderId="10" xfId="56" applyFont="1" applyBorder="1">
      <alignment/>
      <protection/>
    </xf>
    <xf numFmtId="194" fontId="21" fillId="0" borderId="33" xfId="56" applyNumberFormat="1" applyFont="1" applyFill="1" applyBorder="1" applyAlignment="1">
      <alignment horizontal="right" vertical="center"/>
      <protection/>
    </xf>
    <xf numFmtId="194" fontId="21" fillId="33" borderId="33" xfId="56" applyNumberFormat="1" applyFont="1" applyFill="1" applyBorder="1" applyAlignment="1">
      <alignment horizontal="right" vertical="center"/>
      <protection/>
    </xf>
    <xf numFmtId="194" fontId="21" fillId="33" borderId="0" xfId="56" applyNumberFormat="1" applyFont="1" applyFill="1" applyBorder="1" applyAlignment="1">
      <alignment horizontal="right" vertical="center"/>
      <protection/>
    </xf>
    <xf numFmtId="194" fontId="21" fillId="33" borderId="43" xfId="56" applyNumberFormat="1" applyFont="1" applyFill="1" applyBorder="1" applyAlignment="1">
      <alignment horizontal="right" vertical="center"/>
      <protection/>
    </xf>
    <xf numFmtId="194" fontId="21" fillId="34" borderId="17" xfId="56" applyNumberFormat="1" applyFont="1" applyFill="1" applyBorder="1" applyAlignment="1">
      <alignment horizontal="right" vertical="center"/>
      <protection/>
    </xf>
    <xf numFmtId="194" fontId="21" fillId="0" borderId="17" xfId="56" applyNumberFormat="1" applyFont="1" applyBorder="1" applyAlignment="1">
      <alignment horizontal="right" vertical="center"/>
      <protection/>
    </xf>
    <xf numFmtId="194" fontId="21" fillId="34" borderId="0" xfId="56" applyNumberFormat="1" applyFont="1" applyFill="1" applyBorder="1" applyAlignment="1">
      <alignment horizontal="right" vertical="center"/>
      <protection/>
    </xf>
    <xf numFmtId="194" fontId="21" fillId="35" borderId="43" xfId="56" applyNumberFormat="1" applyFont="1" applyFill="1" applyBorder="1" applyAlignment="1">
      <alignment horizontal="right" vertical="center"/>
      <protection/>
    </xf>
    <xf numFmtId="0" fontId="21" fillId="0" borderId="17" xfId="56" applyFont="1" applyBorder="1">
      <alignment/>
      <protection/>
    </xf>
    <xf numFmtId="0" fontId="21" fillId="0" borderId="0" xfId="56" applyFont="1" applyAlignment="1">
      <alignment vertical="center"/>
      <protection/>
    </xf>
    <xf numFmtId="194" fontId="21" fillId="0" borderId="0" xfId="56" applyNumberFormat="1" applyFont="1" applyBorder="1" applyAlignment="1">
      <alignment horizontal="right" vertical="center"/>
      <protection/>
    </xf>
    <xf numFmtId="194" fontId="21" fillId="0" borderId="43" xfId="56" applyNumberFormat="1" applyFont="1" applyBorder="1" applyAlignment="1">
      <alignment horizontal="right" vertical="center"/>
      <protection/>
    </xf>
    <xf numFmtId="194" fontId="21" fillId="0" borderId="32" xfId="56" applyNumberFormat="1" applyFont="1" applyBorder="1" applyAlignment="1">
      <alignment horizontal="right" vertical="center"/>
      <protection/>
    </xf>
    <xf numFmtId="194" fontId="21" fillId="34" borderId="43" xfId="56" applyNumberFormat="1" applyFont="1" applyFill="1" applyBorder="1" applyAlignment="1">
      <alignment horizontal="right" vertical="center"/>
      <protection/>
    </xf>
    <xf numFmtId="0" fontId="22" fillId="0" borderId="28" xfId="56" applyFont="1" applyBorder="1" applyAlignment="1">
      <alignment horizontal="centerContinuous" vertical="center"/>
      <protection/>
    </xf>
    <xf numFmtId="194" fontId="21" fillId="33" borderId="40" xfId="56" applyNumberFormat="1" applyFont="1" applyFill="1" applyBorder="1" applyAlignment="1">
      <alignment horizontal="right" vertical="center"/>
      <protection/>
    </xf>
    <xf numFmtId="0" fontId="21" fillId="0" borderId="17" xfId="56" applyFont="1" applyBorder="1" applyAlignment="1">
      <alignment horizontal="centerContinuous"/>
      <protection/>
    </xf>
    <xf numFmtId="0" fontId="21" fillId="0" borderId="48" xfId="56" applyFont="1" applyBorder="1" applyAlignment="1">
      <alignment vertical="center"/>
      <protection/>
    </xf>
    <xf numFmtId="194" fontId="21" fillId="0" borderId="48" xfId="56" applyNumberFormat="1" applyFont="1" applyBorder="1" applyAlignment="1">
      <alignment horizontal="right" vertical="center"/>
      <protection/>
    </xf>
    <xf numFmtId="194" fontId="21" fillId="0" borderId="50" xfId="56" applyNumberFormat="1" applyFont="1" applyBorder="1" applyAlignment="1">
      <alignment horizontal="right" vertical="center"/>
      <protection/>
    </xf>
    <xf numFmtId="194" fontId="21" fillId="0" borderId="49" xfId="56" applyNumberFormat="1" applyFont="1" applyBorder="1" applyAlignment="1">
      <alignment horizontal="right" vertical="center"/>
      <protection/>
    </xf>
    <xf numFmtId="194" fontId="21" fillId="0" borderId="55" xfId="56" applyNumberFormat="1" applyFont="1" applyBorder="1" applyAlignment="1">
      <alignment horizontal="right" vertical="center"/>
      <protection/>
    </xf>
    <xf numFmtId="0" fontId="22" fillId="0" borderId="56" xfId="56" applyFont="1" applyBorder="1">
      <alignment/>
      <protection/>
    </xf>
    <xf numFmtId="0" fontId="22" fillId="0" borderId="57" xfId="56" applyFont="1" applyBorder="1">
      <alignment/>
      <protection/>
    </xf>
    <xf numFmtId="0" fontId="22" fillId="0" borderId="58" xfId="56" applyFont="1" applyBorder="1" applyAlignment="1">
      <alignment vertical="center"/>
      <protection/>
    </xf>
    <xf numFmtId="194" fontId="22" fillId="0" borderId="58" xfId="56" applyNumberFormat="1" applyFont="1" applyBorder="1" applyAlignment="1">
      <alignment horizontal="right" vertical="center"/>
      <protection/>
    </xf>
    <xf numFmtId="194" fontId="22" fillId="0" borderId="88" xfId="56" applyNumberFormat="1" applyFont="1" applyBorder="1" applyAlignment="1">
      <alignment horizontal="right" vertical="center"/>
      <protection/>
    </xf>
    <xf numFmtId="194" fontId="22" fillId="0" borderId="61" xfId="56" applyNumberFormat="1" applyFont="1" applyBorder="1" applyAlignment="1">
      <alignment horizontal="right" vertical="center"/>
      <protection/>
    </xf>
    <xf numFmtId="194" fontId="22" fillId="0" borderId="62" xfId="56" applyNumberFormat="1" applyFont="1" applyBorder="1" applyAlignment="1">
      <alignment horizontal="right" vertical="center"/>
      <protection/>
    </xf>
    <xf numFmtId="194" fontId="22" fillId="0" borderId="60" xfId="56" applyNumberFormat="1" applyFont="1" applyBorder="1" applyAlignment="1">
      <alignment horizontal="right" vertical="center"/>
      <protection/>
    </xf>
    <xf numFmtId="0" fontId="22" fillId="0" borderId="0" xfId="56" applyFont="1">
      <alignment/>
      <protection/>
    </xf>
    <xf numFmtId="0" fontId="22" fillId="0" borderId="28" xfId="56" applyFont="1" applyBorder="1" applyAlignment="1">
      <alignment horizontal="center" vertical="center" textRotation="90"/>
      <protection/>
    </xf>
    <xf numFmtId="0" fontId="22" fillId="0" borderId="19" xfId="56" applyFont="1" applyBorder="1">
      <alignment/>
      <protection/>
    </xf>
    <xf numFmtId="194" fontId="21" fillId="35" borderId="17" xfId="56" applyNumberFormat="1" applyFont="1" applyFill="1" applyBorder="1" applyAlignment="1">
      <alignment horizontal="right" vertical="center"/>
      <protection/>
    </xf>
    <xf numFmtId="194" fontId="21" fillId="35" borderId="32" xfId="56" applyNumberFormat="1" applyFont="1" applyFill="1" applyBorder="1" applyAlignment="1">
      <alignment horizontal="right" vertical="center"/>
      <protection/>
    </xf>
    <xf numFmtId="194" fontId="21" fillId="35" borderId="40" xfId="56" applyNumberFormat="1" applyFont="1" applyFill="1" applyBorder="1" applyAlignment="1">
      <alignment horizontal="right" vertical="center"/>
      <protection/>
    </xf>
    <xf numFmtId="0" fontId="22" fillId="0" borderId="19" xfId="56" applyFont="1" applyBorder="1" applyAlignment="1">
      <alignment horizontal="center" vertical="center"/>
      <protection/>
    </xf>
    <xf numFmtId="194" fontId="21" fillId="0" borderId="92" xfId="56" applyNumberFormat="1" applyFont="1" applyBorder="1" applyAlignment="1">
      <alignment horizontal="right" vertical="center"/>
      <protection/>
    </xf>
    <xf numFmtId="0" fontId="22" fillId="0" borderId="14" xfId="56" applyFont="1" applyBorder="1">
      <alignment/>
      <protection/>
    </xf>
    <xf numFmtId="0" fontId="21" fillId="0" borderId="16" xfId="56" applyFont="1" applyBorder="1" applyAlignment="1">
      <alignment vertical="center"/>
      <protection/>
    </xf>
    <xf numFmtId="194" fontId="21" fillId="34" borderId="49" xfId="56" applyNumberFormat="1" applyFont="1" applyFill="1" applyBorder="1" applyAlignment="1">
      <alignment horizontal="right" vertical="center"/>
      <protection/>
    </xf>
    <xf numFmtId="0" fontId="20" fillId="34" borderId="33" xfId="56" applyFill="1" applyBorder="1">
      <alignment/>
      <protection/>
    </xf>
    <xf numFmtId="194" fontId="21" fillId="35" borderId="50" xfId="56" applyNumberFormat="1" applyFont="1" applyFill="1" applyBorder="1" applyAlignment="1">
      <alignment horizontal="right" vertical="center"/>
      <protection/>
    </xf>
    <xf numFmtId="194" fontId="21" fillId="34" borderId="64" xfId="56" applyNumberFormat="1" applyFont="1" applyFill="1" applyBorder="1" applyAlignment="1">
      <alignment horizontal="right" vertical="center"/>
      <protection/>
    </xf>
    <xf numFmtId="194" fontId="21" fillId="34" borderId="50" xfId="56" applyNumberFormat="1" applyFont="1" applyFill="1" applyBorder="1" applyAlignment="1">
      <alignment horizontal="right" vertical="center"/>
      <protection/>
    </xf>
    <xf numFmtId="194" fontId="21" fillId="0" borderId="46" xfId="56" applyNumberFormat="1" applyFont="1" applyBorder="1" applyAlignment="1">
      <alignment horizontal="right" vertical="center"/>
      <protection/>
    </xf>
    <xf numFmtId="194" fontId="21" fillId="0" borderId="70" xfId="56" applyNumberFormat="1" applyFont="1" applyBorder="1" applyAlignment="1">
      <alignment horizontal="right" vertical="center"/>
      <protection/>
    </xf>
    <xf numFmtId="194" fontId="21" fillId="0" borderId="40" xfId="56" applyNumberFormat="1" applyFont="1" applyBorder="1" applyAlignment="1">
      <alignment horizontal="right" vertical="center"/>
      <protection/>
    </xf>
    <xf numFmtId="194" fontId="21" fillId="35" borderId="16" xfId="56" applyNumberFormat="1" applyFont="1" applyFill="1" applyBorder="1" applyAlignment="1">
      <alignment horizontal="right" vertical="center"/>
      <protection/>
    </xf>
    <xf numFmtId="194" fontId="21" fillId="35" borderId="64" xfId="56" applyNumberFormat="1" applyFont="1" applyFill="1" applyBorder="1" applyAlignment="1">
      <alignment horizontal="right" vertical="center"/>
      <protection/>
    </xf>
    <xf numFmtId="194" fontId="21" fillId="35" borderId="54" xfId="56" applyNumberFormat="1" applyFont="1" applyFill="1" applyBorder="1" applyAlignment="1">
      <alignment horizontal="right" vertical="center"/>
      <protection/>
    </xf>
    <xf numFmtId="194" fontId="21" fillId="34" borderId="16" xfId="56" applyNumberFormat="1" applyFont="1" applyFill="1" applyBorder="1" applyAlignment="1">
      <alignment horizontal="right" vertical="center"/>
      <protection/>
    </xf>
    <xf numFmtId="194" fontId="21" fillId="0" borderId="64" xfId="56" applyNumberFormat="1" applyFont="1" applyBorder="1" applyAlignment="1">
      <alignment horizontal="right" vertical="center"/>
      <protection/>
    </xf>
    <xf numFmtId="0" fontId="22" fillId="0" borderId="52" xfId="56" applyFont="1" applyBorder="1" applyAlignment="1">
      <alignment horizontal="center" vertical="center"/>
      <protection/>
    </xf>
    <xf numFmtId="194" fontId="21" fillId="34" borderId="48" xfId="56" applyNumberFormat="1" applyFont="1" applyFill="1" applyBorder="1" applyAlignment="1">
      <alignment horizontal="right" vertical="center"/>
      <protection/>
    </xf>
    <xf numFmtId="0" fontId="22" fillId="0" borderId="28" xfId="56" applyFont="1" applyBorder="1" applyAlignment="1">
      <alignment horizontal="center" vertical="center"/>
      <protection/>
    </xf>
    <xf numFmtId="0" fontId="22" fillId="0" borderId="48" xfId="56" applyFont="1" applyBorder="1" applyAlignment="1">
      <alignment vertical="center"/>
      <protection/>
    </xf>
    <xf numFmtId="194" fontId="22" fillId="34" borderId="54" xfId="56" applyNumberFormat="1" applyFont="1" applyFill="1" applyBorder="1" applyAlignment="1">
      <alignment horizontal="right" vertical="center"/>
      <protection/>
    </xf>
    <xf numFmtId="0" fontId="21" fillId="0" borderId="0" xfId="56" applyFont="1" applyBorder="1" applyAlignment="1">
      <alignment vertical="center"/>
      <protection/>
    </xf>
    <xf numFmtId="194" fontId="21" fillId="35" borderId="107" xfId="56" applyNumberFormat="1" applyFont="1" applyFill="1" applyBorder="1" applyAlignment="1">
      <alignment horizontal="right" vertical="center"/>
      <protection/>
    </xf>
    <xf numFmtId="194" fontId="21" fillId="35" borderId="18" xfId="56" applyNumberFormat="1" applyFont="1" applyFill="1" applyBorder="1" applyAlignment="1">
      <alignment horizontal="right" vertical="center"/>
      <protection/>
    </xf>
    <xf numFmtId="194" fontId="21" fillId="0" borderId="39" xfId="56" applyNumberFormat="1" applyFont="1" applyBorder="1" applyAlignment="1">
      <alignment horizontal="right" vertical="center"/>
      <protection/>
    </xf>
    <xf numFmtId="194" fontId="21" fillId="0" borderId="89" xfId="56" applyNumberFormat="1" applyFont="1" applyBorder="1" applyAlignment="1">
      <alignment horizontal="right" vertical="center"/>
      <protection/>
    </xf>
    <xf numFmtId="194" fontId="21" fillId="34" borderId="37" xfId="56" applyNumberFormat="1" applyFont="1" applyFill="1" applyBorder="1" applyAlignment="1">
      <alignment horizontal="right" vertical="center"/>
      <protection/>
    </xf>
    <xf numFmtId="194" fontId="21" fillId="0" borderId="44" xfId="56" applyNumberFormat="1" applyFont="1" applyBorder="1" applyAlignment="1">
      <alignment horizontal="right" vertical="center"/>
      <protection/>
    </xf>
    <xf numFmtId="194" fontId="21" fillId="0" borderId="37" xfId="56" applyNumberFormat="1" applyFont="1" applyBorder="1" applyAlignment="1">
      <alignment horizontal="right" vertical="center"/>
      <protection/>
    </xf>
    <xf numFmtId="194" fontId="21" fillId="34" borderId="41" xfId="56" applyNumberFormat="1" applyFont="1" applyFill="1" applyBorder="1" applyAlignment="1">
      <alignment horizontal="right" vertical="center"/>
      <protection/>
    </xf>
    <xf numFmtId="194" fontId="21" fillId="34" borderId="45" xfId="56" applyNumberFormat="1" applyFont="1" applyFill="1" applyBorder="1" applyAlignment="1">
      <alignment horizontal="right" vertical="center"/>
      <protection/>
    </xf>
    <xf numFmtId="194" fontId="21" fillId="34" borderId="39" xfId="56" applyNumberFormat="1" applyFont="1" applyFill="1" applyBorder="1" applyAlignment="1">
      <alignment horizontal="right" vertical="center"/>
      <protection/>
    </xf>
    <xf numFmtId="0" fontId="22" fillId="0" borderId="56" xfId="56" applyFont="1" applyBorder="1" applyAlignment="1">
      <alignment horizontal="center" vertical="center"/>
      <protection/>
    </xf>
    <xf numFmtId="0" fontId="21" fillId="0" borderId="57" xfId="56" applyFont="1" applyBorder="1">
      <alignment/>
      <protection/>
    </xf>
    <xf numFmtId="0" fontId="21" fillId="0" borderId="65" xfId="56" applyFont="1" applyBorder="1" applyAlignment="1">
      <alignment vertical="center"/>
      <protection/>
    </xf>
    <xf numFmtId="194" fontId="21" fillId="34" borderId="108" xfId="56" applyNumberFormat="1" applyFont="1" applyFill="1" applyBorder="1" applyAlignment="1">
      <alignment horizontal="right" vertical="center"/>
      <protection/>
    </xf>
    <xf numFmtId="194" fontId="21" fillId="34" borderId="109" xfId="56" applyNumberFormat="1" applyFont="1" applyFill="1" applyBorder="1" applyAlignment="1">
      <alignment horizontal="right" vertical="center"/>
      <protection/>
    </xf>
    <xf numFmtId="194" fontId="21" fillId="34" borderId="98" xfId="56" applyNumberFormat="1" applyFont="1" applyFill="1" applyBorder="1" applyAlignment="1">
      <alignment horizontal="right" vertical="center"/>
      <protection/>
    </xf>
    <xf numFmtId="0" fontId="22" fillId="0" borderId="28" xfId="56" applyFont="1" applyBorder="1">
      <alignment/>
      <protection/>
    </xf>
    <xf numFmtId="0" fontId="22" fillId="0" borderId="17" xfId="56" applyFont="1" applyBorder="1">
      <alignment/>
      <protection/>
    </xf>
    <xf numFmtId="0" fontId="22" fillId="0" borderId="68" xfId="56" applyFont="1" applyBorder="1" applyAlignment="1">
      <alignment vertical="center"/>
      <protection/>
    </xf>
    <xf numFmtId="194" fontId="22" fillId="34" borderId="88" xfId="56" applyNumberFormat="1" applyFont="1" applyFill="1" applyBorder="1" applyAlignment="1">
      <alignment horizontal="right" vertical="center"/>
      <protection/>
    </xf>
    <xf numFmtId="194" fontId="22" fillId="34" borderId="60" xfId="56" applyNumberFormat="1" applyFont="1" applyFill="1" applyBorder="1" applyAlignment="1">
      <alignment horizontal="right" vertical="center"/>
      <protection/>
    </xf>
    <xf numFmtId="194" fontId="22" fillId="34" borderId="69" xfId="56" applyNumberFormat="1" applyFont="1" applyFill="1" applyBorder="1" applyAlignment="1">
      <alignment horizontal="right" vertical="center"/>
      <protection/>
    </xf>
    <xf numFmtId="194" fontId="22" fillId="0" borderId="0" xfId="56" applyNumberFormat="1" applyFont="1">
      <alignment/>
      <protection/>
    </xf>
    <xf numFmtId="194" fontId="21" fillId="0" borderId="90" xfId="56" applyNumberFormat="1" applyFont="1" applyBorder="1" applyAlignment="1">
      <alignment horizontal="right" vertical="center"/>
      <protection/>
    </xf>
    <xf numFmtId="194" fontId="26" fillId="34" borderId="33" xfId="56" applyNumberFormat="1" applyFont="1" applyFill="1" applyBorder="1" applyAlignment="1">
      <alignment horizontal="right" vertical="center"/>
      <protection/>
    </xf>
    <xf numFmtId="194" fontId="21" fillId="0" borderId="0" xfId="56" applyNumberFormat="1" applyFont="1" applyBorder="1" applyAlignment="1">
      <alignment horizontal="right" vertical="center"/>
      <protection/>
    </xf>
    <xf numFmtId="194" fontId="21" fillId="0" borderId="43" xfId="56" applyNumberFormat="1" applyFont="1" applyBorder="1" applyAlignment="1">
      <alignment horizontal="right" vertical="center"/>
      <protection/>
    </xf>
    <xf numFmtId="194" fontId="21" fillId="0" borderId="0" xfId="56" applyNumberFormat="1" applyFont="1" applyFill="1" applyBorder="1" applyAlignment="1">
      <alignment horizontal="right" vertical="center"/>
      <protection/>
    </xf>
    <xf numFmtId="194" fontId="21" fillId="0" borderId="17" xfId="56" applyNumberFormat="1" applyFont="1" applyFill="1" applyBorder="1" applyAlignment="1">
      <alignment horizontal="right" vertical="center"/>
      <protection/>
    </xf>
    <xf numFmtId="194" fontId="21" fillId="0" borderId="40" xfId="56" applyNumberFormat="1" applyFont="1" applyFill="1" applyBorder="1" applyAlignment="1">
      <alignment horizontal="right" vertical="center"/>
      <protection/>
    </xf>
    <xf numFmtId="194" fontId="21" fillId="0" borderId="32" xfId="56" applyNumberFormat="1" applyFont="1" applyFill="1" applyBorder="1" applyAlignment="1">
      <alignment horizontal="right" vertical="center"/>
      <protection/>
    </xf>
    <xf numFmtId="194" fontId="21" fillId="0" borderId="0" xfId="56" applyNumberFormat="1" applyFont="1" applyFill="1" applyBorder="1" applyAlignment="1">
      <alignment horizontal="right" vertical="center"/>
      <protection/>
    </xf>
    <xf numFmtId="194" fontId="21" fillId="0" borderId="43" xfId="56" applyNumberFormat="1" applyFont="1" applyFill="1" applyBorder="1" applyAlignment="1">
      <alignment horizontal="right" vertical="center"/>
      <protection/>
    </xf>
    <xf numFmtId="0" fontId="21" fillId="0" borderId="0" xfId="56" applyFont="1" applyFill="1">
      <alignment/>
      <protection/>
    </xf>
    <xf numFmtId="0" fontId="21" fillId="0" borderId="22" xfId="53" applyFont="1" applyFill="1" applyBorder="1" applyAlignment="1">
      <alignment vertical="center"/>
      <protection/>
    </xf>
    <xf numFmtId="0" fontId="22" fillId="0" borderId="0" xfId="56" applyFont="1" applyAlignment="1">
      <alignment horizontal="centerContinuous"/>
      <protection/>
    </xf>
    <xf numFmtId="0" fontId="6" fillId="0" borderId="0" xfId="56" applyFont="1" applyBorder="1">
      <alignment/>
      <protection/>
    </xf>
    <xf numFmtId="194" fontId="21" fillId="34" borderId="12" xfId="56" applyNumberFormat="1" applyFont="1" applyFill="1" applyBorder="1" applyAlignment="1">
      <alignment horizontal="right" vertical="center"/>
      <protection/>
    </xf>
    <xf numFmtId="194" fontId="21" fillId="34" borderId="91" xfId="56" applyNumberFormat="1" applyFont="1" applyFill="1" applyBorder="1" applyAlignment="1">
      <alignment horizontal="right" vertical="center"/>
      <protection/>
    </xf>
    <xf numFmtId="194" fontId="21" fillId="34" borderId="10" xfId="56" applyNumberFormat="1" applyFont="1" applyFill="1" applyBorder="1" applyAlignment="1">
      <alignment horizontal="right" vertical="center"/>
      <protection/>
    </xf>
    <xf numFmtId="194" fontId="21" fillId="34" borderId="46" xfId="56" applyNumberFormat="1" applyFont="1" applyFill="1" applyBorder="1" applyAlignment="1">
      <alignment horizontal="right" vertical="center"/>
      <protection/>
    </xf>
    <xf numFmtId="194" fontId="21" fillId="34" borderId="70" xfId="56" applyNumberFormat="1" applyFont="1" applyFill="1" applyBorder="1" applyAlignment="1">
      <alignment horizontal="right" vertical="center"/>
      <protection/>
    </xf>
    <xf numFmtId="194" fontId="6" fillId="0" borderId="0" xfId="56" applyNumberFormat="1" applyFont="1">
      <alignment/>
      <protection/>
    </xf>
    <xf numFmtId="194" fontId="21" fillId="34" borderId="87" xfId="56" applyNumberFormat="1" applyFont="1" applyFill="1" applyBorder="1" applyAlignment="1">
      <alignment horizontal="right" vertical="center"/>
      <protection/>
    </xf>
    <xf numFmtId="194" fontId="21" fillId="34" borderId="92" xfId="56" applyNumberFormat="1" applyFont="1" applyFill="1" applyBorder="1" applyAlignment="1">
      <alignment horizontal="right" vertical="center"/>
      <protection/>
    </xf>
    <xf numFmtId="194" fontId="21" fillId="34" borderId="13" xfId="56" applyNumberFormat="1" applyFont="1" applyFill="1" applyBorder="1" applyAlignment="1">
      <alignment horizontal="right" vertical="center"/>
      <protection/>
    </xf>
    <xf numFmtId="194" fontId="21" fillId="34" borderId="97" xfId="56" applyNumberFormat="1" applyFont="1" applyFill="1" applyBorder="1" applyAlignment="1">
      <alignment horizontal="right" vertical="center"/>
      <protection/>
    </xf>
    <xf numFmtId="194" fontId="21" fillId="34" borderId="94" xfId="56" applyNumberFormat="1" applyFont="1" applyFill="1" applyBorder="1" applyAlignment="1">
      <alignment horizontal="right" vertical="center"/>
      <protection/>
    </xf>
    <xf numFmtId="194" fontId="21" fillId="34" borderId="89" xfId="56" applyNumberFormat="1" applyFont="1" applyFill="1" applyBorder="1" applyAlignment="1">
      <alignment horizontal="right" vertical="center"/>
      <protection/>
    </xf>
    <xf numFmtId="194" fontId="21" fillId="0" borderId="73" xfId="56" applyNumberFormat="1" applyFont="1" applyBorder="1" applyAlignment="1">
      <alignment horizontal="right" vertical="center"/>
      <protection/>
    </xf>
    <xf numFmtId="194" fontId="21" fillId="34" borderId="73" xfId="56" applyNumberFormat="1" applyFont="1" applyFill="1" applyBorder="1" applyAlignment="1">
      <alignment horizontal="right" vertical="center"/>
      <protection/>
    </xf>
    <xf numFmtId="194" fontId="26" fillId="0" borderId="41" xfId="56" applyNumberFormat="1" applyFont="1" applyBorder="1" applyAlignment="1">
      <alignment horizontal="right" vertical="center"/>
      <protection/>
    </xf>
    <xf numFmtId="194" fontId="21" fillId="0" borderId="39" xfId="56" applyNumberFormat="1" applyFont="1" applyBorder="1" applyAlignment="1">
      <alignment horizontal="right" vertical="center"/>
      <protection/>
    </xf>
    <xf numFmtId="194" fontId="21" fillId="34" borderId="89" xfId="56" applyNumberFormat="1" applyFont="1" applyFill="1" applyBorder="1" applyAlignment="1">
      <alignment horizontal="right" vertical="center"/>
      <protection/>
    </xf>
    <xf numFmtId="0" fontId="6" fillId="0" borderId="28" xfId="56" applyFont="1" applyBorder="1">
      <alignment/>
      <protection/>
    </xf>
    <xf numFmtId="0" fontId="21" fillId="0" borderId="74" xfId="56" applyFont="1" applyBorder="1" applyAlignment="1">
      <alignment vertical="center"/>
      <protection/>
    </xf>
    <xf numFmtId="194" fontId="21" fillId="0" borderId="71" xfId="56" applyNumberFormat="1" applyFont="1" applyBorder="1" applyAlignment="1">
      <alignment horizontal="right" vertical="center"/>
      <protection/>
    </xf>
    <xf numFmtId="194" fontId="21" fillId="34" borderId="76" xfId="56" applyNumberFormat="1" applyFont="1" applyFill="1" applyBorder="1" applyAlignment="1">
      <alignment horizontal="right" vertical="center"/>
      <protection/>
    </xf>
    <xf numFmtId="194" fontId="21" fillId="34" borderId="77" xfId="56" applyNumberFormat="1" applyFont="1" applyFill="1" applyBorder="1" applyAlignment="1">
      <alignment horizontal="right" vertical="center"/>
      <protection/>
    </xf>
    <xf numFmtId="194" fontId="21" fillId="34" borderId="78" xfId="56" applyNumberFormat="1" applyFont="1" applyFill="1" applyBorder="1" applyAlignment="1">
      <alignment horizontal="right" vertical="center"/>
      <protection/>
    </xf>
    <xf numFmtId="194" fontId="26" fillId="0" borderId="33" xfId="56" applyNumberFormat="1" applyFont="1" applyBorder="1" applyAlignment="1">
      <alignment horizontal="right" vertical="center"/>
      <protection/>
    </xf>
    <xf numFmtId="194" fontId="21" fillId="34" borderId="43" xfId="56" applyNumberFormat="1" applyFont="1" applyFill="1" applyBorder="1" applyAlignment="1">
      <alignment horizontal="right" vertical="center"/>
      <protection/>
    </xf>
    <xf numFmtId="0" fontId="21" fillId="0" borderId="0" xfId="56" applyFont="1" applyBorder="1">
      <alignment/>
      <protection/>
    </xf>
    <xf numFmtId="194" fontId="21" fillId="34" borderId="93" xfId="56" applyNumberFormat="1" applyFont="1" applyFill="1" applyBorder="1" applyAlignment="1">
      <alignment horizontal="right" vertical="center"/>
      <protection/>
    </xf>
    <xf numFmtId="194" fontId="21" fillId="0" borderId="110" xfId="56" applyNumberFormat="1" applyFont="1" applyBorder="1" applyAlignment="1">
      <alignment horizontal="right" vertical="center"/>
      <protection/>
    </xf>
    <xf numFmtId="194" fontId="21" fillId="0" borderId="111" xfId="56" applyNumberFormat="1" applyFont="1" applyBorder="1" applyAlignment="1">
      <alignment horizontal="right" vertical="center"/>
      <protection/>
    </xf>
    <xf numFmtId="194" fontId="21" fillId="0" borderId="18" xfId="56" applyNumberFormat="1" applyFont="1" applyBorder="1" applyAlignment="1">
      <alignment horizontal="right" vertical="center"/>
      <protection/>
    </xf>
    <xf numFmtId="0" fontId="6" fillId="0" borderId="23" xfId="56" applyFont="1" applyBorder="1">
      <alignment/>
      <protection/>
    </xf>
    <xf numFmtId="0" fontId="6" fillId="0" borderId="24" xfId="56" applyFont="1" applyFill="1" applyBorder="1">
      <alignment/>
      <protection/>
    </xf>
    <xf numFmtId="0" fontId="23" fillId="0" borderId="24" xfId="56" applyFont="1" applyBorder="1" applyAlignment="1">
      <alignment horizontal="center"/>
      <protection/>
    </xf>
    <xf numFmtId="0" fontId="6" fillId="34" borderId="24" xfId="56" applyFont="1" applyFill="1" applyBorder="1">
      <alignment/>
      <protection/>
    </xf>
    <xf numFmtId="195" fontId="21" fillId="0" borderId="24" xfId="56" applyNumberFormat="1" applyFont="1" applyBorder="1">
      <alignment/>
      <protection/>
    </xf>
    <xf numFmtId="0" fontId="21" fillId="0" borderId="24" xfId="56" applyFont="1" applyFill="1" applyBorder="1" applyAlignment="1">
      <alignment horizontal="right"/>
      <protection/>
    </xf>
    <xf numFmtId="195" fontId="21" fillId="0" borderId="24" xfId="56" applyNumberFormat="1" applyFont="1" applyFill="1" applyBorder="1">
      <alignment/>
      <protection/>
    </xf>
    <xf numFmtId="195" fontId="6" fillId="0" borderId="24" xfId="56" applyNumberFormat="1" applyFont="1" applyBorder="1">
      <alignment/>
      <protection/>
    </xf>
    <xf numFmtId="195" fontId="6" fillId="0" borderId="81" xfId="56" applyNumberFormat="1" applyFont="1" applyBorder="1">
      <alignment/>
      <protection/>
    </xf>
    <xf numFmtId="0" fontId="23" fillId="0" borderId="24" xfId="56" applyFont="1" applyBorder="1" applyProtection="1">
      <alignment/>
      <protection/>
    </xf>
    <xf numFmtId="0" fontId="27" fillId="0" borderId="0" xfId="56" applyFont="1" applyBorder="1" applyAlignment="1">
      <alignment horizontal="right"/>
      <protection/>
    </xf>
    <xf numFmtId="0" fontId="23" fillId="0" borderId="0" xfId="56" applyFont="1" applyAlignment="1">
      <alignment horizontal="centerContinuous"/>
      <protection/>
    </xf>
    <xf numFmtId="0" fontId="23" fillId="0" borderId="82" xfId="56" applyFont="1" applyBorder="1">
      <alignment/>
      <protection/>
    </xf>
    <xf numFmtId="0" fontId="6" fillId="0" borderId="56" xfId="56" applyFont="1" applyBorder="1">
      <alignment/>
      <protection/>
    </xf>
    <xf numFmtId="0" fontId="6" fillId="0" borderId="83" xfId="56" applyFont="1" applyBorder="1">
      <alignment/>
      <protection/>
    </xf>
    <xf numFmtId="0" fontId="23" fillId="0" borderId="83" xfId="56" applyFont="1" applyBorder="1" applyAlignment="1">
      <alignment horizontal="center"/>
      <protection/>
    </xf>
    <xf numFmtId="195" fontId="6" fillId="0" borderId="83" xfId="56" applyNumberFormat="1" applyFont="1" applyFill="1" applyBorder="1">
      <alignment/>
      <protection/>
    </xf>
    <xf numFmtId="195" fontId="6" fillId="0" borderId="83" xfId="56" applyNumberFormat="1" applyFont="1" applyBorder="1" applyAlignment="1">
      <alignment horizontal="right"/>
      <protection/>
    </xf>
    <xf numFmtId="195" fontId="21" fillId="0" borderId="83" xfId="56" applyNumberFormat="1" applyFont="1" applyFill="1" applyBorder="1">
      <alignment/>
      <protection/>
    </xf>
    <xf numFmtId="0" fontId="20" fillId="0" borderId="83" xfId="56" applyBorder="1">
      <alignment/>
      <protection/>
    </xf>
    <xf numFmtId="195" fontId="6" fillId="0" borderId="83" xfId="56" applyNumberFormat="1" applyFont="1" applyBorder="1">
      <alignment/>
      <protection/>
    </xf>
    <xf numFmtId="195" fontId="6" fillId="0" borderId="57" xfId="56" applyNumberFormat="1" applyFont="1" applyBorder="1">
      <alignment/>
      <protection/>
    </xf>
    <xf numFmtId="0" fontId="21" fillId="0" borderId="83" xfId="56" applyFont="1" applyBorder="1">
      <alignment/>
      <protection/>
    </xf>
    <xf numFmtId="195" fontId="21" fillId="0" borderId="83" xfId="56" applyNumberFormat="1" applyFont="1" applyBorder="1" applyAlignment="1">
      <alignment horizontal="right"/>
      <protection/>
    </xf>
    <xf numFmtId="0" fontId="23" fillId="0" borderId="83" xfId="56" applyFont="1" applyBorder="1">
      <alignment/>
      <protection/>
    </xf>
    <xf numFmtId="0" fontId="23" fillId="0" borderId="85" xfId="56" applyFont="1" applyBorder="1">
      <alignment/>
      <protection/>
    </xf>
    <xf numFmtId="241" fontId="3" fillId="0" borderId="0" xfId="0" applyNumberFormat="1" applyFont="1" applyAlignment="1">
      <alignment/>
    </xf>
    <xf numFmtId="242" fontId="3" fillId="0" borderId="0" xfId="0" applyNumberFormat="1" applyFont="1" applyAlignment="1">
      <alignment/>
    </xf>
    <xf numFmtId="242" fontId="16" fillId="0" borderId="0" xfId="0" applyNumberFormat="1" applyFont="1" applyBorder="1" applyAlignment="1">
      <alignment/>
    </xf>
    <xf numFmtId="241" fontId="16" fillId="0" borderId="0" xfId="0" applyNumberFormat="1" applyFont="1" applyBorder="1" applyAlignment="1">
      <alignment/>
    </xf>
    <xf numFmtId="243" fontId="3" fillId="0" borderId="0" xfId="0" applyNumberFormat="1" applyFont="1" applyAlignment="1">
      <alignment/>
    </xf>
    <xf numFmtId="244" fontId="3" fillId="0" borderId="0" xfId="0" applyNumberFormat="1" applyFont="1" applyAlignment="1">
      <alignment/>
    </xf>
    <xf numFmtId="194" fontId="0" fillId="0" borderId="0" xfId="56" applyNumberFormat="1" applyFont="1">
      <alignment/>
      <protection/>
    </xf>
    <xf numFmtId="1" fontId="0" fillId="0" borderId="0" xfId="56" applyNumberFormat="1" applyFont="1">
      <alignment/>
      <protection/>
    </xf>
    <xf numFmtId="1" fontId="0" fillId="0" borderId="0" xfId="56" applyNumberFormat="1" applyFont="1">
      <alignment/>
      <protection/>
    </xf>
    <xf numFmtId="194" fontId="21" fillId="0" borderId="96" xfId="56" applyNumberFormat="1" applyFont="1" applyBorder="1" applyAlignment="1">
      <alignment horizontal="right" vertical="center"/>
      <protection/>
    </xf>
    <xf numFmtId="194" fontId="21" fillId="0" borderId="32" xfId="0" applyNumberFormat="1" applyFont="1" applyBorder="1" applyAlignment="1">
      <alignment horizontal="right" vertical="center"/>
    </xf>
    <xf numFmtId="194" fontId="21" fillId="0" borderId="72" xfId="0" applyNumberFormat="1" applyFont="1" applyBorder="1" applyAlignment="1">
      <alignment horizontal="right" vertical="center"/>
    </xf>
    <xf numFmtId="194" fontId="21" fillId="0" borderId="96" xfId="54" applyNumberFormat="1" applyFont="1" applyBorder="1" applyAlignment="1">
      <alignment horizontal="right" vertical="center"/>
      <protection/>
    </xf>
    <xf numFmtId="0" fontId="15" fillId="0" borderId="112" xfId="56" applyFont="1" applyBorder="1" applyAlignment="1">
      <alignment horizontal="center" vertical="center"/>
      <protection/>
    </xf>
    <xf numFmtId="0" fontId="15" fillId="0" borderId="12" xfId="56" applyFont="1" applyBorder="1" applyAlignment="1">
      <alignment horizontal="center" vertical="center"/>
      <protection/>
    </xf>
    <xf numFmtId="0" fontId="3" fillId="0" borderId="34" xfId="56" applyFont="1" applyBorder="1" applyAlignment="1">
      <alignment horizontal="center" vertical="center"/>
      <protection/>
    </xf>
    <xf numFmtId="0" fontId="3" fillId="0" borderId="31" xfId="56" applyFont="1" applyBorder="1" applyAlignment="1">
      <alignment horizontal="center" vertical="center"/>
      <protection/>
    </xf>
    <xf numFmtId="0" fontId="3" fillId="0" borderId="32" xfId="56" applyFont="1" applyBorder="1" applyAlignment="1">
      <alignment horizontal="center" vertical="center"/>
      <protection/>
    </xf>
    <xf numFmtId="0" fontId="3" fillId="0" borderId="33" xfId="56" applyFont="1" applyBorder="1" applyAlignment="1">
      <alignment horizontal="center" vertical="center"/>
      <protection/>
    </xf>
    <xf numFmtId="0" fontId="3" fillId="0" borderId="34" xfId="56" applyFont="1" applyBorder="1" applyAlignment="1">
      <alignment vertical="center"/>
      <protection/>
    </xf>
    <xf numFmtId="0" fontId="3" fillId="0" borderId="35" xfId="56" applyFont="1" applyBorder="1" applyAlignment="1">
      <alignment horizontal="center" vertical="center"/>
      <protection/>
    </xf>
    <xf numFmtId="0" fontId="3" fillId="0" borderId="30" xfId="56" applyFont="1" applyBorder="1" applyAlignment="1">
      <alignment horizontal="center" vertical="center"/>
      <protection/>
    </xf>
    <xf numFmtId="0" fontId="3" fillId="0" borderId="17" xfId="56" applyFont="1" applyBorder="1" applyAlignment="1">
      <alignment horizontal="center" vertical="center"/>
      <protection/>
    </xf>
    <xf numFmtId="0" fontId="3" fillId="0" borderId="40" xfId="56" applyFont="1" applyBorder="1" applyAlignment="1">
      <alignment horizontal="center" vertical="center"/>
      <protection/>
    </xf>
    <xf numFmtId="0" fontId="3" fillId="0" borderId="0" xfId="56" applyFont="1" applyBorder="1" applyAlignment="1">
      <alignment horizontal="center" vertical="center"/>
      <protection/>
    </xf>
    <xf numFmtId="0" fontId="3" fillId="0" borderId="36" xfId="56" applyFont="1" applyBorder="1" applyAlignment="1">
      <alignment horizontal="center" vertical="center"/>
      <protection/>
    </xf>
    <xf numFmtId="0" fontId="15" fillId="0" borderId="0" xfId="56" applyFont="1" applyBorder="1" applyAlignment="1">
      <alignment horizontal="center" vertical="center"/>
      <protection/>
    </xf>
    <xf numFmtId="0" fontId="3" fillId="0" borderId="43" xfId="56" applyFont="1" applyBorder="1" applyAlignment="1">
      <alignment horizontal="center" vertical="center"/>
      <protection/>
    </xf>
    <xf numFmtId="0" fontId="38" fillId="0" borderId="0" xfId="56" applyFont="1" applyBorder="1" applyAlignment="1">
      <alignment horizontal="center" vertical="center"/>
      <protection/>
    </xf>
    <xf numFmtId="0" fontId="3" fillId="0" borderId="33" xfId="56" applyFont="1" applyBorder="1" applyAlignment="1">
      <alignment vertical="center"/>
      <protection/>
    </xf>
    <xf numFmtId="0" fontId="3" fillId="0" borderId="17" xfId="56" applyFont="1" applyBorder="1" applyAlignment="1">
      <alignment vertical="center"/>
      <protection/>
    </xf>
    <xf numFmtId="0" fontId="3" fillId="0" borderId="40" xfId="56" applyFont="1" applyBorder="1" applyAlignment="1">
      <alignment vertical="center"/>
      <protection/>
    </xf>
    <xf numFmtId="194" fontId="3" fillId="35" borderId="32" xfId="56" applyNumberFormat="1" applyFont="1" applyFill="1" applyBorder="1" applyAlignment="1">
      <alignment horizontal="right" vertical="center"/>
      <protection/>
    </xf>
    <xf numFmtId="194" fontId="3" fillId="35" borderId="33" xfId="56" applyNumberFormat="1" applyFont="1" applyFill="1" applyBorder="1" applyAlignment="1">
      <alignment horizontal="right" vertical="center"/>
      <protection/>
    </xf>
    <xf numFmtId="194" fontId="3" fillId="35" borderId="43" xfId="56" applyNumberFormat="1" applyFont="1" applyFill="1" applyBorder="1" applyAlignment="1">
      <alignment horizontal="right" vertical="center"/>
      <protection/>
    </xf>
    <xf numFmtId="194" fontId="3" fillId="0" borderId="33" xfId="56" applyNumberFormat="1" applyFont="1" applyBorder="1" applyAlignment="1">
      <alignment horizontal="right" vertical="center"/>
      <protection/>
    </xf>
    <xf numFmtId="194" fontId="3" fillId="0" borderId="17" xfId="56" applyNumberFormat="1" applyFont="1" applyBorder="1" applyAlignment="1">
      <alignment horizontal="right" vertical="center"/>
      <protection/>
    </xf>
    <xf numFmtId="194" fontId="3" fillId="35" borderId="40" xfId="56" applyNumberFormat="1" applyFont="1" applyFill="1" applyBorder="1" applyAlignment="1">
      <alignment horizontal="right" vertical="center"/>
      <protection/>
    </xf>
    <xf numFmtId="194" fontId="3" fillId="35" borderId="19" xfId="56" applyNumberFormat="1" applyFont="1" applyFill="1" applyBorder="1" applyAlignment="1">
      <alignment horizontal="right" vertical="center"/>
      <protection/>
    </xf>
    <xf numFmtId="194" fontId="3" fillId="0" borderId="0" xfId="56" applyNumberFormat="1" applyFont="1" applyBorder="1" applyAlignment="1">
      <alignment horizontal="right" vertical="center"/>
      <protection/>
    </xf>
    <xf numFmtId="194" fontId="3" fillId="0" borderId="43" xfId="56" applyNumberFormat="1" applyFont="1" applyBorder="1" applyAlignment="1">
      <alignment horizontal="right" vertical="center"/>
      <protection/>
    </xf>
    <xf numFmtId="194" fontId="15" fillId="35" borderId="33" xfId="56" applyNumberFormat="1" applyFont="1" applyFill="1" applyBorder="1" applyAlignment="1">
      <alignment horizontal="right" vertical="center"/>
      <protection/>
    </xf>
    <xf numFmtId="194" fontId="3" fillId="0" borderId="17" xfId="56" applyNumberFormat="1" applyFont="1" applyFill="1" applyBorder="1" applyAlignment="1">
      <alignment horizontal="right" vertical="center"/>
      <protection/>
    </xf>
    <xf numFmtId="194" fontId="15" fillId="0" borderId="33" xfId="56" applyNumberFormat="1" applyFont="1" applyBorder="1" applyAlignment="1">
      <alignment horizontal="right" vertical="center"/>
      <protection/>
    </xf>
    <xf numFmtId="194" fontId="3" fillId="0" borderId="32" xfId="56" applyNumberFormat="1" applyFont="1" applyBorder="1" applyAlignment="1">
      <alignment horizontal="right" vertical="center"/>
      <protection/>
    </xf>
    <xf numFmtId="194" fontId="3" fillId="35" borderId="17" xfId="56" applyNumberFormat="1" applyFont="1" applyFill="1" applyBorder="1" applyAlignment="1">
      <alignment horizontal="right" vertical="center"/>
      <protection/>
    </xf>
    <xf numFmtId="194" fontId="3" fillId="0" borderId="72" xfId="56" applyNumberFormat="1" applyFont="1" applyBorder="1" applyAlignment="1">
      <alignment horizontal="right" vertical="center"/>
      <protection/>
    </xf>
    <xf numFmtId="194" fontId="3" fillId="35" borderId="49" xfId="56" applyNumberFormat="1" applyFont="1" applyFill="1" applyBorder="1" applyAlignment="1">
      <alignment horizontal="right" vertical="center"/>
      <protection/>
    </xf>
    <xf numFmtId="194" fontId="3" fillId="0" borderId="49" xfId="56" applyNumberFormat="1" applyFont="1" applyFill="1" applyBorder="1" applyAlignment="1">
      <alignment horizontal="right" vertical="center"/>
      <protection/>
    </xf>
    <xf numFmtId="194" fontId="3" fillId="0" borderId="54" xfId="56" applyNumberFormat="1" applyFont="1" applyBorder="1" applyAlignment="1">
      <alignment horizontal="right" vertical="center"/>
      <protection/>
    </xf>
    <xf numFmtId="194" fontId="15" fillId="0" borderId="49" xfId="56" applyNumberFormat="1" applyFont="1" applyBorder="1" applyAlignment="1">
      <alignment horizontal="right" vertical="center"/>
      <protection/>
    </xf>
    <xf numFmtId="194" fontId="3" fillId="0" borderId="18" xfId="56" applyNumberFormat="1" applyFont="1" applyBorder="1" applyAlignment="1">
      <alignment horizontal="right" vertical="center"/>
      <protection/>
    </xf>
    <xf numFmtId="194" fontId="3" fillId="0" borderId="10" xfId="56" applyNumberFormat="1" applyFont="1" applyBorder="1" applyAlignment="1">
      <alignment horizontal="right" vertical="center"/>
      <protection/>
    </xf>
    <xf numFmtId="194" fontId="3" fillId="0" borderId="70" xfId="56" applyNumberFormat="1" applyFont="1" applyBorder="1" applyAlignment="1">
      <alignment horizontal="right" vertical="center"/>
      <protection/>
    </xf>
    <xf numFmtId="194" fontId="3" fillId="0" borderId="12" xfId="56" applyNumberFormat="1" applyFont="1" applyBorder="1" applyAlignment="1">
      <alignment horizontal="right" vertical="center"/>
      <protection/>
    </xf>
    <xf numFmtId="194" fontId="3" fillId="0" borderId="91" xfId="56" applyNumberFormat="1" applyFont="1" applyBorder="1" applyAlignment="1">
      <alignment horizontal="right" vertical="center"/>
      <protection/>
    </xf>
    <xf numFmtId="194" fontId="15" fillId="0" borderId="10" xfId="56" applyNumberFormat="1" applyFont="1" applyBorder="1" applyAlignment="1">
      <alignment horizontal="right" vertical="center"/>
      <protection/>
    </xf>
    <xf numFmtId="194" fontId="15" fillId="35" borderId="94" xfId="56" applyNumberFormat="1" applyFont="1" applyFill="1" applyBorder="1" applyAlignment="1">
      <alignment horizontal="right" vertical="center"/>
      <protection/>
    </xf>
    <xf numFmtId="194" fontId="15" fillId="35" borderId="50" xfId="56" applyNumberFormat="1" applyFont="1" applyFill="1" applyBorder="1" applyAlignment="1">
      <alignment horizontal="right" vertical="center"/>
      <protection/>
    </xf>
    <xf numFmtId="194" fontId="15" fillId="35" borderId="54" xfId="56" applyNumberFormat="1" applyFont="1" applyFill="1" applyBorder="1" applyAlignment="1">
      <alignment horizontal="right" vertical="center"/>
      <protection/>
    </xf>
    <xf numFmtId="194" fontId="15" fillId="35" borderId="48" xfId="56" applyNumberFormat="1" applyFont="1" applyFill="1" applyBorder="1" applyAlignment="1">
      <alignment horizontal="right" vertical="center"/>
      <protection/>
    </xf>
    <xf numFmtId="0" fontId="3" fillId="0" borderId="11" xfId="56" applyFont="1" applyBorder="1" applyAlignment="1">
      <alignment vertical="center"/>
      <protection/>
    </xf>
    <xf numFmtId="0" fontId="3" fillId="0" borderId="19" xfId="56" applyFont="1" applyBorder="1" applyAlignment="1">
      <alignment vertical="center"/>
      <protection/>
    </xf>
    <xf numFmtId="0" fontId="3" fillId="0" borderId="14" xfId="56" applyFont="1" applyBorder="1" applyAlignment="1">
      <alignment vertical="center"/>
      <protection/>
    </xf>
    <xf numFmtId="0" fontId="3" fillId="0" borderId="15" xfId="56" applyFont="1" applyBorder="1" applyAlignment="1">
      <alignment vertical="center"/>
      <protection/>
    </xf>
    <xf numFmtId="0" fontId="15" fillId="35" borderId="19" xfId="56" applyFont="1" applyFill="1" applyBorder="1" applyAlignment="1">
      <alignment vertical="center"/>
      <protection/>
    </xf>
    <xf numFmtId="194" fontId="3" fillId="0" borderId="0" xfId="56" applyNumberFormat="1" applyFont="1" applyFill="1" applyBorder="1" applyAlignment="1">
      <alignment horizontal="right" vertical="center"/>
      <protection/>
    </xf>
    <xf numFmtId="194" fontId="3" fillId="35" borderId="48" xfId="56" applyNumberFormat="1" applyFont="1" applyFill="1" applyBorder="1" applyAlignment="1">
      <alignment horizontal="right" vertical="center"/>
      <protection/>
    </xf>
    <xf numFmtId="194" fontId="3" fillId="35" borderId="97" xfId="56" applyNumberFormat="1" applyFont="1" applyFill="1" applyBorder="1" applyAlignment="1">
      <alignment horizontal="right" vertical="center"/>
      <protection/>
    </xf>
    <xf numFmtId="194" fontId="15" fillId="35" borderId="64" xfId="56" applyNumberFormat="1" applyFont="1" applyFill="1" applyBorder="1" applyAlignment="1">
      <alignment horizontal="right" vertical="center"/>
      <protection/>
    </xf>
    <xf numFmtId="0" fontId="40" fillId="0" borderId="20" xfId="56" applyFont="1" applyBorder="1">
      <alignment/>
      <protection/>
    </xf>
    <xf numFmtId="195" fontId="40" fillId="0" borderId="12" xfId="56" applyNumberFormat="1" applyFont="1" applyBorder="1">
      <alignment/>
      <protection/>
    </xf>
    <xf numFmtId="195" fontId="40" fillId="0" borderId="87" xfId="56" applyNumberFormat="1" applyFont="1" applyBorder="1">
      <alignment/>
      <protection/>
    </xf>
    <xf numFmtId="0" fontId="40" fillId="0" borderId="87" xfId="56" applyFont="1" applyBorder="1">
      <alignment/>
      <protection/>
    </xf>
    <xf numFmtId="204" fontId="40" fillId="0" borderId="87" xfId="56" applyNumberFormat="1" applyFont="1" applyBorder="1" applyAlignment="1">
      <alignment horizontal="center"/>
      <protection/>
    </xf>
    <xf numFmtId="194" fontId="15" fillId="0" borderId="94" xfId="56" applyNumberFormat="1" applyFont="1" applyBorder="1" applyAlignment="1">
      <alignment horizontal="right" vertical="center"/>
      <protection/>
    </xf>
    <xf numFmtId="194" fontId="3" fillId="0" borderId="64" xfId="56" applyNumberFormat="1" applyFont="1" applyBorder="1" applyAlignment="1">
      <alignment horizontal="right" vertical="center"/>
      <protection/>
    </xf>
    <xf numFmtId="0" fontId="0" fillId="0" borderId="0" xfId="52">
      <alignment/>
      <protection/>
    </xf>
    <xf numFmtId="0" fontId="0" fillId="0" borderId="0" xfId="52" applyFont="1">
      <alignment/>
      <protection/>
    </xf>
    <xf numFmtId="0" fontId="7" fillId="0" borderId="0" xfId="52" applyFont="1" applyAlignment="1">
      <alignment horizontal="center" vertical="top" wrapText="1"/>
      <protection/>
    </xf>
    <xf numFmtId="0" fontId="7" fillId="0" borderId="0" xfId="52" applyFont="1" applyAlignment="1">
      <alignment horizontal="left" vertical="top" wrapText="1"/>
      <protection/>
    </xf>
    <xf numFmtId="0" fontId="7" fillId="0" borderId="0" xfId="52" applyFont="1" applyAlignment="1">
      <alignment vertical="top" wrapText="1"/>
      <protection/>
    </xf>
    <xf numFmtId="0" fontId="5" fillId="0" borderId="0" xfId="52" applyFont="1" applyAlignment="1">
      <alignment vertical="top" wrapText="1"/>
      <protection/>
    </xf>
    <xf numFmtId="0" fontId="7" fillId="0" borderId="0" xfId="52" applyFont="1" applyAlignment="1">
      <alignment vertical="top" wrapText="1"/>
      <protection/>
    </xf>
    <xf numFmtId="0" fontId="0" fillId="0" borderId="0" xfId="52" applyFont="1" applyAlignment="1">
      <alignment vertical="top" wrapText="1"/>
      <protection/>
    </xf>
    <xf numFmtId="0" fontId="5" fillId="0" borderId="0" xfId="52" applyFont="1" applyAlignment="1">
      <alignment vertical="top" wrapText="1"/>
      <protection/>
    </xf>
    <xf numFmtId="0" fontId="95" fillId="0" borderId="0" xfId="52" applyFont="1" applyAlignment="1">
      <alignment vertical="top" wrapText="1"/>
      <protection/>
    </xf>
    <xf numFmtId="0" fontId="4" fillId="0" borderId="0" xfId="52" applyFont="1" applyAlignment="1">
      <alignment horizontal="justify"/>
      <protection/>
    </xf>
    <xf numFmtId="0" fontId="96" fillId="0" borderId="0" xfId="52" applyFont="1" applyAlignment="1">
      <alignment horizontal="justify"/>
      <protection/>
    </xf>
    <xf numFmtId="0" fontId="96" fillId="0" borderId="0" xfId="52" applyFont="1">
      <alignment/>
      <protection/>
    </xf>
    <xf numFmtId="0" fontId="97" fillId="0" borderId="0" xfId="52" applyFont="1">
      <alignment/>
      <protection/>
    </xf>
    <xf numFmtId="0" fontId="42" fillId="0" borderId="0" xfId="52" applyFont="1">
      <alignment/>
      <protection/>
    </xf>
    <xf numFmtId="0" fontId="98" fillId="0" borderId="0" xfId="52" applyFont="1">
      <alignment/>
      <protection/>
    </xf>
    <xf numFmtId="0" fontId="95" fillId="0" borderId="0" xfId="52" applyFont="1" applyAlignment="1">
      <alignment horizontal="justify"/>
      <protection/>
    </xf>
    <xf numFmtId="0" fontId="7" fillId="0" borderId="0" xfId="52" applyFont="1" applyAlignment="1">
      <alignment horizontal="justify"/>
      <protection/>
    </xf>
    <xf numFmtId="0" fontId="95" fillId="0" borderId="0" xfId="52" applyFont="1" applyAlignment="1">
      <alignment horizontal="justify"/>
      <protection/>
    </xf>
    <xf numFmtId="0" fontId="7" fillId="0" borderId="0" xfId="52" applyFont="1" applyAlignment="1">
      <alignment horizontal="justify"/>
      <protection/>
    </xf>
    <xf numFmtId="0" fontId="7" fillId="0" borderId="0" xfId="52" applyFont="1" applyAlignment="1" quotePrefix="1">
      <alignment horizontal="center" vertical="top" wrapText="1"/>
      <protection/>
    </xf>
    <xf numFmtId="0" fontId="9" fillId="0" borderId="0" xfId="52" applyFont="1" applyAlignment="1">
      <alignment horizontal="justify" vertical="top" wrapText="1"/>
      <protection/>
    </xf>
    <xf numFmtId="0" fontId="7" fillId="0" borderId="0" xfId="52" applyFont="1" applyAlignment="1">
      <alignment horizontal="justify" vertical="top" wrapText="1"/>
      <protection/>
    </xf>
    <xf numFmtId="0" fontId="6" fillId="0" borderId="0" xfId="52" applyFont="1" applyAlignment="1">
      <alignment vertical="top" wrapText="1"/>
      <protection/>
    </xf>
    <xf numFmtId="0" fontId="9" fillId="0" borderId="0" xfId="52" applyFont="1" applyAlignment="1">
      <alignment horizontal="left" vertical="top" wrapText="1"/>
      <protection/>
    </xf>
    <xf numFmtId="0" fontId="3" fillId="0" borderId="19" xfId="56" applyFont="1" applyBorder="1" applyAlignment="1">
      <alignment horizontal="center" vertical="center"/>
      <protection/>
    </xf>
    <xf numFmtId="0" fontId="19" fillId="0" borderId="0" xfId="56" applyFont="1" applyAlignment="1">
      <alignment horizontal="center"/>
      <protection/>
    </xf>
    <xf numFmtId="0" fontId="4" fillId="0" borderId="0" xfId="56" applyFont="1" applyAlignment="1">
      <alignment horizontal="center"/>
      <protection/>
    </xf>
    <xf numFmtId="0" fontId="15" fillId="0" borderId="39" xfId="56" applyFont="1" applyBorder="1" applyAlignment="1">
      <alignment horizontal="center"/>
      <protection/>
    </xf>
    <xf numFmtId="1" fontId="3" fillId="0" borderId="17" xfId="56" applyNumberFormat="1" applyFont="1" applyBorder="1" applyAlignment="1">
      <alignment horizontal="center" vertical="center"/>
      <protection/>
    </xf>
    <xf numFmtId="1" fontId="3" fillId="0" borderId="19" xfId="56" applyNumberFormat="1" applyFont="1" applyBorder="1" applyAlignment="1">
      <alignment horizontal="center" vertical="center"/>
      <protection/>
    </xf>
    <xf numFmtId="1" fontId="3" fillId="0" borderId="49" xfId="56" applyNumberFormat="1" applyFont="1" applyBorder="1" applyAlignment="1">
      <alignment horizontal="center" vertical="center"/>
      <protection/>
    </xf>
    <xf numFmtId="1" fontId="3" fillId="0" borderId="15" xfId="56" applyNumberFormat="1" applyFont="1" applyBorder="1" applyAlignment="1">
      <alignment horizontal="center" vertical="center"/>
      <protection/>
    </xf>
    <xf numFmtId="1" fontId="3" fillId="0" borderId="11" xfId="56" applyNumberFormat="1" applyFont="1" applyBorder="1" applyAlignment="1">
      <alignment horizontal="center" vertical="center"/>
      <protection/>
    </xf>
    <xf numFmtId="0" fontId="15" fillId="35" borderId="15" xfId="56" applyFont="1" applyFill="1" applyBorder="1" applyAlignment="1">
      <alignment horizontal="center" vertical="center"/>
      <protection/>
    </xf>
    <xf numFmtId="1" fontId="3" fillId="35" borderId="15" xfId="56" applyNumberFormat="1" applyFont="1" applyFill="1" applyBorder="1" applyAlignment="1">
      <alignment horizontal="center" vertical="center"/>
      <protection/>
    </xf>
    <xf numFmtId="14" fontId="3" fillId="0" borderId="12" xfId="56" applyNumberFormat="1" applyFont="1" applyBorder="1" applyAlignment="1">
      <alignment horizontal="center"/>
      <protection/>
    </xf>
    <xf numFmtId="1" fontId="3" fillId="37" borderId="10" xfId="56" applyNumberFormat="1" applyFont="1" applyFill="1" applyBorder="1" applyAlignment="1">
      <alignment horizontal="center" vertical="center"/>
      <protection/>
    </xf>
    <xf numFmtId="194" fontId="3" fillId="37" borderId="18" xfId="56" applyNumberFormat="1" applyFont="1" applyFill="1" applyBorder="1" applyAlignment="1">
      <alignment horizontal="right" vertical="center"/>
      <protection/>
    </xf>
    <xf numFmtId="194" fontId="3" fillId="37" borderId="91" xfId="56" applyNumberFormat="1" applyFont="1" applyFill="1" applyBorder="1" applyAlignment="1">
      <alignment horizontal="right" vertical="center"/>
      <protection/>
    </xf>
    <xf numFmtId="194" fontId="3" fillId="37" borderId="10" xfId="56" applyNumberFormat="1" applyFont="1" applyFill="1" applyBorder="1" applyAlignment="1">
      <alignment horizontal="right" vertical="center"/>
      <protection/>
    </xf>
    <xf numFmtId="194" fontId="3" fillId="37" borderId="70" xfId="56" applyNumberFormat="1" applyFont="1" applyFill="1" applyBorder="1" applyAlignment="1">
      <alignment horizontal="right" vertical="center"/>
      <protection/>
    </xf>
    <xf numFmtId="194" fontId="3" fillId="37" borderId="12" xfId="56" applyNumberFormat="1" applyFont="1" applyFill="1" applyBorder="1" applyAlignment="1">
      <alignment horizontal="right" vertical="center"/>
      <protection/>
    </xf>
    <xf numFmtId="194" fontId="3" fillId="37" borderId="46" xfId="56" applyNumberFormat="1" applyFont="1" applyFill="1" applyBorder="1" applyAlignment="1">
      <alignment horizontal="right" vertical="center"/>
      <protection/>
    </xf>
    <xf numFmtId="0" fontId="3" fillId="37" borderId="20" xfId="56" applyFont="1" applyFill="1" applyBorder="1">
      <alignment/>
      <protection/>
    </xf>
    <xf numFmtId="194" fontId="39" fillId="37" borderId="113" xfId="56" applyNumberFormat="1" applyFont="1" applyFill="1" applyBorder="1" applyAlignment="1">
      <alignment horizontal="right" vertical="center"/>
      <protection/>
    </xf>
    <xf numFmtId="194" fontId="39" fillId="37" borderId="91" xfId="56" applyNumberFormat="1" applyFont="1" applyFill="1" applyBorder="1" applyAlignment="1">
      <alignment horizontal="right" vertical="center"/>
      <protection/>
    </xf>
    <xf numFmtId="1" fontId="3" fillId="37" borderId="11" xfId="56" applyNumberFormat="1" applyFont="1" applyFill="1" applyBorder="1" applyAlignment="1">
      <alignment horizontal="center" vertical="center"/>
      <protection/>
    </xf>
    <xf numFmtId="1" fontId="3" fillId="37" borderId="13" xfId="56" applyNumberFormat="1" applyFont="1" applyFill="1" applyBorder="1" applyAlignment="1">
      <alignment horizontal="center" vertical="center"/>
      <protection/>
    </xf>
    <xf numFmtId="194" fontId="3" fillId="37" borderId="71" xfId="56" applyNumberFormat="1" applyFont="1" applyFill="1" applyBorder="1" applyAlignment="1">
      <alignment horizontal="right" vertical="center"/>
      <protection/>
    </xf>
    <xf numFmtId="194" fontId="3" fillId="37" borderId="13" xfId="56" applyNumberFormat="1" applyFont="1" applyFill="1" applyBorder="1" applyAlignment="1">
      <alignment horizontal="right" vertical="center"/>
      <protection/>
    </xf>
    <xf numFmtId="194" fontId="3" fillId="37" borderId="72" xfId="56" applyNumberFormat="1" applyFont="1" applyFill="1" applyBorder="1" applyAlignment="1">
      <alignment horizontal="right" vertical="center"/>
      <protection/>
    </xf>
    <xf numFmtId="194" fontId="3" fillId="37" borderId="87" xfId="56" applyNumberFormat="1" applyFont="1" applyFill="1" applyBorder="1" applyAlignment="1">
      <alignment horizontal="right" vertical="center"/>
      <protection/>
    </xf>
    <xf numFmtId="194" fontId="3" fillId="37" borderId="97" xfId="56" applyNumberFormat="1" applyFont="1" applyFill="1" applyBorder="1" applyAlignment="1">
      <alignment horizontal="right" vertical="center"/>
      <protection/>
    </xf>
    <xf numFmtId="194" fontId="39" fillId="37" borderId="71" xfId="56" applyNumberFormat="1" applyFont="1" applyFill="1" applyBorder="1" applyAlignment="1">
      <alignment horizontal="right" vertical="center"/>
      <protection/>
    </xf>
    <xf numFmtId="194" fontId="39" fillId="37" borderId="87" xfId="56" applyNumberFormat="1" applyFont="1" applyFill="1" applyBorder="1" applyAlignment="1">
      <alignment horizontal="right" vertical="center"/>
      <protection/>
    </xf>
    <xf numFmtId="194" fontId="39" fillId="37" borderId="92" xfId="56" applyNumberFormat="1" applyFont="1" applyFill="1" applyBorder="1" applyAlignment="1">
      <alignment horizontal="right" vertical="center"/>
      <protection/>
    </xf>
    <xf numFmtId="1" fontId="3" fillId="37" borderId="14" xfId="56" applyNumberFormat="1" applyFont="1" applyFill="1" applyBorder="1" applyAlignment="1">
      <alignment horizontal="center" vertical="center"/>
      <protection/>
    </xf>
    <xf numFmtId="194" fontId="3" fillId="37" borderId="40" xfId="56" applyNumberFormat="1" applyFont="1" applyFill="1" applyBorder="1" applyAlignment="1">
      <alignment horizontal="right" vertical="center"/>
      <protection/>
    </xf>
    <xf numFmtId="194" fontId="3" fillId="37" borderId="32" xfId="56" applyNumberFormat="1" applyFont="1" applyFill="1" applyBorder="1" applyAlignment="1">
      <alignment horizontal="right" vertical="center"/>
      <protection/>
    </xf>
    <xf numFmtId="194" fontId="3" fillId="37" borderId="33" xfId="56" applyNumberFormat="1" applyFont="1" applyFill="1" applyBorder="1" applyAlignment="1">
      <alignment horizontal="right" vertical="center"/>
      <protection/>
    </xf>
    <xf numFmtId="194" fontId="3" fillId="37" borderId="17" xfId="56" applyNumberFormat="1" applyFont="1" applyFill="1" applyBorder="1" applyAlignment="1">
      <alignment horizontal="right" vertical="center"/>
      <protection/>
    </xf>
    <xf numFmtId="194" fontId="3" fillId="37" borderId="54" xfId="56" applyNumberFormat="1" applyFont="1" applyFill="1" applyBorder="1" applyAlignment="1">
      <alignment horizontal="right" vertical="center"/>
      <protection/>
    </xf>
    <xf numFmtId="194" fontId="3" fillId="37" borderId="49" xfId="56" applyNumberFormat="1" applyFont="1" applyFill="1" applyBorder="1" applyAlignment="1">
      <alignment horizontal="right" vertical="center"/>
      <protection/>
    </xf>
    <xf numFmtId="194" fontId="3" fillId="37" borderId="64" xfId="56" applyNumberFormat="1" applyFont="1" applyFill="1" applyBorder="1" applyAlignment="1">
      <alignment horizontal="right" vertical="center"/>
      <protection/>
    </xf>
    <xf numFmtId="194" fontId="16" fillId="37" borderId="0" xfId="56" applyNumberFormat="1" applyFont="1" applyFill="1" applyBorder="1" applyAlignment="1">
      <alignment horizontal="right" vertical="center"/>
      <protection/>
    </xf>
    <xf numFmtId="194" fontId="16" fillId="37" borderId="43" xfId="56" applyNumberFormat="1" applyFont="1" applyFill="1" applyBorder="1" applyAlignment="1">
      <alignment horizontal="right" vertical="center"/>
      <protection/>
    </xf>
    <xf numFmtId="194" fontId="39" fillId="37" borderId="94" xfId="56" applyNumberFormat="1" applyFont="1" applyFill="1" applyBorder="1" applyAlignment="1">
      <alignment horizontal="right" vertical="center"/>
      <protection/>
    </xf>
    <xf numFmtId="194" fontId="39" fillId="37" borderId="50" xfId="56" applyNumberFormat="1" applyFont="1" applyFill="1" applyBorder="1" applyAlignment="1">
      <alignment horizontal="right" vertical="center"/>
      <protection/>
    </xf>
    <xf numFmtId="194" fontId="16" fillId="37" borderId="33" xfId="56" applyNumberFormat="1" applyFont="1" applyFill="1" applyBorder="1" applyAlignment="1">
      <alignment horizontal="right" vertical="center"/>
      <protection/>
    </xf>
    <xf numFmtId="0" fontId="0" fillId="37" borderId="12" xfId="56" applyFont="1" applyFill="1" applyBorder="1">
      <alignment/>
      <protection/>
    </xf>
    <xf numFmtId="203" fontId="3" fillId="0" borderId="0" xfId="0" applyNumberFormat="1" applyFont="1" applyFill="1" applyBorder="1" applyAlignment="1">
      <alignment horizontal="right"/>
    </xf>
    <xf numFmtId="165" fontId="15" fillId="0" borderId="0" xfId="0" applyNumberFormat="1" applyFont="1" applyFill="1" applyAlignment="1">
      <alignment/>
    </xf>
    <xf numFmtId="203" fontId="15" fillId="0" borderId="0" xfId="0" applyNumberFormat="1" applyFont="1" applyFill="1" applyBorder="1" applyAlignment="1">
      <alignment horizontal="right"/>
    </xf>
    <xf numFmtId="165" fontId="15" fillId="0" borderId="22" xfId="0" applyNumberFormat="1" applyFont="1" applyFill="1" applyBorder="1" applyAlignment="1">
      <alignment/>
    </xf>
    <xf numFmtId="203" fontId="3" fillId="0" borderId="0" xfId="0" applyNumberFormat="1" applyFont="1" applyFill="1" applyAlignment="1">
      <alignment/>
    </xf>
    <xf numFmtId="0" fontId="7" fillId="0" borderId="0" xfId="52" applyFont="1" applyAlignment="1">
      <alignment horizontal="justify" wrapText="1"/>
      <protection/>
    </xf>
    <xf numFmtId="0" fontId="7" fillId="0" borderId="0" xfId="0" applyFont="1" applyAlignment="1">
      <alignment/>
    </xf>
    <xf numFmtId="0" fontId="51" fillId="0" borderId="0" xfId="0" applyFont="1" applyAlignment="1">
      <alignment horizontal="center" wrapText="1"/>
    </xf>
    <xf numFmtId="0" fontId="0" fillId="0" borderId="0" xfId="0" applyAlignment="1">
      <alignment wrapText="1"/>
    </xf>
    <xf numFmtId="0" fontId="52"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53" fillId="0" borderId="0" xfId="0" applyFont="1" applyAlignment="1">
      <alignment/>
    </xf>
    <xf numFmtId="0" fontId="52" fillId="0" borderId="0" xfId="0" applyFont="1" applyAlignment="1">
      <alignment horizontal="center"/>
    </xf>
    <xf numFmtId="0" fontId="52" fillId="0" borderId="0" xfId="0" applyFont="1" applyAlignment="1">
      <alignment/>
    </xf>
    <xf numFmtId="0" fontId="0" fillId="0" borderId="0" xfId="0" applyAlignment="1">
      <alignment horizontal="center"/>
    </xf>
    <xf numFmtId="0" fontId="0" fillId="0" borderId="0" xfId="0" applyFont="1" applyAlignment="1">
      <alignment horizontal="right" vertical="top" wrapText="1"/>
    </xf>
    <xf numFmtId="0" fontId="2" fillId="0" borderId="0" xfId="0" applyFont="1" applyAlignment="1">
      <alignment horizontal="center"/>
    </xf>
    <xf numFmtId="0" fontId="15" fillId="0" borderId="0" xfId="0" applyFont="1" applyAlignment="1">
      <alignment horizontal="center"/>
    </xf>
    <xf numFmtId="0" fontId="15" fillId="0" borderId="0" xfId="0" applyFont="1" applyBorder="1" applyAlignment="1">
      <alignment horizontal="center"/>
    </xf>
    <xf numFmtId="0" fontId="3" fillId="0" borderId="10" xfId="0" applyFont="1" applyBorder="1" applyAlignment="1">
      <alignment horizontal="center" vertical="center"/>
    </xf>
    <xf numFmtId="0" fontId="15" fillId="0" borderId="13" xfId="0" applyFont="1" applyBorder="1" applyAlignment="1">
      <alignment horizontal="center" vertical="center"/>
    </xf>
    <xf numFmtId="0" fontId="3" fillId="0" borderId="16" xfId="0" applyFont="1" applyBorder="1" applyAlignment="1">
      <alignment horizontal="center" vertical="center"/>
    </xf>
    <xf numFmtId="0" fontId="3" fillId="0" borderId="48" xfId="0" applyFont="1" applyBorder="1" applyAlignment="1">
      <alignment horizontal="center" vertical="center"/>
    </xf>
    <xf numFmtId="0" fontId="15"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xf>
    <xf numFmtId="0" fontId="3" fillId="0" borderId="48" xfId="0" applyFont="1" applyBorder="1" applyAlignment="1">
      <alignment horizontal="center"/>
    </xf>
    <xf numFmtId="0" fontId="15" fillId="0" borderId="0" xfId="0" applyFont="1" applyAlignment="1">
      <alignment horizont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15" fillId="0" borderId="0" xfId="0" applyFont="1" applyFill="1" applyAlignment="1">
      <alignment horizontal="center"/>
    </xf>
    <xf numFmtId="0" fontId="3" fillId="0" borderId="10" xfId="0" applyFont="1" applyFill="1" applyBorder="1" applyAlignment="1">
      <alignment horizontal="center" vertical="center"/>
    </xf>
    <xf numFmtId="0" fontId="15" fillId="0" borderId="13" xfId="0" applyFont="1" applyFill="1" applyBorder="1" applyAlignment="1">
      <alignment horizontal="center" vertical="center"/>
    </xf>
    <xf numFmtId="0" fontId="2" fillId="0" borderId="0" xfId="0" applyFont="1" applyFill="1" applyAlignment="1">
      <alignment horizontal="center"/>
    </xf>
    <xf numFmtId="0" fontId="15" fillId="0" borderId="0" xfId="0" applyFont="1" applyFill="1" applyBorder="1" applyAlignment="1">
      <alignment horizontal="center"/>
    </xf>
    <xf numFmtId="0" fontId="15" fillId="0" borderId="0" xfId="0" applyFont="1" applyFill="1" applyAlignment="1">
      <alignment horizontal="center"/>
    </xf>
    <xf numFmtId="0" fontId="21" fillId="0" borderId="114" xfId="53" applyFont="1" applyBorder="1" applyAlignment="1">
      <alignment horizontal="center" vertical="center"/>
      <protection/>
    </xf>
    <xf numFmtId="0" fontId="21" fillId="0" borderId="102" xfId="53" applyFont="1" applyBorder="1" applyAlignment="1">
      <alignment horizontal="center" vertical="center"/>
      <protection/>
    </xf>
    <xf numFmtId="0" fontId="21" fillId="0" borderId="94" xfId="53" applyFont="1" applyBorder="1" applyAlignment="1">
      <alignment horizontal="center"/>
      <protection/>
    </xf>
    <xf numFmtId="0" fontId="21" fillId="0" borderId="48" xfId="53" applyFont="1" applyBorder="1" applyAlignment="1">
      <alignment horizontal="center"/>
      <protection/>
    </xf>
    <xf numFmtId="0" fontId="21" fillId="0" borderId="54" xfId="53" applyFont="1" applyBorder="1" applyAlignment="1">
      <alignment horizontal="center"/>
      <protection/>
    </xf>
    <xf numFmtId="0" fontId="21" fillId="0" borderId="114" xfId="56" applyFont="1" applyBorder="1" applyAlignment="1">
      <alignment horizontal="center"/>
      <protection/>
    </xf>
    <xf numFmtId="0" fontId="21" fillId="0" borderId="102" xfId="56" applyFont="1" applyBorder="1" applyAlignment="1">
      <alignment horizontal="center"/>
      <protection/>
    </xf>
    <xf numFmtId="0" fontId="22" fillId="0" borderId="100" xfId="56" applyFont="1" applyBorder="1" applyAlignment="1">
      <alignment horizontal="center"/>
      <protection/>
    </xf>
    <xf numFmtId="0" fontId="22" fillId="0" borderId="39" xfId="56" applyFont="1" applyBorder="1" applyAlignment="1">
      <alignment horizontal="center"/>
      <protection/>
    </xf>
    <xf numFmtId="0" fontId="22" fillId="0" borderId="37" xfId="56" applyFont="1" applyBorder="1" applyAlignment="1">
      <alignment horizontal="center"/>
      <protection/>
    </xf>
    <xf numFmtId="0" fontId="21" fillId="0" borderId="114" xfId="55" applyFont="1" applyBorder="1" applyAlignment="1">
      <alignment horizontal="center" vertical="center"/>
      <protection/>
    </xf>
    <xf numFmtId="0" fontId="21" fillId="0" borderId="102" xfId="55" applyFont="1" applyBorder="1" applyAlignment="1">
      <alignment horizontal="center" vertical="center"/>
      <protection/>
    </xf>
    <xf numFmtId="0" fontId="21" fillId="0" borderId="114" xfId="54" applyFont="1" applyBorder="1" applyAlignment="1">
      <alignment horizontal="center"/>
      <protection/>
    </xf>
    <xf numFmtId="0" fontId="21" fillId="0" borderId="102" xfId="54" applyFont="1" applyBorder="1" applyAlignment="1">
      <alignment horizontal="center"/>
      <protection/>
    </xf>
    <xf numFmtId="0" fontId="3" fillId="0" borderId="81" xfId="0" applyFont="1" applyBorder="1" applyAlignment="1">
      <alignment/>
    </xf>
    <xf numFmtId="0" fontId="15" fillId="0" borderId="17" xfId="0" applyFont="1" applyBorder="1" applyAlignment="1">
      <alignment/>
    </xf>
    <xf numFmtId="0" fontId="3" fillId="0" borderId="17" xfId="0" applyFont="1" applyBorder="1" applyAlignment="1">
      <alignment/>
    </xf>
    <xf numFmtId="0" fontId="15" fillId="0" borderId="57" xfId="0" applyFont="1" applyBorder="1" applyAlignment="1">
      <alignment/>
    </xf>
    <xf numFmtId="49" fontId="2" fillId="0" borderId="0" xfId="0" applyNumberFormat="1" applyFont="1" applyAlignment="1">
      <alignment horizontal="center"/>
    </xf>
    <xf numFmtId="0" fontId="15" fillId="0"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113" xfId="0" applyFont="1" applyFill="1" applyBorder="1" applyAlignment="1">
      <alignment horizontal="center" vertical="center" wrapText="1"/>
    </xf>
    <xf numFmtId="0" fontId="3" fillId="0" borderId="11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75" xfId="0" applyFont="1" applyFill="1" applyBorder="1" applyAlignment="1">
      <alignment vertical="center"/>
    </xf>
    <xf numFmtId="0" fontId="3" fillId="0" borderId="55"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116"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74" xfId="0" applyFont="1" applyFill="1" applyBorder="1" applyAlignment="1">
      <alignment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0" xfId="56" applyFont="1" applyBorder="1" applyAlignment="1" quotePrefix="1">
      <alignment horizontal="center" vertical="center" textRotation="180"/>
      <protection/>
    </xf>
    <xf numFmtId="0" fontId="15" fillId="0" borderId="116" xfId="56" applyFont="1" applyBorder="1" applyAlignment="1">
      <alignment horizontal="center" vertical="center"/>
      <protection/>
    </xf>
    <xf numFmtId="0" fontId="15" fillId="0" borderId="105" xfId="56" applyFont="1" applyBorder="1" applyAlignment="1">
      <alignment horizontal="center" vertical="center"/>
      <protection/>
    </xf>
    <xf numFmtId="0" fontId="15" fillId="0" borderId="112" xfId="56" applyFont="1" applyBorder="1" applyAlignment="1">
      <alignment horizontal="center" vertical="center"/>
      <protection/>
    </xf>
    <xf numFmtId="0" fontId="15" fillId="0" borderId="20" xfId="56" applyFont="1" applyBorder="1" applyAlignment="1">
      <alignment horizontal="center" vertical="center"/>
      <protection/>
    </xf>
    <xf numFmtId="0" fontId="15" fillId="0" borderId="12" xfId="56" applyFont="1" applyBorder="1" applyAlignment="1">
      <alignment horizontal="center" vertical="center"/>
      <protection/>
    </xf>
    <xf numFmtId="0" fontId="15" fillId="0" borderId="10" xfId="56" applyFont="1" applyBorder="1" applyAlignment="1">
      <alignment horizontal="center" vertical="center"/>
      <protection/>
    </xf>
    <xf numFmtId="0" fontId="3" fillId="0" borderId="16" xfId="56" applyFont="1" applyBorder="1" applyAlignment="1">
      <alignment horizontal="center"/>
      <protection/>
    </xf>
    <xf numFmtId="0" fontId="3" fillId="0" borderId="48" xfId="56" applyFont="1" applyBorder="1" applyAlignment="1">
      <alignment horizontal="center"/>
      <protection/>
    </xf>
    <xf numFmtId="0" fontId="3" fillId="0" borderId="49" xfId="56" applyFont="1" applyBorder="1" applyAlignment="1">
      <alignment horizontal="center"/>
      <protection/>
    </xf>
    <xf numFmtId="0" fontId="15" fillId="0" borderId="100" xfId="56" applyFont="1" applyBorder="1" applyAlignment="1">
      <alignment horizontal="center" vertical="center"/>
      <protection/>
    </xf>
    <xf numFmtId="0" fontId="15" fillId="0" borderId="39" xfId="56" applyFont="1" applyBorder="1" applyAlignment="1">
      <alignment horizontal="center" vertical="center"/>
      <protection/>
    </xf>
    <xf numFmtId="0" fontId="15" fillId="0" borderId="37" xfId="56" applyFont="1" applyBorder="1" applyAlignment="1">
      <alignment horizontal="center" vertical="center"/>
      <protection/>
    </xf>
    <xf numFmtId="0" fontId="3" fillId="0" borderId="118" xfId="56" applyFont="1" applyBorder="1" applyAlignment="1">
      <alignment horizontal="center" vertical="center"/>
      <protection/>
    </xf>
    <xf numFmtId="0" fontId="3" fillId="0" borderId="102" xfId="56" applyFont="1" applyBorder="1" applyAlignment="1">
      <alignment horizontal="center" vertical="center"/>
      <protection/>
    </xf>
    <xf numFmtId="0" fontId="3" fillId="0" borderId="11" xfId="56" applyFont="1" applyBorder="1" applyAlignment="1">
      <alignment horizontal="center" vertical="center" wrapText="1"/>
      <protection/>
    </xf>
    <xf numFmtId="0" fontId="3" fillId="0" borderId="19" xfId="56" applyFont="1" applyBorder="1" applyAlignment="1">
      <alignment horizontal="center" vertical="center" wrapText="1"/>
      <protection/>
    </xf>
    <xf numFmtId="0" fontId="3" fillId="0" borderId="14" xfId="56" applyFont="1" applyBorder="1" applyAlignment="1">
      <alignment horizontal="center" vertical="center" wrapText="1"/>
      <protection/>
    </xf>
    <xf numFmtId="0" fontId="2" fillId="0" borderId="0" xfId="56" applyFont="1" applyAlignment="1">
      <alignment horizontal="center"/>
      <protection/>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_DR-phys.Einheiten" xfId="53"/>
    <cellStyle name="Standard_DR-RÖE" xfId="54"/>
    <cellStyle name="Standard_DR-SKE" xfId="55"/>
    <cellStyle name="Standard_DR-Terajoule"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Arial"/>
                <a:ea typeface="Arial"/>
                <a:cs typeface="Arial"/>
              </a:rPr>
              <a:t>1. Primärenergieverbrauch nach Energieträgern 
1990 bis 2008
</a:t>
            </a:r>
          </a:p>
        </c:rich>
      </c:tx>
      <c:layout>
        <c:manualLayout>
          <c:xMode val="factor"/>
          <c:yMode val="factor"/>
          <c:x val="0.04"/>
          <c:y val="0.01025"/>
        </c:manualLayout>
      </c:layout>
      <c:spPr>
        <a:noFill/>
        <a:ln w="3175">
          <a:noFill/>
        </a:ln>
      </c:spPr>
    </c:title>
    <c:plotArea>
      <c:layout>
        <c:manualLayout>
          <c:xMode val="edge"/>
          <c:yMode val="edge"/>
          <c:x val="0.0375"/>
          <c:y val="0.17"/>
          <c:w val="0.90875"/>
          <c:h val="0.5945"/>
        </c:manualLayout>
      </c:layout>
      <c:areaChart>
        <c:grouping val="stacked"/>
        <c:varyColors val="0"/>
        <c:ser>
          <c:idx val="0"/>
          <c:order val="0"/>
          <c:tx>
            <c:v>Kohlen</c:v>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233.565</c:v>
              </c:pt>
              <c:pt idx="1">
                <c:v>164.973</c:v>
              </c:pt>
              <c:pt idx="2">
                <c:v>110.854</c:v>
              </c:pt>
              <c:pt idx="3">
                <c:v>77.5079999999999</c:v>
              </c:pt>
              <c:pt idx="4">
                <c:v>45.404</c:v>
              </c:pt>
              <c:pt idx="5">
                <c:v>28.303</c:v>
              </c:pt>
              <c:pt idx="6">
                <c:v>19.331</c:v>
              </c:pt>
              <c:pt idx="7">
                <c:v>12.525</c:v>
              </c:pt>
              <c:pt idx="8">
                <c:v>8.718</c:v>
              </c:pt>
              <c:pt idx="9">
                <c:v>7.998</c:v>
              </c:pt>
              <c:pt idx="10">
                <c:v>6.234</c:v>
              </c:pt>
              <c:pt idx="11">
                <c:v>5.12399999999999</c:v>
              </c:pt>
              <c:pt idx="12">
                <c:v>5.104</c:v>
              </c:pt>
              <c:pt idx="13">
                <c:v>4.533</c:v>
              </c:pt>
              <c:pt idx="14">
                <c:v>4.391</c:v>
              </c:pt>
              <c:pt idx="15">
                <c:v>4.579649606</c:v>
              </c:pt>
              <c:pt idx="16">
                <c:v>4.298302374</c:v>
              </c:pt>
              <c:pt idx="17">
                <c:v>5.223166239</c:v>
              </c:pt>
              <c:pt idx="18">
                <c:v>5.60282106799999</c:v>
              </c:pt>
            </c:numLit>
          </c:val>
        </c:ser>
        <c:ser>
          <c:idx val="1"/>
          <c:order val="1"/>
          <c:tx>
            <c:v>Mineralöle</c:v>
          </c:tx>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55.9759999999999</c:v>
              </c:pt>
              <c:pt idx="1">
                <c:v>72.375</c:v>
              </c:pt>
              <c:pt idx="2">
                <c:v>85.6689999999999</c:v>
              </c:pt>
              <c:pt idx="3">
                <c:v>92.888</c:v>
              </c:pt>
              <c:pt idx="4">
                <c:v>99.1269999999999</c:v>
              </c:pt>
              <c:pt idx="5">
                <c:v>104.788</c:v>
              </c:pt>
              <c:pt idx="6">
                <c:v>102.908</c:v>
              </c:pt>
              <c:pt idx="7">
                <c:v>99.878</c:v>
              </c:pt>
              <c:pt idx="8">
                <c:v>103.249</c:v>
              </c:pt>
              <c:pt idx="9">
                <c:v>102.877</c:v>
              </c:pt>
              <c:pt idx="10">
                <c:v>98.6809999999999</c:v>
              </c:pt>
              <c:pt idx="11">
                <c:v>100.479</c:v>
              </c:pt>
              <c:pt idx="12">
                <c:v>96.80943857644</c:v>
              </c:pt>
              <c:pt idx="13">
                <c:v>93.048766701</c:v>
              </c:pt>
              <c:pt idx="14">
                <c:v>91.4918465318911</c:v>
              </c:pt>
              <c:pt idx="15">
                <c:v>87.91648203696</c:v>
              </c:pt>
              <c:pt idx="16">
                <c:v>87.40334742256</c:v>
              </c:pt>
              <c:pt idx="17">
                <c:v>75.2568555849999</c:v>
              </c:pt>
              <c:pt idx="18">
                <c:v>81.9896120519999</c:v>
              </c:pt>
            </c:numLit>
          </c:val>
        </c:ser>
        <c:ser>
          <c:idx val="2"/>
          <c:order val="2"/>
          <c:tx>
            <c:v>Gase</c:v>
          </c:tx>
          <c:spPr>
            <a:solidFill>
              <a:srgbClr val="FF00FF"/>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21.792</c:v>
              </c:pt>
              <c:pt idx="1">
                <c:v>18.6359999999999</c:v>
              </c:pt>
              <c:pt idx="2">
                <c:v>29.106</c:v>
              </c:pt>
              <c:pt idx="3">
                <c:v>39.411</c:v>
              </c:pt>
              <c:pt idx="4">
                <c:v>45.164</c:v>
              </c:pt>
              <c:pt idx="5">
                <c:v>60.65</c:v>
              </c:pt>
              <c:pt idx="6">
                <c:v>81.11</c:v>
              </c:pt>
              <c:pt idx="7">
                <c:v>83.366</c:v>
              </c:pt>
              <c:pt idx="8">
                <c:v>83.816</c:v>
              </c:pt>
              <c:pt idx="9">
                <c:v>83.619</c:v>
              </c:pt>
              <c:pt idx="10">
                <c:v>83.155</c:v>
              </c:pt>
              <c:pt idx="11">
                <c:v>86.3769999999999</c:v>
              </c:pt>
              <c:pt idx="12">
                <c:v>86.6479992121119</c:v>
              </c:pt>
              <c:pt idx="13">
                <c:v>88.2920605721199</c:v>
              </c:pt>
              <c:pt idx="14">
                <c:v>89.9628289999999</c:v>
              </c:pt>
              <c:pt idx="15">
                <c:v>89.9628289999999</c:v>
              </c:pt>
              <c:pt idx="16">
                <c:v>89.1146245279999</c:v>
              </c:pt>
              <c:pt idx="17">
                <c:v>83.976375712</c:v>
              </c:pt>
              <c:pt idx="18">
                <c:v>83.238376059</c:v>
              </c:pt>
            </c:numLit>
          </c:val>
        </c:ser>
        <c:ser>
          <c:idx val="4"/>
          <c:order val="3"/>
          <c:tx>
            <c:v>Strom</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41.2419999999999</c:v>
              </c:pt>
              <c:pt idx="1">
                <c:v>30.105</c:v>
              </c:pt>
              <c:pt idx="2">
                <c:v>28.9119999999999</c:v>
              </c:pt>
              <c:pt idx="3">
                <c:v>27.86</c:v>
              </c:pt>
              <c:pt idx="4">
                <c:v>29.26</c:v>
              </c:pt>
              <c:pt idx="5">
                <c:v>29.803</c:v>
              </c:pt>
              <c:pt idx="6">
                <c:v>27.462</c:v>
              </c:pt>
              <c:pt idx="7">
                <c:v>26.344</c:v>
              </c:pt>
              <c:pt idx="8">
                <c:v>26.4089999999999</c:v>
              </c:pt>
              <c:pt idx="9">
                <c:v>27.971</c:v>
              </c:pt>
              <c:pt idx="10">
                <c:v>27.664</c:v>
              </c:pt>
              <c:pt idx="11">
                <c:v>28.306</c:v>
              </c:pt>
              <c:pt idx="12">
                <c:v>34.9735823999999</c:v>
              </c:pt>
              <c:pt idx="13">
                <c:v>34.6277481336</c:v>
              </c:pt>
              <c:pt idx="14">
                <c:v>27.813834</c:v>
              </c:pt>
              <c:pt idx="15">
                <c:v>30.4631567999998</c:v>
              </c:pt>
              <c:pt idx="16">
                <c:v>30.4526736</c:v>
              </c:pt>
              <c:pt idx="17">
                <c:v>29.0598504261595</c:v>
              </c:pt>
              <c:pt idx="18">
                <c:v>29.624406516</c:v>
              </c:pt>
            </c:numLit>
          </c:val>
        </c:ser>
        <c:ser>
          <c:idx val="5"/>
          <c:order val="4"/>
          <c:tx>
            <c:v>Erneuerbare ET</c:v>
          </c:tx>
          <c:spPr>
            <a:solidFill>
              <a:srgbClr val="336666"/>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1.951</c:v>
              </c:pt>
              <c:pt idx="1">
                <c:v>1.51899999999999</c:v>
              </c:pt>
              <c:pt idx="2">
                <c:v>1.566</c:v>
              </c:pt>
              <c:pt idx="3">
                <c:v>1.38199999999999</c:v>
              </c:pt>
              <c:pt idx="4">
                <c:v>2.069</c:v>
              </c:pt>
              <c:pt idx="5">
                <c:v>2.4</c:v>
              </c:pt>
              <c:pt idx="6">
                <c:v>2.50899999999999</c:v>
              </c:pt>
              <c:pt idx="7">
                <c:v>3.551</c:v>
              </c:pt>
              <c:pt idx="8">
                <c:v>4.158</c:v>
              </c:pt>
              <c:pt idx="9">
                <c:v>4.657</c:v>
              </c:pt>
              <c:pt idx="10">
                <c:v>7.78399999999999</c:v>
              </c:pt>
              <c:pt idx="11">
                <c:v>9.069</c:v>
              </c:pt>
              <c:pt idx="12">
                <c:v>17.195</c:v>
              </c:pt>
              <c:pt idx="13">
                <c:v>27.8579896905897</c:v>
              </c:pt>
              <c:pt idx="14">
                <c:v>32.7011684564115</c:v>
              </c:pt>
              <c:pt idx="15">
                <c:v>34.6867753355583</c:v>
              </c:pt>
              <c:pt idx="16">
                <c:v>38.7214401581329</c:v>
              </c:pt>
              <c:pt idx="17">
                <c:v>46.6820235693761</c:v>
              </c:pt>
              <c:pt idx="18">
                <c:v>47.148090772976</c:v>
              </c:pt>
            </c:numLit>
          </c:val>
        </c:ser>
        <c:ser>
          <c:idx val="6"/>
          <c:order val="5"/>
          <c:tx>
            <c:v>Fernwärme</c:v>
          </c:tx>
          <c:spPr>
            <a:solidFill>
              <a:srgbClr val="0080C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
              <c:pt idx="0">
                <c:v>0</c:v>
              </c:pt>
            </c:numLit>
          </c:val>
        </c:ser>
        <c:ser>
          <c:idx val="7"/>
          <c:order val="6"/>
          <c:tx>
            <c:v>Sonstige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
              <c:pt idx="0">
                <c:v>0</c:v>
              </c:pt>
            </c:numLit>
          </c:val>
        </c:ser>
        <c:axId val="19519080"/>
        <c:axId val="41453993"/>
      </c:areaChart>
      <c:catAx>
        <c:axId val="1951908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1453993"/>
        <c:crosses val="autoZero"/>
        <c:auto val="1"/>
        <c:lblOffset val="100"/>
        <c:tickLblSkip val="2"/>
        <c:noMultiLvlLbl val="0"/>
      </c:catAx>
      <c:valAx>
        <c:axId val="41453993"/>
        <c:scaling>
          <c:orientation val="minMax"/>
          <c:max val="5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9519080"/>
        <c:crossesAt val="1"/>
        <c:crossBetween val="midCat"/>
        <c:dispUnits/>
        <c:majorUnit val="100"/>
      </c:valAx>
      <c:spPr>
        <a:solidFill>
          <a:srgbClr val="FFFFFF"/>
        </a:solidFill>
        <a:ln w="12700">
          <a:solidFill>
            <a:srgbClr val="000000"/>
          </a:solidFill>
        </a:ln>
      </c:spPr>
    </c:plotArea>
    <c:legend>
      <c:legendPos val="b"/>
      <c:layout>
        <c:manualLayout>
          <c:xMode val="edge"/>
          <c:yMode val="edge"/>
          <c:x val="0.169"/>
          <c:y val="0.785"/>
          <c:w val="0.671"/>
          <c:h val="0.132"/>
        </c:manualLayout>
      </c:layout>
      <c:overlay val="0"/>
      <c:spPr>
        <a:solidFill>
          <a:srgbClr val="FFFFFF"/>
        </a:solidFill>
        <a:ln w="3175">
          <a:noFill/>
        </a:ln>
      </c:spPr>
      <c:txPr>
        <a:bodyPr vert="horz" rot="0"/>
        <a:lstStyle/>
        <a:p>
          <a:pPr>
            <a:defRPr lang="en-US" cap="none" sz="7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Arial"/>
                <a:ea typeface="Arial"/>
                <a:cs typeface="Arial"/>
              </a:rPr>
              <a:t>2. Endenergie- und Primärenergieverbrauch
je 1000 Einwohner 1990 bis 2008</a:t>
            </a:r>
          </a:p>
        </c:rich>
      </c:tx>
      <c:layout>
        <c:manualLayout>
          <c:xMode val="factor"/>
          <c:yMode val="factor"/>
          <c:x val="0.04"/>
          <c:y val="0.022"/>
        </c:manualLayout>
      </c:layout>
      <c:spPr>
        <a:noFill/>
        <a:ln w="3175">
          <a:noFill/>
        </a:ln>
      </c:spPr>
    </c:title>
    <c:plotArea>
      <c:layout>
        <c:manualLayout>
          <c:xMode val="edge"/>
          <c:yMode val="edge"/>
          <c:x val="0.05775"/>
          <c:y val="0.2305"/>
          <c:w val="0.89925"/>
          <c:h val="0.59125"/>
        </c:manualLayout>
      </c:layout>
      <c:lineChart>
        <c:grouping val="standard"/>
        <c:varyColors val="0"/>
        <c:ser>
          <c:idx val="0"/>
          <c:order val="0"/>
          <c:tx>
            <c:v>Primärenergieverbrauch je 1000 Einwohner</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135.8</c:v>
              </c:pt>
              <c:pt idx="1">
                <c:v>111.8</c:v>
              </c:pt>
              <c:pt idx="2">
                <c:v>100.6</c:v>
              </c:pt>
              <c:pt idx="3">
                <c:v>94.4</c:v>
              </c:pt>
              <c:pt idx="4">
                <c:v>87.8</c:v>
              </c:pt>
              <c:pt idx="5">
                <c:v>90.3</c:v>
              </c:pt>
              <c:pt idx="6">
                <c:v>94.3</c:v>
              </c:pt>
              <c:pt idx="7">
                <c:v>91.7</c:v>
              </c:pt>
              <c:pt idx="8">
                <c:v>92</c:v>
              </c:pt>
              <c:pt idx="9">
                <c:v>92.7965701366016</c:v>
              </c:pt>
              <c:pt idx="10">
                <c:v>91.7895392253447</c:v>
              </c:pt>
              <c:pt idx="11">
                <c:v>95.3078041807474</c:v>
              </c:pt>
              <c:pt idx="12">
                <c:v>100.660524071503</c:v>
              </c:pt>
              <c:pt idx="13">
                <c:v>105.170966061267</c:v>
              </c:pt>
              <c:pt idx="14">
                <c:v>104.945981148866</c:v>
              </c:pt>
              <c:pt idx="15">
                <c:v>106.465270885929</c:v>
              </c:pt>
              <c:pt idx="16">
                <c:v>108.442755039804</c:v>
              </c:pt>
              <c:pt idx="17">
                <c:v>105.699905308987</c:v>
              </c:pt>
              <c:pt idx="18">
                <c:v>110.066881622099</c:v>
              </c:pt>
            </c:numLit>
          </c:val>
          <c:smooth val="0"/>
        </c:ser>
        <c:ser>
          <c:idx val="1"/>
          <c:order val="1"/>
          <c:tx>
            <c:v>Endenergieverbrauch je 1000 Einwohner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117.9</c:v>
              </c:pt>
              <c:pt idx="1">
                <c:v>94.2</c:v>
              </c:pt>
              <c:pt idx="2">
                <c:v>85</c:v>
              </c:pt>
              <c:pt idx="3">
                <c:v>82.2</c:v>
              </c:pt>
              <c:pt idx="4">
                <c:v>76.9</c:v>
              </c:pt>
              <c:pt idx="5">
                <c:v>81</c:v>
              </c:pt>
              <c:pt idx="6">
                <c:v>84.1</c:v>
              </c:pt>
              <c:pt idx="7">
                <c:v>82.2</c:v>
              </c:pt>
              <c:pt idx="8">
                <c:v>82.8</c:v>
              </c:pt>
              <c:pt idx="9">
                <c:v>83.876172418399</c:v>
              </c:pt>
              <c:pt idx="10">
                <c:v>83.8525078700564</c:v>
              </c:pt>
              <c:pt idx="11">
                <c:v>88.4540722828811</c:v>
              </c:pt>
              <c:pt idx="12">
                <c:v>91.5733014498085</c:v>
              </c:pt>
              <c:pt idx="13">
                <c:v>94.1154047369863</c:v>
              </c:pt>
              <c:pt idx="14">
                <c:v>93.9950078961553</c:v>
              </c:pt>
              <c:pt idx="15">
                <c:v>94.5070273077541</c:v>
              </c:pt>
              <c:pt idx="16">
                <c:v>95.907523974583</c:v>
              </c:pt>
              <c:pt idx="17">
                <c:v>93.0450490171791</c:v>
              </c:pt>
              <c:pt idx="18">
                <c:v>96.180869357533</c:v>
              </c:pt>
            </c:numLit>
          </c:val>
          <c:smooth val="0"/>
        </c:ser>
        <c:marker val="1"/>
        <c:axId val="37541618"/>
        <c:axId val="2330243"/>
      </c:lineChart>
      <c:catAx>
        <c:axId val="375416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330243"/>
        <c:crosses val="autoZero"/>
        <c:auto val="1"/>
        <c:lblOffset val="100"/>
        <c:tickLblSkip val="2"/>
        <c:noMultiLvlLbl val="0"/>
      </c:catAx>
      <c:valAx>
        <c:axId val="2330243"/>
        <c:scaling>
          <c:orientation val="minMax"/>
          <c:max val="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7541618"/>
        <c:crossesAt val="1"/>
        <c:crossBetween val="midCat"/>
        <c:dispUnits/>
        <c:majorUnit val="50"/>
      </c:valAx>
      <c:spPr>
        <a:solidFill>
          <a:srgbClr val="FFFFFF"/>
        </a:solidFill>
        <a:ln w="12700">
          <a:solidFill>
            <a:srgbClr val="000000"/>
          </a:solidFill>
        </a:ln>
      </c:spPr>
    </c:plotArea>
    <c:legend>
      <c:legendPos val="b"/>
      <c:layout>
        <c:manualLayout>
          <c:xMode val="edge"/>
          <c:yMode val="edge"/>
          <c:x val="0.14725"/>
          <c:y val="0.84075"/>
          <c:w val="0.7545"/>
          <c:h val="0.09625"/>
        </c:manualLayout>
      </c:layout>
      <c:overlay val="0"/>
      <c:spPr>
        <a:solidFill>
          <a:srgbClr val="FFFFFF"/>
        </a:solidFill>
        <a:ln w="3175">
          <a:no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Arial"/>
                <a:ea typeface="Arial"/>
                <a:cs typeface="Arial"/>
              </a:rPr>
              <a:t>3. Endenergieverbrauch nach Energieträgern
 1990 bis 2008</a:t>
            </a:r>
          </a:p>
        </c:rich>
      </c:tx>
      <c:layout>
        <c:manualLayout>
          <c:xMode val="factor"/>
          <c:yMode val="factor"/>
          <c:x val="0.04"/>
          <c:y val="0.0025"/>
        </c:manualLayout>
      </c:layout>
      <c:spPr>
        <a:noFill/>
        <a:ln w="3175">
          <a:noFill/>
        </a:ln>
      </c:spPr>
    </c:title>
    <c:plotArea>
      <c:layout>
        <c:manualLayout>
          <c:xMode val="edge"/>
          <c:yMode val="edge"/>
          <c:x val="0.03475"/>
          <c:y val="0.19625"/>
          <c:w val="0.9115"/>
          <c:h val="0.59375"/>
        </c:manualLayout>
      </c:layout>
      <c:areaChart>
        <c:grouping val="stacked"/>
        <c:varyColors val="0"/>
        <c:ser>
          <c:idx val="0"/>
          <c:order val="0"/>
          <c:tx>
            <c:v>Kohlen</c:v>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161.785</c:v>
              </c:pt>
              <c:pt idx="1">
                <c:v>101.497</c:v>
              </c:pt>
              <c:pt idx="2">
                <c:v>64.97</c:v>
              </c:pt>
              <c:pt idx="3">
                <c:v>43.5889999999999</c:v>
              </c:pt>
              <c:pt idx="4">
                <c:v>23.808</c:v>
              </c:pt>
              <c:pt idx="5">
                <c:v>18.6909999999999</c:v>
              </c:pt>
              <c:pt idx="6">
                <c:v>13.8759999999999</c:v>
              </c:pt>
              <c:pt idx="7">
                <c:v>10.795</c:v>
              </c:pt>
              <c:pt idx="8">
                <c:v>7.886</c:v>
              </c:pt>
              <c:pt idx="9">
                <c:v>7.49399999999999</c:v>
              </c:pt>
              <c:pt idx="10">
                <c:v>5.982</c:v>
              </c:pt>
              <c:pt idx="11">
                <c:v>5.062</c:v>
              </c:pt>
              <c:pt idx="12">
                <c:v>5</c:v>
              </c:pt>
              <c:pt idx="13">
                <c:v>4.42499999999999</c:v>
              </c:pt>
              <c:pt idx="14">
                <c:v>4.29699999999999</c:v>
              </c:pt>
              <c:pt idx="15">
                <c:v>3.89900908399999</c:v>
              </c:pt>
              <c:pt idx="16">
                <c:v>3.49995829399999</c:v>
              </c:pt>
              <c:pt idx="17">
                <c:v>4.52092023899999</c:v>
              </c:pt>
              <c:pt idx="18">
                <c:v>4.876228212</c:v>
              </c:pt>
            </c:numLit>
          </c:val>
        </c:ser>
        <c:ser>
          <c:idx val="1"/>
          <c:order val="1"/>
          <c:tx>
            <c:v>Mineralöle</c:v>
          </c:tx>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53.841</c:v>
              </c:pt>
              <c:pt idx="1">
                <c:v>63.783</c:v>
              </c:pt>
              <c:pt idx="2">
                <c:v>73.149</c:v>
              </c:pt>
              <c:pt idx="3">
                <c:v>83.664</c:v>
              </c:pt>
              <c:pt idx="4">
                <c:v>87.2</c:v>
              </c:pt>
              <c:pt idx="5">
                <c:v>92.289</c:v>
              </c:pt>
              <c:pt idx="6">
                <c:v>94.0709999999999</c:v>
              </c:pt>
              <c:pt idx="7">
                <c:v>92.149</c:v>
              </c:pt>
              <c:pt idx="8">
                <c:v>95.68</c:v>
              </c:pt>
              <c:pt idx="9">
                <c:v>94.5079999999999</c:v>
              </c:pt>
              <c:pt idx="10">
                <c:v>92.4929999999999</c:v>
              </c:pt>
              <c:pt idx="11">
                <c:v>95.18</c:v>
              </c:pt>
              <c:pt idx="12">
                <c:v>91.48888886896</c:v>
              </c:pt>
              <c:pt idx="13">
                <c:v>88.0459527409999</c:v>
              </c:pt>
              <c:pt idx="14">
                <c:v>86.0149964837144</c:v>
              </c:pt>
              <c:pt idx="15">
                <c:v>82.2524178569999</c:v>
              </c:pt>
              <c:pt idx="16">
                <c:v>81.64931466256</c:v>
              </c:pt>
              <c:pt idx="17">
                <c:v>70.7040765849999</c:v>
              </c:pt>
              <c:pt idx="18">
                <c:v>76.896024052</c:v>
              </c:pt>
            </c:numLit>
          </c:val>
        </c:ser>
        <c:ser>
          <c:idx val="3"/>
          <c:order val="2"/>
          <c:tx>
            <c:v>Gase</c:v>
          </c:tx>
          <c:spPr>
            <a:solidFill>
              <a:srgbClr val="FF00FF"/>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22.1559999999999</c:v>
              </c:pt>
              <c:pt idx="1">
                <c:v>17.515</c:v>
              </c:pt>
              <c:pt idx="2">
                <c:v>25.06</c:v>
              </c:pt>
              <c:pt idx="3">
                <c:v>32.9099999999999</c:v>
              </c:pt>
              <c:pt idx="4">
                <c:v>34.63</c:v>
              </c:pt>
              <c:pt idx="5">
                <c:v>42.5009999999999</c:v>
              </c:pt>
              <c:pt idx="6">
                <c:v>49.774</c:v>
              </c:pt>
              <c:pt idx="7">
                <c:v>51.7079999999999</c:v>
              </c:pt>
              <c:pt idx="8">
                <c:v>51.917</c:v>
              </c:pt>
              <c:pt idx="9">
                <c:v>54.1039999999999</c:v>
              </c:pt>
              <c:pt idx="10">
                <c:v>55.0739999999999</c:v>
              </c:pt>
              <c:pt idx="11">
                <c:v>58.5769999999999</c:v>
              </c:pt>
              <c:pt idx="12">
                <c:v>55.582224048</c:v>
              </c:pt>
              <c:pt idx="13">
                <c:v>54.8205497857199</c:v>
              </c:pt>
              <c:pt idx="14">
                <c:v>58.651825176</c:v>
              </c:pt>
              <c:pt idx="15">
                <c:v>56.940929736</c:v>
              </c:pt>
              <c:pt idx="16">
                <c:v>56.658712512</c:v>
              </c:pt>
              <c:pt idx="17">
                <c:v>54.6422449519999</c:v>
              </c:pt>
              <c:pt idx="18">
                <c:v>54.8113856827894</c:v>
              </c:pt>
            </c:numLit>
          </c:val>
        </c:ser>
        <c:ser>
          <c:idx val="4"/>
          <c:order val="3"/>
          <c:tx>
            <c:v>Strom</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42.38</c:v>
              </c:pt>
              <c:pt idx="1">
                <c:v>33.084</c:v>
              </c:pt>
              <c:pt idx="2">
                <c:v>29.498</c:v>
              </c:pt>
              <c:pt idx="3">
                <c:v>29.109</c:v>
              </c:pt>
              <c:pt idx="4">
                <c:v>29.413</c:v>
              </c:pt>
              <c:pt idx="5">
                <c:v>31.706</c:v>
              </c:pt>
              <c:pt idx="6">
                <c:v>33.051</c:v>
              </c:pt>
              <c:pt idx="7">
                <c:v>33.194</c:v>
              </c:pt>
              <c:pt idx="8">
                <c:v>34.139</c:v>
              </c:pt>
              <c:pt idx="9">
                <c:v>34.9609999999999</c:v>
              </c:pt>
              <c:pt idx="10">
                <c:v>36.968</c:v>
              </c:pt>
              <c:pt idx="11">
                <c:v>38.959</c:v>
              </c:pt>
              <c:pt idx="12">
                <c:v>46.2024863999999</c:v>
              </c:pt>
              <c:pt idx="13">
                <c:v>45.1980504</c:v>
              </c:pt>
              <c:pt idx="14">
                <c:v>39.6386675999999</c:v>
              </c:pt>
              <c:pt idx="15">
                <c:v>42.3206063999999</c:v>
              </c:pt>
              <c:pt idx="16">
                <c:v>42.9298164</c:v>
              </c:pt>
              <c:pt idx="17">
                <c:v>44.8014384</c:v>
              </c:pt>
              <c:pt idx="18">
                <c:v>45.1819187999999</c:v>
              </c:pt>
            </c:numLit>
          </c:val>
        </c:ser>
        <c:ser>
          <c:idx val="5"/>
          <c:order val="4"/>
          <c:tx>
            <c:v>Erneuerbare ET</c:v>
          </c:tx>
          <c:spPr>
            <a:solidFill>
              <a:srgbClr val="336666"/>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0.668</c:v>
              </c:pt>
              <c:pt idx="1">
                <c:v>0.613999999999999</c:v>
              </c:pt>
              <c:pt idx="2">
                <c:v>0.614999999999999</c:v>
              </c:pt>
              <c:pt idx="3">
                <c:v>0.474999999999999</c:v>
              </c:pt>
              <c:pt idx="4">
                <c:v>0.296999999999999</c:v>
              </c:pt>
              <c:pt idx="5">
                <c:v>0.5</c:v>
              </c:pt>
              <c:pt idx="6">
                <c:v>0.32</c:v>
              </c:pt>
              <c:pt idx="7">
                <c:v>1.14599999999999</c:v>
              </c:pt>
              <c:pt idx="8">
                <c:v>1.419</c:v>
              </c:pt>
              <c:pt idx="9">
                <c:v>1.66599999999999</c:v>
              </c:pt>
              <c:pt idx="10">
                <c:v>1.93</c:v>
              </c:pt>
              <c:pt idx="11">
                <c:v>2.46499999999999</c:v>
              </c:pt>
              <c:pt idx="12">
                <c:v>8.30599999999999</c:v>
              </c:pt>
              <c:pt idx="13">
                <c:v>17.1967059999999</c:v>
              </c:pt>
              <c:pt idx="14">
                <c:v>19.7153579999999</c:v>
              </c:pt>
              <c:pt idx="15">
                <c:v>21.149826</c:v>
              </c:pt>
              <c:pt idx="16">
                <c:v>23.220461</c:v>
              </c:pt>
              <c:pt idx="17">
                <c:v>24.948675</c:v>
              </c:pt>
              <c:pt idx="18">
                <c:v>22.1693609999999</c:v>
              </c:pt>
            </c:numLit>
          </c:val>
        </c:ser>
        <c:ser>
          <c:idx val="6"/>
          <c:order val="5"/>
          <c:tx>
            <c:v>Fernwärme</c:v>
          </c:tx>
          <c:spPr>
            <a:solidFill>
              <a:srgbClr val="0080C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27.242</c:v>
              </c:pt>
              <c:pt idx="1">
                <c:v>25.8009999999999</c:v>
              </c:pt>
              <c:pt idx="2">
                <c:v>23.14</c:v>
              </c:pt>
              <c:pt idx="3">
                <c:v>18.454</c:v>
              </c:pt>
              <c:pt idx="4">
                <c:v>18.1739999999999</c:v>
              </c:pt>
              <c:pt idx="5">
                <c:v>17.184</c:v>
              </c:pt>
              <c:pt idx="6">
                <c:v>18.521</c:v>
              </c:pt>
              <c:pt idx="7">
                <c:v>14.628</c:v>
              </c:pt>
              <c:pt idx="8">
                <c:v>13.552</c:v>
              </c:pt>
              <c:pt idx="9">
                <c:v>13.233</c:v>
              </c:pt>
              <c:pt idx="10">
                <c:v>12.256</c:v>
              </c:pt>
              <c:pt idx="11">
                <c:v>13.054</c:v>
              </c:pt>
              <c:pt idx="12">
                <c:v>12.4677756</c:v>
              </c:pt>
              <c:pt idx="13">
                <c:v>12.8008117</c:v>
              </c:pt>
              <c:pt idx="14">
                <c:v>12.5227564</c:v>
              </c:pt>
              <c:pt idx="15">
                <c:v>13.4852761999999</c:v>
              </c:pt>
              <c:pt idx="16">
                <c:v>13.496518</c:v>
              </c:pt>
              <c:pt idx="17">
                <c:v>12.3360337999999</c:v>
              </c:pt>
              <c:pt idx="18">
                <c:v>13.206759</c:v>
              </c:pt>
            </c:numLit>
          </c:val>
        </c:ser>
        <c:ser>
          <c:idx val="2"/>
          <c:order val="6"/>
          <c:tx>
            <c:v>Sonstige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
              <c:pt idx="0">
                <c:v>0</c:v>
              </c:pt>
            </c:numLit>
          </c:val>
        </c:ser>
        <c:axId val="20972188"/>
        <c:axId val="54531965"/>
      </c:areaChart>
      <c:catAx>
        <c:axId val="2097218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4531965"/>
        <c:crosses val="autoZero"/>
        <c:auto val="1"/>
        <c:lblOffset val="100"/>
        <c:tickLblSkip val="2"/>
        <c:noMultiLvlLbl val="0"/>
      </c:catAx>
      <c:valAx>
        <c:axId val="54531965"/>
        <c:scaling>
          <c:orientation val="minMax"/>
          <c:max val="5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0972188"/>
        <c:crossesAt val="1"/>
        <c:crossBetween val="midCat"/>
        <c:dispUnits/>
        <c:majorUnit val="100"/>
        <c:minorUnit val="10"/>
      </c:valAx>
      <c:spPr>
        <a:solidFill>
          <a:srgbClr val="FFFFFF"/>
        </a:solidFill>
        <a:ln w="12700">
          <a:solidFill>
            <a:srgbClr val="000000"/>
          </a:solidFill>
        </a:ln>
      </c:spPr>
    </c:plotArea>
    <c:legend>
      <c:legendPos val="b"/>
      <c:layout>
        <c:manualLayout>
          <c:xMode val="edge"/>
          <c:yMode val="edge"/>
          <c:x val="0.08725"/>
          <c:y val="0.798"/>
          <c:w val="0.82725"/>
          <c:h val="0.1075"/>
        </c:manualLayout>
      </c:layout>
      <c:overlay val="0"/>
      <c:spPr>
        <a:solidFill>
          <a:srgbClr val="FFFFFF"/>
        </a:solidFill>
        <a:ln w="3175">
          <a:noFill/>
        </a:ln>
      </c:spPr>
      <c:txPr>
        <a:bodyPr vert="horz" rot="0"/>
        <a:lstStyle/>
        <a:p>
          <a:pPr>
            <a:defRPr lang="en-US" cap="none" sz="7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Arial"/>
                <a:ea typeface="Arial"/>
                <a:cs typeface="Arial"/>
              </a:rPr>
              <a:t>4. Endenergieverbrauch nach Verbrauchergruppen 1990 bis 2008</a:t>
            </a:r>
          </a:p>
        </c:rich>
      </c:tx>
      <c:layout>
        <c:manualLayout>
          <c:xMode val="factor"/>
          <c:yMode val="factor"/>
          <c:x val="0.04725"/>
          <c:y val="0.02175"/>
        </c:manualLayout>
      </c:layout>
      <c:spPr>
        <a:noFill/>
        <a:ln w="3175">
          <a:noFill/>
        </a:ln>
      </c:spPr>
    </c:title>
    <c:plotArea>
      <c:layout>
        <c:manualLayout>
          <c:xMode val="edge"/>
          <c:yMode val="edge"/>
          <c:x val="0.049"/>
          <c:y val="0.1715"/>
          <c:w val="0.91375"/>
          <c:h val="0.5635"/>
        </c:manualLayout>
      </c:layout>
      <c:areaChart>
        <c:grouping val="stacked"/>
        <c:varyColors val="0"/>
        <c:ser>
          <c:idx val="0"/>
          <c:order val="0"/>
          <c:tx>
            <c:v>Haushalte, Gewerbe, Handel, Dienstleistungen und übrige Verbraucher</c:v>
          </c:tx>
          <c:spPr>
            <a:solidFill>
              <a:srgbClr val="336666"/>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147.583</c:v>
              </c:pt>
              <c:pt idx="1">
                <c:v>117.881</c:v>
              </c:pt>
              <c:pt idx="2">
                <c:v>109.304</c:v>
              </c:pt>
              <c:pt idx="3">
                <c:v>107.117999999999</c:v>
              </c:pt>
              <c:pt idx="4">
                <c:v>105.242</c:v>
              </c:pt>
              <c:pt idx="5">
                <c:v>105.935</c:v>
              </c:pt>
              <c:pt idx="6">
                <c:v>112.111</c:v>
              </c:pt>
              <c:pt idx="7">
                <c:v>107.554</c:v>
              </c:pt>
              <c:pt idx="8">
                <c:v>108.005</c:v>
              </c:pt>
              <c:pt idx="9">
                <c:v>106.382</c:v>
              </c:pt>
              <c:pt idx="10">
                <c:v>104.315</c:v>
              </c:pt>
              <c:pt idx="11">
                <c:v>113.505</c:v>
              </c:pt>
              <c:pt idx="12">
                <c:v>113.784</c:v>
              </c:pt>
              <c:pt idx="13">
                <c:v>114.76325717935</c:v>
              </c:pt>
              <c:pt idx="14">
                <c:v>111.768673398999</c:v>
              </c:pt>
              <c:pt idx="15">
                <c:v>111.723285717</c:v>
              </c:pt>
              <c:pt idx="16">
                <c:v>110.546938874</c:v>
              </c:pt>
              <c:pt idx="17">
                <c:v>96.3042435109999</c:v>
              </c:pt>
              <c:pt idx="18">
                <c:v>105.893521508</c:v>
              </c:pt>
            </c:numLit>
          </c:val>
        </c:ser>
        <c:ser>
          <c:idx val="1"/>
          <c:order val="1"/>
          <c:tx>
            <c:v>Verkehr</c:v>
          </c:tx>
          <c:spPr>
            <a:solidFill>
              <a:srgbClr val="FF00FF"/>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44.0829999999999</c:v>
              </c:pt>
              <c:pt idx="1">
                <c:v>45.23</c:v>
              </c:pt>
              <c:pt idx="2">
                <c:v>48.0319999999999</c:v>
              </c:pt>
              <c:pt idx="3">
                <c:v>53.116</c:v>
              </c:pt>
              <c:pt idx="4">
                <c:v>54.061</c:v>
              </c:pt>
              <c:pt idx="5">
                <c:v>59.07</c:v>
              </c:pt>
              <c:pt idx="6">
                <c:v>58.6559999999999</c:v>
              </c:pt>
              <c:pt idx="7">
                <c:v>58.747</c:v>
              </c:pt>
              <c:pt idx="8">
                <c:v>59.8759999999999</c:v>
              </c:pt>
              <c:pt idx="9">
                <c:v>62.045</c:v>
              </c:pt>
              <c:pt idx="10">
                <c:v>61.7479999999999</c:v>
              </c:pt>
              <c:pt idx="11">
                <c:v>61.2879999999999</c:v>
              </c:pt>
              <c:pt idx="12">
                <c:v>61.758</c:v>
              </c:pt>
              <c:pt idx="13">
                <c:v>58.8632101999999</c:v>
              </c:pt>
              <c:pt idx="14">
                <c:v>58.9167058</c:v>
              </c:pt>
              <c:pt idx="15">
                <c:v>57.833206064</c:v>
              </c:pt>
              <c:pt idx="16">
                <c:v>57.0918727079999</c:v>
              </c:pt>
              <c:pt idx="17">
                <c:v>56.76952714</c:v>
              </c:pt>
              <c:pt idx="18">
                <c:v>56.1205320259999</c:v>
              </c:pt>
            </c:numLit>
          </c:val>
        </c:ser>
        <c:ser>
          <c:idx val="2"/>
          <c:order val="2"/>
          <c:tx>
            <c:v>Verarbeitendes Gewerbe, Gewinnung von Steinen und Erden, sonstiger Bergbau</c:v>
          </c:tx>
          <c:spPr>
            <a:solidFill>
              <a:srgbClr val="00008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116.264</c:v>
              </c:pt>
              <c:pt idx="1">
                <c:v>79.183</c:v>
              </c:pt>
              <c:pt idx="2">
                <c:v>59.0959999999999</c:v>
              </c:pt>
              <c:pt idx="3">
                <c:v>47.9669999999999</c:v>
              </c:pt>
              <c:pt idx="4">
                <c:v>34.219</c:v>
              </c:pt>
              <c:pt idx="5">
                <c:v>37.8669999999999</c:v>
              </c:pt>
              <c:pt idx="6">
                <c:v>38.8459999999999</c:v>
              </c:pt>
              <c:pt idx="7">
                <c:v>37.319</c:v>
              </c:pt>
              <c:pt idx="8">
                <c:v>36.713</c:v>
              </c:pt>
              <c:pt idx="9">
                <c:v>37.545</c:v>
              </c:pt>
              <c:pt idx="10">
                <c:v>38.6229999999999</c:v>
              </c:pt>
              <c:pt idx="11">
                <c:v>38.503</c:v>
              </c:pt>
              <c:pt idx="12">
                <c:v>43.5052984945199</c:v>
              </c:pt>
              <c:pt idx="13">
                <c:v>49.7241786614</c:v>
              </c:pt>
              <c:pt idx="14">
                <c:v>50.6990980329999</c:v>
              </c:pt>
              <c:pt idx="15">
                <c:v>51.078792872</c:v>
              </c:pt>
              <c:pt idx="16">
                <c:v>54.0168909779999</c:v>
              </c:pt>
              <c:pt idx="17">
                <c:v>59.926895576</c:v>
              </c:pt>
              <c:pt idx="18">
                <c:v>56.099883705</c:v>
              </c:pt>
            </c:numLit>
          </c:val>
        </c:ser>
        <c:axId val="21025638"/>
        <c:axId val="55013015"/>
      </c:areaChart>
      <c:catAx>
        <c:axId val="210256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5013015"/>
        <c:crosses val="autoZero"/>
        <c:auto val="1"/>
        <c:lblOffset val="100"/>
        <c:tickLblSkip val="2"/>
        <c:noMultiLvlLbl val="0"/>
      </c:catAx>
      <c:valAx>
        <c:axId val="5501301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1025638"/>
        <c:crossesAt val="1"/>
        <c:crossBetween val="midCat"/>
        <c:dispUnits/>
        <c:majorUnit val="100"/>
      </c:valAx>
      <c:spPr>
        <a:solidFill>
          <a:srgbClr val="FFFFFF"/>
        </a:solidFill>
        <a:ln w="12700">
          <a:solidFill>
            <a:srgbClr val="000000"/>
          </a:solidFill>
        </a:ln>
      </c:spPr>
    </c:plotArea>
    <c:legend>
      <c:legendPos val="b"/>
      <c:layout>
        <c:manualLayout>
          <c:xMode val="edge"/>
          <c:yMode val="edge"/>
          <c:x val="0.05075"/>
          <c:y val="0.776"/>
          <c:w val="0.913"/>
          <c:h val="0.142"/>
        </c:manualLayout>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075"/>
          <c:w val="0.93925"/>
          <c:h val="0.61625"/>
        </c:manualLayout>
      </c:layout>
      <c:barChart>
        <c:barDir val="col"/>
        <c:grouping val="stacked"/>
        <c:varyColors val="0"/>
        <c:ser>
          <c:idx val="0"/>
          <c:order val="0"/>
          <c:tx>
            <c:v>Kohlen</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22673.915</c:v>
              </c:pt>
              <c:pt idx="1">
                <c:v>15993.475</c:v>
              </c:pt>
              <c:pt idx="2">
                <c:v>11211.975</c:v>
              </c:pt>
              <c:pt idx="3">
                <c:v>7592.693164596</c:v>
              </c:pt>
              <c:pt idx="4">
                <c:v>4781.20805</c:v>
              </c:pt>
              <c:pt idx="5">
                <c:v>2607.333635332</c:v>
              </c:pt>
              <c:pt idx="6">
                <c:v>2045.066812238</c:v>
              </c:pt>
              <c:pt idx="7">
                <c:v>1302.055979665</c:v>
              </c:pt>
              <c:pt idx="8">
                <c:v>933.016403305</c:v>
              </c:pt>
              <c:pt idx="9">
                <c:v>760.577091669</c:v>
              </c:pt>
              <c:pt idx="10">
                <c:v>596.370427916</c:v>
              </c:pt>
              <c:pt idx="11">
                <c:v>502.733237648999</c:v>
              </c:pt>
              <c:pt idx="12">
                <c:v>499.153928318</c:v>
              </c:pt>
              <c:pt idx="13">
                <c:v>442.1534584611</c:v>
              </c:pt>
              <c:pt idx="14">
                <c:v>429.121540592999</c:v>
              </c:pt>
              <c:pt idx="15">
                <c:v>385.735537024999</c:v>
              </c:pt>
              <c:pt idx="16">
                <c:v>344.594146561999</c:v>
              </c:pt>
              <c:pt idx="17">
                <c:v>447.872674332999</c:v>
              </c:pt>
              <c:pt idx="18">
                <c:v>483</c:v>
              </c:pt>
            </c:numLit>
          </c:val>
        </c:ser>
        <c:ser>
          <c:idx val="1"/>
          <c:order val="1"/>
          <c:tx>
            <c:v>Mineralöle</c:v>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4039.25</c:v>
              </c:pt>
              <c:pt idx="1">
                <c:v>4987.14099999999</c:v>
              </c:pt>
              <c:pt idx="2">
                <c:v>5807.94099999999</c:v>
              </c:pt>
              <c:pt idx="3">
                <c:v>6579.11994631199</c:v>
              </c:pt>
              <c:pt idx="4">
                <c:v>6730.93168999999</c:v>
              </c:pt>
              <c:pt idx="5">
                <c:v>7235.982248394</c:v>
              </c:pt>
              <c:pt idx="6">
                <c:v>7053.768650484</c:v>
              </c:pt>
              <c:pt idx="7">
                <c:v>6843.12893769749</c:v>
              </c:pt>
              <c:pt idx="8">
                <c:v>7086.4323126772</c:v>
              </c:pt>
              <c:pt idx="9">
                <c:v>6998.23520713699</c:v>
              </c:pt>
              <c:pt idx="10">
                <c:v>6806.04419870199</c:v>
              </c:pt>
              <c:pt idx="11">
                <c:v>6999.3834764</c:v>
              </c:pt>
              <c:pt idx="12">
                <c:v>6714.47766575655</c:v>
              </c:pt>
              <c:pt idx="13">
                <c:v>6468.17491939599</c:v>
              </c:pt>
              <c:pt idx="14">
                <c:v>6345.36192071778</c:v>
              </c:pt>
              <c:pt idx="15">
                <c:v>6071.78664284099</c:v>
              </c:pt>
              <c:pt idx="16">
                <c:v>6018.89478488</c:v>
              </c:pt>
              <c:pt idx="17">
                <c:v>5197.3849384</c:v>
              </c:pt>
              <c:pt idx="18">
                <c:v>5653</c:v>
              </c:pt>
            </c:numLit>
          </c:val>
        </c:ser>
        <c:ser>
          <c:idx val="2"/>
          <c:order val="2"/>
          <c:tx>
            <c:v>Gase</c:v>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1384.74299999999</c:v>
              </c:pt>
              <c:pt idx="1">
                <c:v>1089.899</c:v>
              </c:pt>
              <c:pt idx="2">
                <c:v>1666.823</c:v>
              </c:pt>
              <c:pt idx="3">
                <c:v>2162.16418616</c:v>
              </c:pt>
              <c:pt idx="4">
                <c:v>2479.796</c:v>
              </c:pt>
              <c:pt idx="5">
                <c:v>3396.41637301232</c:v>
              </c:pt>
              <c:pt idx="6">
                <c:v>4542.181105952</c:v>
              </c:pt>
              <c:pt idx="7">
                <c:v>4661.241248832</c:v>
              </c:pt>
              <c:pt idx="8">
                <c:v>4693.67836439712</c:v>
              </c:pt>
              <c:pt idx="9">
                <c:v>4678.86596554085</c:v>
              </c:pt>
              <c:pt idx="10">
                <c:v>4656.49079165076</c:v>
              </c:pt>
              <c:pt idx="11">
                <c:v>4837.1008596288</c:v>
              </c:pt>
              <c:pt idx="12">
                <c:v>4852.28578702336</c:v>
              </c:pt>
              <c:pt idx="13">
                <c:v>4944.3546785024</c:v>
              </c:pt>
              <c:pt idx="14">
                <c:v>4994.3837647872</c:v>
              </c:pt>
              <c:pt idx="15">
                <c:v>4945.574317824</c:v>
              </c:pt>
              <c:pt idx="16">
                <c:v>4903.37786265599</c:v>
              </c:pt>
              <c:pt idx="17">
                <c:v>4674.97748928</c:v>
              </c:pt>
              <c:pt idx="18">
                <c:v>4637</c:v>
              </c:pt>
            </c:numLit>
          </c:val>
        </c:ser>
        <c:ser>
          <c:idx val="3"/>
          <c:order val="3"/>
          <c:tx>
            <c:v>Sonstige</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
              <c:pt idx="0">
                <c:v>0</c:v>
              </c:pt>
            </c:numLit>
          </c:val>
        </c:ser>
        <c:overlap val="100"/>
        <c:axId val="25355088"/>
        <c:axId val="26869201"/>
      </c:barChart>
      <c:catAx>
        <c:axId val="2535508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6869201"/>
        <c:crosses val="autoZero"/>
        <c:auto val="1"/>
        <c:lblOffset val="100"/>
        <c:tickLblSkip val="2"/>
        <c:noMultiLvlLbl val="0"/>
      </c:catAx>
      <c:valAx>
        <c:axId val="26869201"/>
        <c:scaling>
          <c:orientation val="minMax"/>
        </c:scaling>
        <c:axPos val="l"/>
        <c:majorGridlines>
          <c:spPr>
            <a:ln w="3175">
              <a:solidFill>
                <a:srgbClr val="000000"/>
              </a:solidFill>
            </a:ln>
          </c:spPr>
        </c:majorGridlines>
        <c:delete val="0"/>
        <c:numFmt formatCode="###\ ##0\ \ \ \ "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5355088"/>
        <c:crossesAt val="1"/>
        <c:crossBetween val="between"/>
        <c:dispUnits/>
      </c:valAx>
      <c:spPr>
        <a:solidFill>
          <a:srgbClr val="FFFFFF"/>
        </a:solidFill>
        <a:ln w="12700">
          <a:solidFill>
            <a:srgbClr val="000000"/>
          </a:solidFill>
        </a:ln>
      </c:spPr>
    </c:plotArea>
    <c:legend>
      <c:legendPos val="b"/>
      <c:layout>
        <c:manualLayout>
          <c:xMode val="edge"/>
          <c:yMode val="edge"/>
          <c:x val="0.31925"/>
          <c:y val="0.84675"/>
          <c:w val="0.45075"/>
          <c:h val="0.05025"/>
        </c:manualLayout>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201"/>
          <c:w val="0.87475"/>
          <c:h val="0.61525"/>
        </c:manualLayout>
      </c:layout>
      <c:barChart>
        <c:barDir val="col"/>
        <c:grouping val="clustered"/>
        <c:varyColors val="0"/>
        <c:ser>
          <c:idx val="0"/>
          <c:order val="0"/>
          <c:tx>
            <c:v>CO2-Emissionen aus dem Primärenergieverbrauch je Einwohner</c:v>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10.7711849835274</c:v>
              </c:pt>
              <c:pt idx="1">
                <c:v>8.58997173092945</c:v>
              </c:pt>
              <c:pt idx="2">
                <c:v>7.34580141157542</c:v>
              </c:pt>
              <c:pt idx="3">
                <c:v>6.45372964850349</c:v>
              </c:pt>
              <c:pt idx="4">
                <c:v>5.56244876430627</c:v>
              </c:pt>
              <c:pt idx="5">
                <c:v>5.29438430216652</c:v>
              </c:pt>
              <c:pt idx="6">
                <c:v>5.48347951262063</c:v>
              </c:pt>
              <c:pt idx="7">
                <c:v>5.17039337440701</c:v>
              </c:pt>
              <c:pt idx="8">
                <c:v>5.16802580439785</c:v>
              </c:pt>
              <c:pt idx="9">
                <c:v>5.08108752585662</c:v>
              </c:pt>
              <c:pt idx="10">
                <c:v>4.97603089762283</c:v>
              </c:pt>
              <c:pt idx="11">
                <c:v>5.13356006315037</c:v>
              </c:pt>
              <c:pt idx="12">
                <c:v>5.04423002959816</c:v>
              </c:pt>
              <c:pt idx="13">
                <c:v>5.02443719330811</c:v>
              </c:pt>
              <c:pt idx="14">
                <c:v>5.01526851418854</c:v>
              </c:pt>
              <c:pt idx="15">
                <c:v>4.90451544186415</c:v>
              </c:pt>
              <c:pt idx="16">
                <c:v>4.88198097653019</c:v>
              </c:pt>
              <c:pt idx="17">
                <c:v>4.55299139770419</c:v>
              </c:pt>
              <c:pt idx="18">
                <c:v>4.81134933412353</c:v>
              </c:pt>
            </c:numLit>
          </c:val>
        </c:ser>
        <c:ser>
          <c:idx val="1"/>
          <c:order val="1"/>
          <c:tx>
            <c:v>CO2-Emissionen aus dem Endenergieverbrauch je Einwohner</c:v>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13.0294307206435</c:v>
              </c:pt>
              <c:pt idx="1">
                <c:v>10.3772488218628</c:v>
              </c:pt>
              <c:pt idx="2">
                <c:v>8.96375531854719</c:v>
              </c:pt>
              <c:pt idx="3">
                <c:v>7.8099367537653</c:v>
              </c:pt>
              <c:pt idx="4">
                <c:v>7.57096739344564</c:v>
              </c:pt>
              <c:pt idx="5">
                <c:v>7.46749421376036</c:v>
              </c:pt>
              <c:pt idx="6">
                <c:v>7.60140322481583</c:v>
              </c:pt>
              <c:pt idx="7">
                <c:v>7.21352101472063</c:v>
              </c:pt>
              <c:pt idx="8">
                <c:v>7.2483697176793</c:v>
              </c:pt>
              <c:pt idx="9">
                <c:v>7.22999193737639</c:v>
              </c:pt>
              <c:pt idx="10">
                <c:v>7.29230758670841</c:v>
              </c:pt>
              <c:pt idx="11">
                <c:v>7.66905152455321</c:v>
              </c:pt>
              <c:pt idx="12">
                <c:v>8.23815655256601</c:v>
              </c:pt>
              <c:pt idx="13">
                <c:v>7.9330819260363</c:v>
              </c:pt>
              <c:pt idx="14">
                <c:v>7.51476696854189</c:v>
              </c:pt>
              <c:pt idx="15">
                <c:v>7.40027562389437</c:v>
              </c:pt>
              <c:pt idx="16">
                <c:v>7.46047119799978</c:v>
              </c:pt>
              <c:pt idx="17">
                <c:v>7.28791718922479</c:v>
              </c:pt>
              <c:pt idx="18">
                <c:v>7.44096644590132</c:v>
              </c:pt>
            </c:numLit>
          </c:val>
        </c:ser>
        <c:axId val="40496218"/>
        <c:axId val="28921643"/>
      </c:barChart>
      <c:catAx>
        <c:axId val="404962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8921643"/>
        <c:crosses val="autoZero"/>
        <c:auto val="1"/>
        <c:lblOffset val="100"/>
        <c:tickLblSkip val="2"/>
        <c:noMultiLvlLbl val="0"/>
      </c:catAx>
      <c:valAx>
        <c:axId val="2892164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0496218"/>
        <c:crossesAt val="1"/>
        <c:crossBetween val="between"/>
        <c:dispUnits/>
      </c:valAx>
      <c:spPr>
        <a:solidFill>
          <a:srgbClr val="FFFFFF"/>
        </a:solidFill>
        <a:ln w="12700">
          <a:solidFill>
            <a:srgbClr val="000000"/>
          </a:solidFill>
        </a:ln>
      </c:spPr>
    </c:plotArea>
    <c:legend>
      <c:legendPos val="b"/>
      <c:layout>
        <c:manualLayout>
          <c:xMode val="edge"/>
          <c:yMode val="edge"/>
          <c:x val="0.1865"/>
          <c:y val="0.81875"/>
          <c:w val="0.6875"/>
          <c:h val="0.10075"/>
        </c:manualLayout>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5"/>
          <c:y val="0.21525"/>
          <c:w val="0.9055"/>
          <c:h val="0.70075"/>
        </c:manualLayout>
      </c:layout>
      <c:barChart>
        <c:barDir val="col"/>
        <c:grouping val="stacked"/>
        <c:varyColors val="0"/>
        <c:ser>
          <c:idx val="0"/>
          <c:order val="0"/>
          <c:tx>
            <c:v>Kohlen</c:v>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16256.7469999999</c:v>
              </c:pt>
              <c:pt idx="1">
                <c:v>10090.9599999999</c:v>
              </c:pt>
              <c:pt idx="2">
                <c:v>6474.64599999999</c:v>
              </c:pt>
              <c:pt idx="3">
                <c:v>4309.953336516</c:v>
              </c:pt>
              <c:pt idx="4">
                <c:v>2590.93004999999</c:v>
              </c:pt>
              <c:pt idx="5">
                <c:v>1820.220828508</c:v>
              </c:pt>
              <c:pt idx="6">
                <c:v>1349.256144031</c:v>
              </c:pt>
              <c:pt idx="7">
                <c:v>1049.60722666499</c:v>
              </c:pt>
              <c:pt idx="8">
                <c:v>768.167576785</c:v>
              </c:pt>
              <c:pt idx="9">
                <c:v>736.760757668999</c:v>
              </c:pt>
              <c:pt idx="10">
                <c:v>594.521265916</c:v>
              </c:pt>
              <c:pt idx="11">
                <c:v>502.075363649</c:v>
              </c:pt>
              <c:pt idx="12">
                <c:v>495.135144318</c:v>
              </c:pt>
              <c:pt idx="13">
                <c:v>438.944350461099</c:v>
              </c:pt>
              <c:pt idx="14">
                <c:v>426.594610592999</c:v>
              </c:pt>
              <c:pt idx="15">
                <c:v>385.735537024999</c:v>
              </c:pt>
              <c:pt idx="16">
                <c:v>344.594146561999</c:v>
              </c:pt>
              <c:pt idx="17">
                <c:v>447.872674332999</c:v>
              </c:pt>
              <c:pt idx="18">
                <c:v>482.6569821656</c:v>
              </c:pt>
            </c:numLit>
          </c:val>
        </c:ser>
        <c:ser>
          <c:idx val="1"/>
          <c:order val="1"/>
          <c:tx>
            <c:v>Mineralöle</c:v>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3890.993</c:v>
              </c:pt>
              <c:pt idx="1">
                <c:v>4638.982</c:v>
              </c:pt>
              <c:pt idx="2">
                <c:v>5244.18799999999</c:v>
              </c:pt>
              <c:pt idx="3">
                <c:v>6252.52736170799</c:v>
              </c:pt>
              <c:pt idx="4">
                <c:v>6333.52639999999</c:v>
              </c:pt>
              <c:pt idx="5">
                <c:v>6738.39344666</c:v>
              </c:pt>
              <c:pt idx="6">
                <c:v>6868.780984484</c:v>
              </c:pt>
              <c:pt idx="7">
                <c:v>6732.99268846849</c:v>
              </c:pt>
              <c:pt idx="8">
                <c:v>6993.6487699072</c:v>
              </c:pt>
              <c:pt idx="9">
                <c:v>6907.09548780099</c:v>
              </c:pt>
              <c:pt idx="10">
                <c:v>6753.72546662422</c:v>
              </c:pt>
              <c:pt idx="11">
                <c:v>6956.9001781056</c:v>
              </c:pt>
              <c:pt idx="12">
                <c:v>6686.29040986335</c:v>
              </c:pt>
              <c:pt idx="13">
                <c:v>6436.736918356</c:v>
              </c:pt>
              <c:pt idx="14">
                <c:v>6297.94460549999</c:v>
              </c:pt>
              <c:pt idx="15">
                <c:v>6024.698837841</c:v>
              </c:pt>
              <c:pt idx="16">
                <c:v>5977.88545388</c:v>
              </c:pt>
              <c:pt idx="17">
                <c:v>5169.7226704</c:v>
              </c:pt>
              <c:pt idx="18">
                <c:v>5624.26596591999</c:v>
              </c:pt>
            </c:numLit>
          </c:val>
        </c:ser>
        <c:ser>
          <c:idx val="2"/>
          <c:order val="2"/>
          <c:tx>
            <c:v>Gase</c:v>
          </c:tx>
          <c:spPr>
            <a:solidFill>
              <a:srgbClr val="3366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1285.569</c:v>
              </c:pt>
              <c:pt idx="1">
                <c:v>1027.032</c:v>
              </c:pt>
              <c:pt idx="2">
                <c:v>1471.059</c:v>
              </c:pt>
              <c:pt idx="3">
                <c:v>1911.40678388</c:v>
              </c:pt>
              <c:pt idx="4">
                <c:v>1987.05099999999</c:v>
              </c:pt>
              <c:pt idx="5">
                <c:v>2474.65637618251</c:v>
              </c:pt>
              <c:pt idx="6">
                <c:v>2797.776067744</c:v>
              </c:pt>
              <c:pt idx="7">
                <c:v>2903.949617408</c:v>
              </c:pt>
              <c:pt idx="8">
                <c:v>2914.22444069344</c:v>
              </c:pt>
              <c:pt idx="9">
                <c:v>3029.81212016485</c:v>
              </c:pt>
              <c:pt idx="10">
                <c:v>3087.80265379476</c:v>
              </c:pt>
              <c:pt idx="11">
                <c:v>3283.82651614079</c:v>
              </c:pt>
              <c:pt idx="12">
                <c:v>3116.03094804735</c:v>
              </c:pt>
              <c:pt idx="13">
                <c:v>3073.47767050239</c:v>
              </c:pt>
              <c:pt idx="14">
                <c:v>3287.69622245119</c:v>
              </c:pt>
              <c:pt idx="15">
                <c:v>3191.649389824</c:v>
              </c:pt>
              <c:pt idx="16">
                <c:v>3175.11812665599</c:v>
              </c:pt>
              <c:pt idx="17">
                <c:v>3062.693921728</c:v>
              </c:pt>
              <c:pt idx="18">
                <c:v>3072.33035911199</c:v>
              </c:pt>
            </c:numLit>
          </c:val>
        </c:ser>
        <c:ser>
          <c:idx val="3"/>
          <c:order val="3"/>
          <c:tx>
            <c:v>Strom</c:v>
          </c:tx>
          <c:spPr>
            <a:solidFill>
              <a:srgbClr val="A0E0E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8368.11596399999</c:v>
              </c:pt>
              <c:pt idx="1">
                <c:v>6882.358</c:v>
              </c:pt>
              <c:pt idx="2">
                <c:v>5916.351434</c:v>
              </c:pt>
              <c:pt idx="3">
                <c:v>5817.17095413839</c:v>
              </c:pt>
              <c:pt idx="4">
                <c:v>5764.62599719999</c:v>
              </c:pt>
              <c:pt idx="5">
                <c:v>6007.5899878752</c:v>
              </c:pt>
              <c:pt idx="6">
                <c:v>6099.56481753503</c:v>
              </c:pt>
              <c:pt idx="7">
                <c:v>5930.08063161839</c:v>
              </c:pt>
              <c:pt idx="8">
                <c:v>6037.94114799119</c:v>
              </c:pt>
              <c:pt idx="9">
                <c:v>6041.65555110959</c:v>
              </c:pt>
              <c:pt idx="10">
                <c:v>6437.23159413599</c:v>
              </c:pt>
              <c:pt idx="11">
                <c:v>6904.58305904639</c:v>
              </c:pt>
              <c:pt idx="12">
                <c:v>8442.3031249536</c:v>
              </c:pt>
              <c:pt idx="13">
                <c:v>7881.30445891021</c:v>
              </c:pt>
              <c:pt idx="14">
                <c:v>6882.01524515964</c:v>
              </c:pt>
              <c:pt idx="15">
                <c:v>6833.508315408</c:v>
              </c:pt>
              <c:pt idx="16">
                <c:v>6964.75239180157</c:v>
              </c:pt>
              <c:pt idx="17">
                <c:v>7204.0548582252</c:v>
              </c:pt>
              <c:pt idx="18">
                <c:v>6918.282968256</c:v>
              </c:pt>
            </c:numLit>
          </c:val>
        </c:ser>
        <c:ser>
          <c:idx val="4"/>
          <c:order val="4"/>
          <c:tx>
            <c:v>Fernwärme</c:v>
          </c:tx>
          <c:spPr>
            <a:solidFill>
              <a:srgbClr val="6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4222.15099999999</c:v>
              </c:pt>
              <c:pt idx="1">
                <c:v>4051.502</c:v>
              </c:pt>
              <c:pt idx="2">
                <c:v>3713.88299999999</c:v>
              </c:pt>
              <c:pt idx="3">
                <c:v>1490.43228235627</c:v>
              </c:pt>
              <c:pt idx="4">
                <c:v>2385.45526</c:v>
              </c:pt>
              <c:pt idx="5">
                <c:v>1656.57267034321</c:v>
              </c:pt>
              <c:pt idx="6">
                <c:v>1820.92015736099</c:v>
              </c:pt>
              <c:pt idx="7">
                <c:v>1259.542511428</c:v>
              </c:pt>
              <c:pt idx="8">
                <c:v>1138.507602446</c:v>
              </c:pt>
              <c:pt idx="9">
                <c:v>991.5191972292</c:v>
              </c:pt>
              <c:pt idx="10">
                <c:v>856.178301251778</c:v>
              </c:pt>
              <c:pt idx="11">
                <c:v>845.666031696</c:v>
              </c:pt>
              <c:pt idx="12">
                <c:v>966.183902071999</c:v>
              </c:pt>
              <c:pt idx="13">
                <c:v>927</c:v>
              </c:pt>
              <c:pt idx="14">
                <c:v>761</c:v>
              </c:pt>
              <c:pt idx="15">
                <c:v>794.043744555199</c:v>
              </c:pt>
              <c:pt idx="16">
                <c:v>763.768565645649</c:v>
              </c:pt>
              <c:pt idx="17">
                <c:v>715.285561156029</c:v>
              </c:pt>
              <c:pt idx="18">
                <c:v>698.91315480292</c:v>
              </c:pt>
            </c:numLit>
          </c:val>
        </c:ser>
        <c:ser>
          <c:idx val="5"/>
          <c:order val="5"/>
          <c:tx>
            <c:v>Sonstige</c:v>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
              <c:pt idx="0">
                <c:v>0</c:v>
              </c:pt>
            </c:numLit>
          </c:val>
        </c:ser>
        <c:overlap val="100"/>
        <c:axId val="58968196"/>
        <c:axId val="60951717"/>
      </c:barChart>
      <c:catAx>
        <c:axId val="5896819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60951717"/>
        <c:crosses val="autoZero"/>
        <c:auto val="1"/>
        <c:lblOffset val="100"/>
        <c:tickLblSkip val="2"/>
        <c:noMultiLvlLbl val="0"/>
      </c:catAx>
      <c:valAx>
        <c:axId val="609517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58968196"/>
        <c:crossesAt val="1"/>
        <c:crossBetween val="between"/>
        <c:dispUnits/>
      </c:valAx>
      <c:spPr>
        <a:solidFill>
          <a:srgbClr val="FFFFFF"/>
        </a:solidFill>
        <a:ln w="12700">
          <a:solidFill>
            <a:srgbClr val="000000"/>
          </a:solidFill>
        </a:ln>
      </c:spPr>
    </c:plotArea>
    <c:legend>
      <c:legendPos val="r"/>
      <c:layout>
        <c:manualLayout>
          <c:xMode val="edge"/>
          <c:yMode val="edge"/>
          <c:x val="0.2015"/>
          <c:y val="0.917"/>
          <c:w val="0.68875"/>
          <c:h val="0.0505"/>
        </c:manualLayout>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275"/>
          <c:w val="0.944"/>
          <c:h val="0.6105"/>
        </c:manualLayout>
      </c:layout>
      <c:lineChart>
        <c:grouping val="standard"/>
        <c:varyColors val="0"/>
        <c:ser>
          <c:idx val="0"/>
          <c:order val="0"/>
          <c:tx>
            <c:v>Verarbeitendes Gewerbe, Gewinnung von Steinen und Erden, sonstiger Bergbau </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13753</c:v>
              </c:pt>
              <c:pt idx="1">
                <c:v>9386</c:v>
              </c:pt>
              <c:pt idx="2">
                <c:v>6443</c:v>
              </c:pt>
              <c:pt idx="3">
                <c:v>4965</c:v>
              </c:pt>
              <c:pt idx="4">
                <c:v>4083</c:v>
              </c:pt>
              <c:pt idx="5">
                <c:v>4007</c:v>
              </c:pt>
              <c:pt idx="6">
                <c:v>4088</c:v>
              </c:pt>
              <c:pt idx="7">
                <c:v>3846.54992018269</c:v>
              </c:pt>
              <c:pt idx="8">
                <c:v>3793.51435632245</c:v>
              </c:pt>
              <c:pt idx="9">
                <c:v>3875.04510761901</c:v>
              </c:pt>
              <c:pt idx="10">
                <c:v>4052.8436813745</c:v>
              </c:pt>
              <c:pt idx="11">
                <c:v>4157.59550307723</c:v>
              </c:pt>
              <c:pt idx="12">
                <c:v>4275.83742853343</c:v>
              </c:pt>
              <c:pt idx="13">
                <c:v>4514.74707594827</c:v>
              </c:pt>
              <c:pt idx="14">
                <c:v>4572.94278882092</c:v>
              </c:pt>
              <c:pt idx="15">
                <c:v>4449.078856678</c:v>
              </c:pt>
              <c:pt idx="16">
                <c:v>4737.71065678697</c:v>
              </c:pt>
              <c:pt idx="17">
                <c:v>5144.24420591444</c:v>
              </c:pt>
              <c:pt idx="18">
                <c:v>4926.95585677022</c:v>
              </c:pt>
            </c:numLit>
          </c:val>
          <c:smooth val="0"/>
        </c:ser>
        <c:ser>
          <c:idx val="1"/>
          <c:order val="1"/>
          <c:tx>
            <c:v>Verkehr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3328</c:v>
              </c:pt>
              <c:pt idx="1">
                <c:v>3371</c:v>
              </c:pt>
              <c:pt idx="2">
                <c:v>3554</c:v>
              </c:pt>
              <c:pt idx="3">
                <c:v>3916</c:v>
              </c:pt>
              <c:pt idx="4">
                <c:v>3985</c:v>
              </c:pt>
              <c:pt idx="5">
                <c:v>4317</c:v>
              </c:pt>
              <c:pt idx="6">
                <c:v>4288</c:v>
              </c:pt>
              <c:pt idx="7">
                <c:v>4310.1431974776</c:v>
              </c:pt>
              <c:pt idx="8">
                <c:v>4393.950810988</c:v>
              </c:pt>
              <c:pt idx="9">
                <c:v>4550.9318125656</c:v>
              </c:pt>
              <c:pt idx="10">
                <c:v>4529.83088132</c:v>
              </c:pt>
              <c:pt idx="11">
                <c:v>4565.535071168</c:v>
              </c:pt>
              <c:pt idx="12">
                <c:v>4552.2037448816</c:v>
              </c:pt>
              <c:pt idx="13">
                <c:v>4424.6914287944</c:v>
              </c:pt>
              <c:pt idx="14">
                <c:v>4317.23711149015</c:v>
              </c:pt>
              <c:pt idx="15">
                <c:v>4159.084850776</c:v>
              </c:pt>
              <c:pt idx="16">
                <c:v>3968.56177802341</c:v>
              </c:pt>
              <c:pt idx="17">
                <c:v>3928.8598566188</c:v>
              </c:pt>
              <c:pt idx="18">
                <c:v>3929.246086256</c:v>
              </c:pt>
            </c:numLit>
          </c:val>
          <c:smooth val="0"/>
        </c:ser>
        <c:ser>
          <c:idx val="2"/>
          <c:order val="2"/>
          <c:tx>
            <c:v>Haushalte, Gewerbe, Handel, Dienstleistungen, Übrige</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66"/>
              </a:solidFill>
              <a:ln>
                <a:solidFill>
                  <a:srgbClr val="339966"/>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16942</c:v>
              </c:pt>
              <c:pt idx="1">
                <c:v>13933</c:v>
              </c:pt>
              <c:pt idx="2">
                <c:v>12822</c:v>
              </c:pt>
              <c:pt idx="3">
                <c:v>10900</c:v>
              </c:pt>
              <c:pt idx="4">
                <c:v>10993</c:v>
              </c:pt>
              <c:pt idx="5">
                <c:v>10374</c:v>
              </c:pt>
              <c:pt idx="6">
                <c:v>10560</c:v>
              </c:pt>
              <c:pt idx="7">
                <c:v>9719.4795579276</c:v>
              </c:pt>
              <c:pt idx="8">
                <c:v>9665.02437051239</c:v>
              </c:pt>
              <c:pt idx="9">
                <c:v>9280.86619378903</c:v>
              </c:pt>
              <c:pt idx="10">
                <c:v>9146.78471902825</c:v>
              </c:pt>
              <c:pt idx="11">
                <c:v>9769.92057439256</c:v>
              </c:pt>
              <c:pt idx="12">
                <c:v>10877.9023558392</c:v>
              </c:pt>
              <c:pt idx="13">
                <c:v>9887.01039960387</c:v>
              </c:pt>
              <c:pt idx="14">
                <c:v>8808.15297257567</c:v>
              </c:pt>
              <c:pt idx="15">
                <c:v>8668.33475719919</c:v>
              </c:pt>
              <c:pt idx="16">
                <c:v>8535.92096973483</c:v>
              </c:pt>
              <c:pt idx="17">
                <c:v>7610.67189440898</c:v>
              </c:pt>
              <c:pt idx="18">
                <c:v>8018.14644723029</c:v>
              </c:pt>
            </c:numLit>
          </c:val>
          <c:smooth val="0"/>
        </c:ser>
        <c:marker val="1"/>
        <c:axId val="11694542"/>
        <c:axId val="38142015"/>
      </c:lineChart>
      <c:catAx>
        <c:axId val="1169454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38142015"/>
        <c:crosses val="autoZero"/>
        <c:auto val="1"/>
        <c:lblOffset val="100"/>
        <c:tickLblSkip val="2"/>
        <c:noMultiLvlLbl val="0"/>
      </c:catAx>
      <c:valAx>
        <c:axId val="38142015"/>
        <c:scaling>
          <c:orientation val="minMax"/>
        </c:scaling>
        <c:axPos val="l"/>
        <c:majorGridlines>
          <c:spPr>
            <a:ln w="3175">
              <a:solidFill>
                <a:srgbClr val="000000"/>
              </a:solidFill>
            </a:ln>
          </c:spPr>
        </c:majorGridlines>
        <c:delete val="0"/>
        <c:numFmt formatCode="###\ ##0\ \ \ \ " sourceLinked="0"/>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11694542"/>
        <c:crossesAt val="1"/>
        <c:crossBetween val="between"/>
        <c:dispUnits/>
      </c:valAx>
      <c:spPr>
        <a:solidFill>
          <a:srgbClr val="FFFFFF"/>
        </a:solidFill>
        <a:ln w="12700">
          <a:solidFill>
            <a:srgbClr val="000000"/>
          </a:solidFill>
        </a:ln>
      </c:spPr>
    </c:plotArea>
    <c:legend>
      <c:legendPos val="b"/>
      <c:layout>
        <c:manualLayout>
          <c:xMode val="edge"/>
          <c:yMode val="edge"/>
          <c:x val="0.1045"/>
          <c:y val="0.81875"/>
          <c:w val="0.879"/>
          <c:h val="0.11075"/>
        </c:manualLayout>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96</xdr:row>
      <xdr:rowOff>123825</xdr:rowOff>
    </xdr:from>
    <xdr:to>
      <xdr:col>0</xdr:col>
      <xdr:colOff>504825</xdr:colOff>
      <xdr:row>96</xdr:row>
      <xdr:rowOff>123825</xdr:rowOff>
    </xdr:to>
    <xdr:sp>
      <xdr:nvSpPr>
        <xdr:cNvPr id="1" name="Line 1"/>
        <xdr:cNvSpPr>
          <a:spLocks/>
        </xdr:cNvSpPr>
      </xdr:nvSpPr>
      <xdr:spPr>
        <a:xfrm>
          <a:off x="28575" y="284988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64</xdr:row>
      <xdr:rowOff>66675</xdr:rowOff>
    </xdr:from>
    <xdr:to>
      <xdr:col>1</xdr:col>
      <xdr:colOff>142875</xdr:colOff>
      <xdr:row>64</xdr:row>
      <xdr:rowOff>66675</xdr:rowOff>
    </xdr:to>
    <xdr:sp>
      <xdr:nvSpPr>
        <xdr:cNvPr id="1" name="Line 4"/>
        <xdr:cNvSpPr>
          <a:spLocks/>
        </xdr:cNvSpPr>
      </xdr:nvSpPr>
      <xdr:spPr>
        <a:xfrm>
          <a:off x="57150" y="87439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76200</xdr:rowOff>
    </xdr:to>
    <xdr:sp>
      <xdr:nvSpPr>
        <xdr:cNvPr id="1" name="Line 1"/>
        <xdr:cNvSpPr>
          <a:spLocks/>
        </xdr:cNvSpPr>
      </xdr:nvSpPr>
      <xdr:spPr>
        <a:xfrm flipH="1">
          <a:off x="0" y="49625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2" name="Line 2"/>
        <xdr:cNvSpPr>
          <a:spLocks/>
        </xdr:cNvSpPr>
      </xdr:nvSpPr>
      <xdr:spPr>
        <a:xfrm flipH="1" flipV="1">
          <a:off x="0" y="49625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3" name="Line 4"/>
        <xdr:cNvSpPr>
          <a:spLocks/>
        </xdr:cNvSpPr>
      </xdr:nvSpPr>
      <xdr:spPr>
        <a:xfrm flipH="1">
          <a:off x="0" y="49625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4" name="Line 5"/>
        <xdr:cNvSpPr>
          <a:spLocks/>
        </xdr:cNvSpPr>
      </xdr:nvSpPr>
      <xdr:spPr>
        <a:xfrm flipH="1" flipV="1">
          <a:off x="0" y="49625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5" name="Line 10"/>
        <xdr:cNvSpPr>
          <a:spLocks/>
        </xdr:cNvSpPr>
      </xdr:nvSpPr>
      <xdr:spPr>
        <a:xfrm flipH="1">
          <a:off x="0" y="49625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6" name="Line 11"/>
        <xdr:cNvSpPr>
          <a:spLocks/>
        </xdr:cNvSpPr>
      </xdr:nvSpPr>
      <xdr:spPr>
        <a:xfrm flipH="1" flipV="1">
          <a:off x="0" y="49625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7" name="Line 13"/>
        <xdr:cNvSpPr>
          <a:spLocks/>
        </xdr:cNvSpPr>
      </xdr:nvSpPr>
      <xdr:spPr>
        <a:xfrm flipH="1">
          <a:off x="0" y="49625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8" name="Line 14"/>
        <xdr:cNvSpPr>
          <a:spLocks/>
        </xdr:cNvSpPr>
      </xdr:nvSpPr>
      <xdr:spPr>
        <a:xfrm flipH="1" flipV="1">
          <a:off x="0" y="49625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9" name="Line 18"/>
        <xdr:cNvSpPr>
          <a:spLocks/>
        </xdr:cNvSpPr>
      </xdr:nvSpPr>
      <xdr:spPr>
        <a:xfrm flipH="1">
          <a:off x="0" y="49625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0" name="Line 19"/>
        <xdr:cNvSpPr>
          <a:spLocks/>
        </xdr:cNvSpPr>
      </xdr:nvSpPr>
      <xdr:spPr>
        <a:xfrm flipH="1" flipV="1">
          <a:off x="0" y="49625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11" name="Line 21"/>
        <xdr:cNvSpPr>
          <a:spLocks/>
        </xdr:cNvSpPr>
      </xdr:nvSpPr>
      <xdr:spPr>
        <a:xfrm flipH="1">
          <a:off x="0" y="49625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2" name="Line 22"/>
        <xdr:cNvSpPr>
          <a:spLocks/>
        </xdr:cNvSpPr>
      </xdr:nvSpPr>
      <xdr:spPr>
        <a:xfrm flipH="1" flipV="1">
          <a:off x="0" y="49625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3" name="Rectangle 24"/>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14" name="Line 25"/>
        <xdr:cNvSpPr>
          <a:spLocks/>
        </xdr:cNvSpPr>
      </xdr:nvSpPr>
      <xdr:spPr>
        <a:xfrm flipH="1">
          <a:off x="0" y="49625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5" name="Line 26"/>
        <xdr:cNvSpPr>
          <a:spLocks/>
        </xdr:cNvSpPr>
      </xdr:nvSpPr>
      <xdr:spPr>
        <a:xfrm flipH="1" flipV="1">
          <a:off x="0" y="49625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16" name="Line 28"/>
        <xdr:cNvSpPr>
          <a:spLocks/>
        </xdr:cNvSpPr>
      </xdr:nvSpPr>
      <xdr:spPr>
        <a:xfrm flipH="1">
          <a:off x="0" y="4962525"/>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17" name="Line 31"/>
        <xdr:cNvSpPr>
          <a:spLocks/>
        </xdr:cNvSpPr>
      </xdr:nvSpPr>
      <xdr:spPr>
        <a:xfrm flipH="1">
          <a:off x="0" y="49625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18" name="Line 4"/>
        <xdr:cNvSpPr>
          <a:spLocks/>
        </xdr:cNvSpPr>
      </xdr:nvSpPr>
      <xdr:spPr>
        <a:xfrm flipH="1">
          <a:off x="0" y="49625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9" name="Line 6"/>
        <xdr:cNvSpPr>
          <a:spLocks/>
        </xdr:cNvSpPr>
      </xdr:nvSpPr>
      <xdr:spPr>
        <a:xfrm flipH="1" flipV="1">
          <a:off x="0" y="49625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76200</xdr:rowOff>
    </xdr:to>
    <xdr:sp>
      <xdr:nvSpPr>
        <xdr:cNvPr id="1" name="Line 1"/>
        <xdr:cNvSpPr>
          <a:spLocks/>
        </xdr:cNvSpPr>
      </xdr:nvSpPr>
      <xdr:spPr>
        <a:xfrm flipH="1">
          <a:off x="0" y="49530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3" name="Line 4"/>
        <xdr:cNvSpPr>
          <a:spLocks/>
        </xdr:cNvSpPr>
      </xdr:nvSpPr>
      <xdr:spPr>
        <a:xfrm flipH="1">
          <a:off x="0" y="49530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4" name="Line 5"/>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5" name="Line 8"/>
        <xdr:cNvSpPr>
          <a:spLocks/>
        </xdr:cNvSpPr>
      </xdr:nvSpPr>
      <xdr:spPr>
        <a:xfrm flipH="1">
          <a:off x="0" y="49530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6" name="Line 9"/>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7" name="Line 11"/>
        <xdr:cNvSpPr>
          <a:spLocks/>
        </xdr:cNvSpPr>
      </xdr:nvSpPr>
      <xdr:spPr>
        <a:xfrm flipH="1">
          <a:off x="0" y="49530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8" name="Line 12"/>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9" name="Line 14"/>
        <xdr:cNvSpPr>
          <a:spLocks/>
        </xdr:cNvSpPr>
      </xdr:nvSpPr>
      <xdr:spPr>
        <a:xfrm flipH="1">
          <a:off x="0" y="49530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0" name="Line 15"/>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11" name="Line 20"/>
        <xdr:cNvSpPr>
          <a:spLocks/>
        </xdr:cNvSpPr>
      </xdr:nvSpPr>
      <xdr:spPr>
        <a:xfrm flipH="1">
          <a:off x="0" y="49530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2" name="Line 21"/>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13" name="Line 23"/>
        <xdr:cNvSpPr>
          <a:spLocks/>
        </xdr:cNvSpPr>
      </xdr:nvSpPr>
      <xdr:spPr>
        <a:xfrm flipH="1">
          <a:off x="0" y="49530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4" name="Line 24"/>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15" name="Line 26"/>
        <xdr:cNvSpPr>
          <a:spLocks/>
        </xdr:cNvSpPr>
      </xdr:nvSpPr>
      <xdr:spPr>
        <a:xfrm flipH="1">
          <a:off x="0" y="49530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6" name="Line 27"/>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17" name="Line 29"/>
        <xdr:cNvSpPr>
          <a:spLocks/>
        </xdr:cNvSpPr>
      </xdr:nvSpPr>
      <xdr:spPr>
        <a:xfrm flipH="1">
          <a:off x="0" y="49530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8" name="Line 30"/>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19" name="Line 32"/>
        <xdr:cNvSpPr>
          <a:spLocks/>
        </xdr:cNvSpPr>
      </xdr:nvSpPr>
      <xdr:spPr>
        <a:xfrm flipH="1">
          <a:off x="0" y="49530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0" name="Line 33"/>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21" name="Line 35"/>
        <xdr:cNvSpPr>
          <a:spLocks/>
        </xdr:cNvSpPr>
      </xdr:nvSpPr>
      <xdr:spPr>
        <a:xfrm flipH="1">
          <a:off x="0" y="49530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2" name="Line 36"/>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3" name="Rectangle 37"/>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24" name="Line 38"/>
        <xdr:cNvSpPr>
          <a:spLocks/>
        </xdr:cNvSpPr>
      </xdr:nvSpPr>
      <xdr:spPr>
        <a:xfrm flipH="1">
          <a:off x="0" y="49530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5" name="Line 39"/>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26" name="Line 4"/>
        <xdr:cNvSpPr>
          <a:spLocks/>
        </xdr:cNvSpPr>
      </xdr:nvSpPr>
      <xdr:spPr>
        <a:xfrm flipH="1">
          <a:off x="0" y="49530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7" name="Line 6"/>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9525</xdr:colOff>
      <xdr:row>47</xdr:row>
      <xdr:rowOff>76200</xdr:rowOff>
    </xdr:to>
    <xdr:sp>
      <xdr:nvSpPr>
        <xdr:cNvPr id="1" name="Line 1"/>
        <xdr:cNvSpPr>
          <a:spLocks/>
        </xdr:cNvSpPr>
      </xdr:nvSpPr>
      <xdr:spPr>
        <a:xfrm flipH="1">
          <a:off x="0" y="49530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3" name="Line 4"/>
        <xdr:cNvSpPr>
          <a:spLocks/>
        </xdr:cNvSpPr>
      </xdr:nvSpPr>
      <xdr:spPr>
        <a:xfrm flipH="1">
          <a:off x="0" y="49530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4" name="Line 5"/>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5" name="Line 8"/>
        <xdr:cNvSpPr>
          <a:spLocks/>
        </xdr:cNvSpPr>
      </xdr:nvSpPr>
      <xdr:spPr>
        <a:xfrm flipH="1">
          <a:off x="0" y="49530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6" name="Line 9"/>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7" name="Line 11"/>
        <xdr:cNvSpPr>
          <a:spLocks/>
        </xdr:cNvSpPr>
      </xdr:nvSpPr>
      <xdr:spPr>
        <a:xfrm flipH="1">
          <a:off x="0" y="49530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8" name="Line 12"/>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9" name="Line 16"/>
        <xdr:cNvSpPr>
          <a:spLocks/>
        </xdr:cNvSpPr>
      </xdr:nvSpPr>
      <xdr:spPr>
        <a:xfrm flipH="1">
          <a:off x="0" y="49530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0" name="Line 17"/>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11" name="Line 23"/>
        <xdr:cNvSpPr>
          <a:spLocks/>
        </xdr:cNvSpPr>
      </xdr:nvSpPr>
      <xdr:spPr>
        <a:xfrm flipH="1">
          <a:off x="0" y="49530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2" name="Line 24"/>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13" name="Line 27"/>
        <xdr:cNvSpPr>
          <a:spLocks/>
        </xdr:cNvSpPr>
      </xdr:nvSpPr>
      <xdr:spPr>
        <a:xfrm flipH="1">
          <a:off x="0" y="49530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4" name="Line 28"/>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15" name="Line 30"/>
        <xdr:cNvSpPr>
          <a:spLocks/>
        </xdr:cNvSpPr>
      </xdr:nvSpPr>
      <xdr:spPr>
        <a:xfrm flipH="1">
          <a:off x="0" y="49530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6" name="Line 31"/>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17" name="Line 33"/>
        <xdr:cNvSpPr>
          <a:spLocks/>
        </xdr:cNvSpPr>
      </xdr:nvSpPr>
      <xdr:spPr>
        <a:xfrm flipH="1">
          <a:off x="0" y="49530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8" name="Line 34"/>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19" name="Line 4"/>
        <xdr:cNvSpPr>
          <a:spLocks/>
        </xdr:cNvSpPr>
      </xdr:nvSpPr>
      <xdr:spPr>
        <a:xfrm flipH="1">
          <a:off x="0" y="49530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0" name="Line 5"/>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85725</xdr:rowOff>
    </xdr:to>
    <xdr:sp>
      <xdr:nvSpPr>
        <xdr:cNvPr id="1" name="Line 1"/>
        <xdr:cNvSpPr>
          <a:spLocks/>
        </xdr:cNvSpPr>
      </xdr:nvSpPr>
      <xdr:spPr>
        <a:xfrm flipH="1">
          <a:off x="0" y="49530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3" name="Line 4"/>
        <xdr:cNvSpPr>
          <a:spLocks/>
        </xdr:cNvSpPr>
      </xdr:nvSpPr>
      <xdr:spPr>
        <a:xfrm flipH="1">
          <a:off x="0" y="49530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4" name="Line 5"/>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5" name="Line 7"/>
        <xdr:cNvSpPr>
          <a:spLocks/>
        </xdr:cNvSpPr>
      </xdr:nvSpPr>
      <xdr:spPr>
        <a:xfrm flipH="1">
          <a:off x="0" y="49530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6" name="Line 8"/>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7" name="Line 11"/>
        <xdr:cNvSpPr>
          <a:spLocks/>
        </xdr:cNvSpPr>
      </xdr:nvSpPr>
      <xdr:spPr>
        <a:xfrm flipH="1">
          <a:off x="0" y="49530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8" name="Line 12"/>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9" name="Line 14"/>
        <xdr:cNvSpPr>
          <a:spLocks/>
        </xdr:cNvSpPr>
      </xdr:nvSpPr>
      <xdr:spPr>
        <a:xfrm flipH="1">
          <a:off x="0" y="49530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0" name="Line 15"/>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11" name="Line 19"/>
        <xdr:cNvSpPr>
          <a:spLocks/>
        </xdr:cNvSpPr>
      </xdr:nvSpPr>
      <xdr:spPr>
        <a:xfrm flipH="1">
          <a:off x="0" y="49530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2" name="Line 20"/>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13" name="Line 26"/>
        <xdr:cNvSpPr>
          <a:spLocks/>
        </xdr:cNvSpPr>
      </xdr:nvSpPr>
      <xdr:spPr>
        <a:xfrm flipH="1">
          <a:off x="0" y="49530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4" name="Line 27"/>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15" name="Line 29"/>
        <xdr:cNvSpPr>
          <a:spLocks/>
        </xdr:cNvSpPr>
      </xdr:nvSpPr>
      <xdr:spPr>
        <a:xfrm flipH="1">
          <a:off x="0" y="49530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6" name="Line 30"/>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17" name="Line 32"/>
        <xdr:cNvSpPr>
          <a:spLocks/>
        </xdr:cNvSpPr>
      </xdr:nvSpPr>
      <xdr:spPr>
        <a:xfrm flipH="1">
          <a:off x="0" y="49530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8" name="Line 33"/>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19" name="Line 4"/>
        <xdr:cNvSpPr>
          <a:spLocks/>
        </xdr:cNvSpPr>
      </xdr:nvSpPr>
      <xdr:spPr>
        <a:xfrm flipH="1">
          <a:off x="0" y="49530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0" name="Line 5"/>
        <xdr:cNvSpPr>
          <a:spLocks/>
        </xdr:cNvSpPr>
      </xdr:nvSpPr>
      <xdr:spPr>
        <a:xfrm flipH="1" flipV="1">
          <a:off x="0" y="49244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8</xdr:row>
      <xdr:rowOff>66675</xdr:rowOff>
    </xdr:from>
    <xdr:to>
      <xdr:col>0</xdr:col>
      <xdr:colOff>1676400</xdr:colOff>
      <xdr:row>10</xdr:row>
      <xdr:rowOff>19050</xdr:rowOff>
    </xdr:to>
    <xdr:sp>
      <xdr:nvSpPr>
        <xdr:cNvPr id="1" name="Text 15"/>
        <xdr:cNvSpPr txBox="1">
          <a:spLocks noChangeArrowheads="1"/>
        </xdr:cNvSpPr>
      </xdr:nvSpPr>
      <xdr:spPr>
        <a:xfrm>
          <a:off x="276225" y="1371600"/>
          <a:ext cx="1400175" cy="276225"/>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rPr>
            <a:t>Energieträger</a:t>
          </a:r>
        </a:p>
      </xdr:txBody>
    </xdr:sp>
    <xdr:clientData/>
  </xdr:twoCellAnchor>
  <xdr:twoCellAnchor>
    <xdr:from>
      <xdr:col>0</xdr:col>
      <xdr:colOff>57150</xdr:colOff>
      <xdr:row>37</xdr:row>
      <xdr:rowOff>38100</xdr:rowOff>
    </xdr:from>
    <xdr:to>
      <xdr:col>0</xdr:col>
      <xdr:colOff>1209675</xdr:colOff>
      <xdr:row>37</xdr:row>
      <xdr:rowOff>38100</xdr:rowOff>
    </xdr:to>
    <xdr:sp>
      <xdr:nvSpPr>
        <xdr:cNvPr id="2" name="Line 2"/>
        <xdr:cNvSpPr>
          <a:spLocks/>
        </xdr:cNvSpPr>
      </xdr:nvSpPr>
      <xdr:spPr>
        <a:xfrm>
          <a:off x="57150" y="60293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6</xdr:col>
      <xdr:colOff>742950</xdr:colOff>
      <xdr:row>26</xdr:row>
      <xdr:rowOff>0</xdr:rowOff>
    </xdr:to>
    <xdr:graphicFrame>
      <xdr:nvGraphicFramePr>
        <xdr:cNvPr id="1" name="Diagramm 1"/>
        <xdr:cNvGraphicFramePr/>
      </xdr:nvGraphicFramePr>
      <xdr:xfrm>
        <a:off x="9525" y="333375"/>
        <a:ext cx="5305425" cy="3876675"/>
      </xdr:xfrm>
      <a:graphic>
        <a:graphicData uri="http://schemas.openxmlformats.org/drawingml/2006/chart">
          <c:chart xmlns:c="http://schemas.openxmlformats.org/drawingml/2006/chart" r:id="rId1"/>
        </a:graphicData>
      </a:graphic>
    </xdr:graphicFrame>
    <xdr:clientData/>
  </xdr:twoCellAnchor>
  <xdr:twoCellAnchor>
    <xdr:from>
      <xdr:col>1</xdr:col>
      <xdr:colOff>238125</xdr:colOff>
      <xdr:row>3</xdr:row>
      <xdr:rowOff>38100</xdr:rowOff>
    </xdr:from>
    <xdr:to>
      <xdr:col>6</xdr:col>
      <xdr:colOff>257175</xdr:colOff>
      <xdr:row>6</xdr:row>
      <xdr:rowOff>38100</xdr:rowOff>
    </xdr:to>
    <xdr:sp>
      <xdr:nvSpPr>
        <xdr:cNvPr id="2" name="Text Box 2"/>
        <xdr:cNvSpPr txBox="1">
          <a:spLocks noChangeArrowheads="1"/>
        </xdr:cNvSpPr>
      </xdr:nvSpPr>
      <xdr:spPr>
        <a:xfrm>
          <a:off x="1000125" y="523875"/>
          <a:ext cx="3829050" cy="485775"/>
        </a:xfrm>
        <a:prstGeom prst="rect">
          <a:avLst/>
        </a:prstGeom>
        <a:noFill/>
        <a:ln w="9525" cmpd="sng">
          <a:noFill/>
        </a:ln>
      </xdr:spPr>
      <xdr:txBody>
        <a:bodyPr vertOverflow="clip" wrap="square" lIns="36576" tIns="27432" rIns="36576" bIns="0"/>
        <a:p>
          <a:pPr algn="ctr">
            <a:defRPr/>
          </a:pPr>
          <a:r>
            <a:rPr lang="en-US" cap="none" sz="1300" b="1" i="0" u="none" baseline="0">
              <a:solidFill>
                <a:srgbClr val="000000"/>
              </a:solidFill>
              <a:latin typeface="Arial"/>
              <a:ea typeface="Arial"/>
              <a:cs typeface="Arial"/>
            </a:rPr>
            <a:t>1. CO</a:t>
          </a:r>
          <a:r>
            <a:rPr lang="en-US" cap="none" sz="1300" b="1" i="0" u="none" baseline="-25000">
              <a:solidFill>
                <a:srgbClr val="000000"/>
              </a:solidFill>
              <a:latin typeface="Arial"/>
              <a:ea typeface="Arial"/>
              <a:cs typeface="Arial"/>
            </a:rPr>
            <a:t>2</a:t>
          </a:r>
          <a:r>
            <a:rPr lang="en-US" cap="none" sz="1300" b="1" i="0" u="none" baseline="0">
              <a:solidFill>
                <a:srgbClr val="000000"/>
              </a:solidFill>
              <a:latin typeface="Arial"/>
              <a:ea typeface="Arial"/>
              <a:cs typeface="Arial"/>
            </a:rPr>
            <a:t>-Emissionen aus dem Primärenergie-verbrauch nach Energieträgern 1990 bis 2008</a:t>
          </a:r>
        </a:p>
      </xdr:txBody>
    </xdr:sp>
    <xdr:clientData/>
  </xdr:twoCellAnchor>
  <xdr:oneCellAnchor>
    <xdr:from>
      <xdr:col>0</xdr:col>
      <xdr:colOff>28575</xdr:colOff>
      <xdr:row>24</xdr:row>
      <xdr:rowOff>152400</xdr:rowOff>
    </xdr:from>
    <xdr:ext cx="1638300" cy="142875"/>
    <xdr:sp>
      <xdr:nvSpPr>
        <xdr:cNvPr id="3" name="Text Box 4"/>
        <xdr:cNvSpPr txBox="1">
          <a:spLocks noChangeArrowheads="1"/>
        </xdr:cNvSpPr>
      </xdr:nvSpPr>
      <xdr:spPr>
        <a:xfrm>
          <a:off x="28575" y="4038600"/>
          <a:ext cx="1638300" cy="1428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0</xdr:col>
      <xdr:colOff>714375</xdr:colOff>
      <xdr:row>6</xdr:row>
      <xdr:rowOff>38100</xdr:rowOff>
    </xdr:from>
    <xdr:to>
      <xdr:col>1</xdr:col>
      <xdr:colOff>485775</xdr:colOff>
      <xdr:row>7</xdr:row>
      <xdr:rowOff>47625</xdr:rowOff>
    </xdr:to>
    <xdr:sp>
      <xdr:nvSpPr>
        <xdr:cNvPr id="4" name="Text Box 5"/>
        <xdr:cNvSpPr txBox="1">
          <a:spLocks noChangeArrowheads="1"/>
        </xdr:cNvSpPr>
      </xdr:nvSpPr>
      <xdr:spPr>
        <a:xfrm>
          <a:off x="714375" y="1009650"/>
          <a:ext cx="533400" cy="17145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1 000 t</a:t>
          </a:r>
        </a:p>
      </xdr:txBody>
    </xdr:sp>
    <xdr:clientData/>
  </xdr:twoCellAnchor>
  <xdr:twoCellAnchor>
    <xdr:from>
      <xdr:col>0</xdr:col>
      <xdr:colOff>19050</xdr:colOff>
      <xdr:row>31</xdr:row>
      <xdr:rowOff>19050</xdr:rowOff>
    </xdr:from>
    <xdr:to>
      <xdr:col>6</xdr:col>
      <xdr:colOff>742950</xdr:colOff>
      <xdr:row>55</xdr:row>
      <xdr:rowOff>0</xdr:rowOff>
    </xdr:to>
    <xdr:graphicFrame>
      <xdr:nvGraphicFramePr>
        <xdr:cNvPr id="5" name="Diagramm 6"/>
        <xdr:cNvGraphicFramePr/>
      </xdr:nvGraphicFramePr>
      <xdr:xfrm>
        <a:off x="19050" y="5038725"/>
        <a:ext cx="5295900" cy="38671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32</xdr:row>
      <xdr:rowOff>38100</xdr:rowOff>
    </xdr:from>
    <xdr:to>
      <xdr:col>6</xdr:col>
      <xdr:colOff>390525</xdr:colOff>
      <xdr:row>35</xdr:row>
      <xdr:rowOff>28575</xdr:rowOff>
    </xdr:to>
    <xdr:sp>
      <xdr:nvSpPr>
        <xdr:cNvPr id="6" name="Text Box 7"/>
        <xdr:cNvSpPr txBox="1">
          <a:spLocks noChangeArrowheads="1"/>
        </xdr:cNvSpPr>
      </xdr:nvSpPr>
      <xdr:spPr>
        <a:xfrm>
          <a:off x="771525" y="5219700"/>
          <a:ext cx="4191000" cy="476250"/>
        </a:xfrm>
        <a:prstGeom prst="rect">
          <a:avLst/>
        </a:prstGeom>
        <a:noFill/>
        <a:ln w="9525" cmpd="sng">
          <a:noFill/>
        </a:ln>
      </xdr:spPr>
      <xdr:txBody>
        <a:bodyPr vertOverflow="clip" wrap="square" lIns="36576" tIns="27432" rIns="36576" bIns="0"/>
        <a:p>
          <a:pPr algn="ctr">
            <a:defRPr/>
          </a:pPr>
          <a:r>
            <a:rPr lang="en-US" cap="none" sz="1300" b="1" i="0" u="none" baseline="0">
              <a:solidFill>
                <a:srgbClr val="000000"/>
              </a:solidFill>
              <a:latin typeface="Arial"/>
              <a:ea typeface="Arial"/>
              <a:cs typeface="Arial"/>
            </a:rPr>
            <a:t>2. CO</a:t>
          </a:r>
          <a:r>
            <a:rPr lang="en-US" cap="none" sz="1300" b="1" i="0" u="none" baseline="-25000">
              <a:solidFill>
                <a:srgbClr val="000000"/>
              </a:solidFill>
              <a:latin typeface="Arial"/>
              <a:ea typeface="Arial"/>
              <a:cs typeface="Arial"/>
            </a:rPr>
            <a:t>2</a:t>
          </a:r>
          <a:r>
            <a:rPr lang="en-US" cap="none" sz="1300" b="1" i="0" u="none" baseline="0">
              <a:solidFill>
                <a:srgbClr val="000000"/>
              </a:solidFill>
              <a:latin typeface="Arial"/>
              <a:ea typeface="Arial"/>
              <a:cs typeface="Arial"/>
            </a:rPr>
            <a:t>-Emissionen aus dem Primär- und Endenergieverbrauch je Einwohner 1990 bis 2008</a:t>
          </a:r>
        </a:p>
      </xdr:txBody>
    </xdr:sp>
    <xdr:clientData/>
  </xdr:twoCellAnchor>
  <xdr:twoCellAnchor>
    <xdr:from>
      <xdr:col>0</xdr:col>
      <xdr:colOff>695325</xdr:colOff>
      <xdr:row>35</xdr:row>
      <xdr:rowOff>28575</xdr:rowOff>
    </xdr:from>
    <xdr:to>
      <xdr:col>1</xdr:col>
      <xdr:colOff>342900</xdr:colOff>
      <xdr:row>36</xdr:row>
      <xdr:rowOff>76200</xdr:rowOff>
    </xdr:to>
    <xdr:sp>
      <xdr:nvSpPr>
        <xdr:cNvPr id="7" name="Text Box 8"/>
        <xdr:cNvSpPr txBox="1">
          <a:spLocks noChangeArrowheads="1"/>
        </xdr:cNvSpPr>
      </xdr:nvSpPr>
      <xdr:spPr>
        <a:xfrm>
          <a:off x="695325" y="5695950"/>
          <a:ext cx="409575" cy="20955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t/EW</a:t>
          </a:r>
        </a:p>
      </xdr:txBody>
    </xdr:sp>
    <xdr:clientData/>
  </xdr:twoCellAnchor>
  <xdr:oneCellAnchor>
    <xdr:from>
      <xdr:col>0</xdr:col>
      <xdr:colOff>38100</xdr:colOff>
      <xdr:row>53</xdr:row>
      <xdr:rowOff>152400</xdr:rowOff>
    </xdr:from>
    <xdr:ext cx="1638300" cy="142875"/>
    <xdr:sp>
      <xdr:nvSpPr>
        <xdr:cNvPr id="8" name="Text Box 9"/>
        <xdr:cNvSpPr txBox="1">
          <a:spLocks noChangeArrowheads="1"/>
        </xdr:cNvSpPr>
      </xdr:nvSpPr>
      <xdr:spPr>
        <a:xfrm>
          <a:off x="38100" y="8734425"/>
          <a:ext cx="1638300" cy="1428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6</xdr:col>
      <xdr:colOff>733425</xdr:colOff>
      <xdr:row>25</xdr:row>
      <xdr:rowOff>152400</xdr:rowOff>
    </xdr:to>
    <xdr:graphicFrame>
      <xdr:nvGraphicFramePr>
        <xdr:cNvPr id="1" name="Diagramm 1"/>
        <xdr:cNvGraphicFramePr/>
      </xdr:nvGraphicFramePr>
      <xdr:xfrm>
        <a:off x="19050" y="333375"/>
        <a:ext cx="5286375" cy="3867150"/>
      </xdr:xfrm>
      <a:graphic>
        <a:graphicData uri="http://schemas.openxmlformats.org/drawingml/2006/chart">
          <c:chart xmlns:c="http://schemas.openxmlformats.org/drawingml/2006/chart" r:id="rId1"/>
        </a:graphicData>
      </a:graphic>
    </xdr:graphicFrame>
    <xdr:clientData/>
  </xdr:twoCellAnchor>
  <xdr:twoCellAnchor>
    <xdr:from>
      <xdr:col>1</xdr:col>
      <xdr:colOff>276225</xdr:colOff>
      <xdr:row>3</xdr:row>
      <xdr:rowOff>114300</xdr:rowOff>
    </xdr:from>
    <xdr:to>
      <xdr:col>6</xdr:col>
      <xdr:colOff>152400</xdr:colOff>
      <xdr:row>6</xdr:row>
      <xdr:rowOff>142875</xdr:rowOff>
    </xdr:to>
    <xdr:sp>
      <xdr:nvSpPr>
        <xdr:cNvPr id="2" name="Text Box 2"/>
        <xdr:cNvSpPr txBox="1">
          <a:spLocks noChangeArrowheads="1"/>
        </xdr:cNvSpPr>
      </xdr:nvSpPr>
      <xdr:spPr>
        <a:xfrm>
          <a:off x="1038225" y="600075"/>
          <a:ext cx="3686175" cy="514350"/>
        </a:xfrm>
        <a:prstGeom prst="rect">
          <a:avLst/>
        </a:prstGeom>
        <a:solidFill>
          <a:srgbClr val="FFFFFF"/>
        </a:solidFill>
        <a:ln w="9525" cmpd="sng">
          <a:noFill/>
        </a:ln>
      </xdr:spPr>
      <xdr:txBody>
        <a:bodyPr vertOverflow="clip" wrap="square" lIns="36576" tIns="27432" rIns="36576" bIns="0"/>
        <a:p>
          <a:pPr algn="ctr">
            <a:defRPr/>
          </a:pPr>
          <a:r>
            <a:rPr lang="en-US" cap="none" sz="1300" b="1" i="0" u="none" baseline="0">
              <a:solidFill>
                <a:srgbClr val="000000"/>
              </a:solidFill>
              <a:latin typeface="Arial"/>
              <a:ea typeface="Arial"/>
              <a:cs typeface="Arial"/>
            </a:rPr>
            <a:t>3. CO</a:t>
          </a:r>
          <a:r>
            <a:rPr lang="en-US" cap="none" sz="1300" b="1" i="0" u="none" baseline="-25000">
              <a:solidFill>
                <a:srgbClr val="000000"/>
              </a:solidFill>
              <a:latin typeface="Arial"/>
              <a:ea typeface="Arial"/>
              <a:cs typeface="Arial"/>
            </a:rPr>
            <a:t>2</a:t>
          </a:r>
          <a:r>
            <a:rPr lang="en-US" cap="none" sz="1300" b="1" i="0" u="none" baseline="0">
              <a:solidFill>
                <a:srgbClr val="000000"/>
              </a:solidFill>
              <a:latin typeface="Arial"/>
              <a:ea typeface="Arial"/>
              <a:cs typeface="Arial"/>
            </a:rPr>
            <a:t>-Emissionen aus dem Endenergie-verbrauch nach Energieträgern 1990 bis 2008</a:t>
          </a:r>
        </a:p>
      </xdr:txBody>
    </xdr:sp>
    <xdr:clientData/>
  </xdr:twoCellAnchor>
  <xdr:twoCellAnchor>
    <xdr:from>
      <xdr:col>1</xdr:col>
      <xdr:colOff>9525</xdr:colOff>
      <xdr:row>6</xdr:row>
      <xdr:rowOff>114300</xdr:rowOff>
    </xdr:from>
    <xdr:to>
      <xdr:col>1</xdr:col>
      <xdr:colOff>590550</xdr:colOff>
      <xdr:row>7</xdr:row>
      <xdr:rowOff>123825</xdr:rowOff>
    </xdr:to>
    <xdr:sp>
      <xdr:nvSpPr>
        <xdr:cNvPr id="3" name="Text Box 3"/>
        <xdr:cNvSpPr txBox="1">
          <a:spLocks noChangeArrowheads="1"/>
        </xdr:cNvSpPr>
      </xdr:nvSpPr>
      <xdr:spPr>
        <a:xfrm>
          <a:off x="771525" y="1085850"/>
          <a:ext cx="581025" cy="171450"/>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1 000 t </a:t>
          </a:r>
        </a:p>
      </xdr:txBody>
    </xdr:sp>
    <xdr:clientData/>
  </xdr:twoCellAnchor>
  <xdr:oneCellAnchor>
    <xdr:from>
      <xdr:col>0</xdr:col>
      <xdr:colOff>57150</xdr:colOff>
      <xdr:row>24</xdr:row>
      <xdr:rowOff>152400</xdr:rowOff>
    </xdr:from>
    <xdr:ext cx="1638300" cy="152400"/>
    <xdr:sp>
      <xdr:nvSpPr>
        <xdr:cNvPr id="4" name="Text Box 4"/>
        <xdr:cNvSpPr txBox="1">
          <a:spLocks noChangeArrowheads="1"/>
        </xdr:cNvSpPr>
      </xdr:nvSpPr>
      <xdr:spPr>
        <a:xfrm>
          <a:off x="57150" y="4038600"/>
          <a:ext cx="1638300"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0</xdr:col>
      <xdr:colOff>19050</xdr:colOff>
      <xdr:row>31</xdr:row>
      <xdr:rowOff>9525</xdr:rowOff>
    </xdr:from>
    <xdr:to>
      <xdr:col>6</xdr:col>
      <xdr:colOff>733425</xdr:colOff>
      <xdr:row>54</xdr:row>
      <xdr:rowOff>152400</xdr:rowOff>
    </xdr:to>
    <xdr:graphicFrame>
      <xdr:nvGraphicFramePr>
        <xdr:cNvPr id="5" name="Diagramm 5"/>
        <xdr:cNvGraphicFramePr/>
      </xdr:nvGraphicFramePr>
      <xdr:xfrm>
        <a:off x="19050" y="5029200"/>
        <a:ext cx="5286375" cy="386715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31</xdr:row>
      <xdr:rowOff>152400</xdr:rowOff>
    </xdr:from>
    <xdr:to>
      <xdr:col>6</xdr:col>
      <xdr:colOff>228600</xdr:colOff>
      <xdr:row>35</xdr:row>
      <xdr:rowOff>76200</xdr:rowOff>
    </xdr:to>
    <xdr:sp>
      <xdr:nvSpPr>
        <xdr:cNvPr id="6" name="Text Box 6"/>
        <xdr:cNvSpPr txBox="1">
          <a:spLocks noChangeArrowheads="1"/>
        </xdr:cNvSpPr>
      </xdr:nvSpPr>
      <xdr:spPr>
        <a:xfrm>
          <a:off x="952500" y="5172075"/>
          <a:ext cx="3848100" cy="571500"/>
        </a:xfrm>
        <a:prstGeom prst="rect">
          <a:avLst/>
        </a:prstGeom>
        <a:solidFill>
          <a:srgbClr val="FFFFFF"/>
        </a:solidFill>
        <a:ln w="9525" cmpd="sng">
          <a:noFill/>
        </a:ln>
      </xdr:spPr>
      <xdr:txBody>
        <a:bodyPr vertOverflow="clip" wrap="square" lIns="36576" tIns="27432" rIns="36576" bIns="0"/>
        <a:p>
          <a:pPr algn="ctr">
            <a:defRPr/>
          </a:pPr>
          <a:r>
            <a:rPr lang="en-US" cap="none" sz="1300" b="1" i="0" u="none" baseline="0">
              <a:solidFill>
                <a:srgbClr val="000000"/>
              </a:solidFill>
              <a:latin typeface="Arial"/>
              <a:ea typeface="Arial"/>
              <a:cs typeface="Arial"/>
            </a:rPr>
            <a:t>4. CO</a:t>
          </a:r>
          <a:r>
            <a:rPr lang="en-US" cap="none" sz="1300" b="1" i="0" u="none" baseline="-25000">
              <a:solidFill>
                <a:srgbClr val="000000"/>
              </a:solidFill>
              <a:latin typeface="Arial"/>
              <a:ea typeface="Arial"/>
              <a:cs typeface="Arial"/>
            </a:rPr>
            <a:t>2</a:t>
          </a:r>
          <a:r>
            <a:rPr lang="en-US" cap="none" sz="1300" b="1" i="0" u="none" baseline="0">
              <a:solidFill>
                <a:srgbClr val="000000"/>
              </a:solidFill>
              <a:latin typeface="Arial"/>
              <a:ea typeface="Arial"/>
              <a:cs typeface="Arial"/>
            </a:rPr>
            <a:t>-Emissionen aus dem Endenergieverbrauch nach Emittentensektoren 1990 bis 2008</a:t>
          </a:r>
        </a:p>
      </xdr:txBody>
    </xdr:sp>
    <xdr:clientData/>
  </xdr:twoCellAnchor>
  <xdr:twoCellAnchor>
    <xdr:from>
      <xdr:col>1</xdr:col>
      <xdr:colOff>9525</xdr:colOff>
      <xdr:row>35</xdr:row>
      <xdr:rowOff>66675</xdr:rowOff>
    </xdr:from>
    <xdr:to>
      <xdr:col>1</xdr:col>
      <xdr:colOff>685800</xdr:colOff>
      <xdr:row>36</xdr:row>
      <xdr:rowOff>76200</xdr:rowOff>
    </xdr:to>
    <xdr:sp>
      <xdr:nvSpPr>
        <xdr:cNvPr id="7" name="Text Box 7"/>
        <xdr:cNvSpPr txBox="1">
          <a:spLocks noChangeArrowheads="1"/>
        </xdr:cNvSpPr>
      </xdr:nvSpPr>
      <xdr:spPr>
        <a:xfrm>
          <a:off x="771525" y="5734050"/>
          <a:ext cx="676275" cy="171450"/>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1 000 t </a:t>
          </a:r>
        </a:p>
      </xdr:txBody>
    </xdr:sp>
    <xdr:clientData/>
  </xdr:twoCellAnchor>
  <xdr:oneCellAnchor>
    <xdr:from>
      <xdr:col>0</xdr:col>
      <xdr:colOff>19050</xdr:colOff>
      <xdr:row>53</xdr:row>
      <xdr:rowOff>142875</xdr:rowOff>
    </xdr:from>
    <xdr:ext cx="1638300" cy="152400"/>
    <xdr:sp>
      <xdr:nvSpPr>
        <xdr:cNvPr id="8" name="Text Box 8"/>
        <xdr:cNvSpPr txBox="1">
          <a:spLocks noChangeArrowheads="1"/>
        </xdr:cNvSpPr>
      </xdr:nvSpPr>
      <xdr:spPr>
        <a:xfrm>
          <a:off x="19050" y="8724900"/>
          <a:ext cx="1638300"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68</xdr:row>
      <xdr:rowOff>76200</xdr:rowOff>
    </xdr:from>
    <xdr:to>
      <xdr:col>0</xdr:col>
      <xdr:colOff>561975</xdr:colOff>
      <xdr:row>68</xdr:row>
      <xdr:rowOff>76200</xdr:rowOff>
    </xdr:to>
    <xdr:sp>
      <xdr:nvSpPr>
        <xdr:cNvPr id="1" name="Line 2"/>
        <xdr:cNvSpPr>
          <a:spLocks/>
        </xdr:cNvSpPr>
      </xdr:nvSpPr>
      <xdr:spPr>
        <a:xfrm>
          <a:off x="28575" y="98488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13</xdr:row>
      <xdr:rowOff>0</xdr:rowOff>
    </xdr:from>
    <xdr:to>
      <xdr:col>0</xdr:col>
      <xdr:colOff>1657350</xdr:colOff>
      <xdr:row>13</xdr:row>
      <xdr:rowOff>0</xdr:rowOff>
    </xdr:to>
    <xdr:sp>
      <xdr:nvSpPr>
        <xdr:cNvPr id="1" name="Line 1"/>
        <xdr:cNvSpPr>
          <a:spLocks/>
        </xdr:cNvSpPr>
      </xdr:nvSpPr>
      <xdr:spPr>
        <a:xfrm>
          <a:off x="419100" y="1924050"/>
          <a:ext cx="1238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95250</xdr:rowOff>
    </xdr:from>
    <xdr:to>
      <xdr:col>0</xdr:col>
      <xdr:colOff>609600</xdr:colOff>
      <xdr:row>25</xdr:row>
      <xdr:rowOff>95250</xdr:rowOff>
    </xdr:to>
    <xdr:sp>
      <xdr:nvSpPr>
        <xdr:cNvPr id="1" name="Line 1"/>
        <xdr:cNvSpPr>
          <a:spLocks/>
        </xdr:cNvSpPr>
      </xdr:nvSpPr>
      <xdr:spPr>
        <a:xfrm>
          <a:off x="9525" y="820102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0.10125</cdr:x>
      <cdr:y>0.1405</cdr:y>
    </cdr:from>
    <cdr:to>
      <cdr:x>0.166</cdr:x>
      <cdr:y>0.18275</cdr:y>
    </cdr:to>
    <cdr:sp>
      <cdr:nvSpPr>
        <cdr:cNvPr id="1" name="Rectangle 1"/>
        <cdr:cNvSpPr>
          <a:spLocks/>
        </cdr:cNvSpPr>
      </cdr:nvSpPr>
      <cdr:spPr>
        <a:xfrm>
          <a:off x="533400" y="523875"/>
          <a:ext cx="342900" cy="161925"/>
        </a:xfrm>
        <a:prstGeom prst="rect">
          <a:avLst/>
        </a:prstGeom>
        <a:solidFill>
          <a:srgbClr val="FFFFFF"/>
        </a:solid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PJ</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cdr:x>
      <cdr:y>0.1915</cdr:y>
    </cdr:from>
    <cdr:to>
      <cdr:x>0.32225</cdr:x>
      <cdr:y>0.24075</cdr:y>
    </cdr:to>
    <cdr:sp>
      <cdr:nvSpPr>
        <cdr:cNvPr id="1" name="Rectangle 1"/>
        <cdr:cNvSpPr>
          <a:spLocks/>
        </cdr:cNvSpPr>
      </cdr:nvSpPr>
      <cdr:spPr>
        <a:xfrm>
          <a:off x="657225" y="676275"/>
          <a:ext cx="1047750" cy="171450"/>
        </a:xfrm>
        <a:prstGeom prst="rect">
          <a:avLst/>
        </a:prstGeom>
        <a:solidFill>
          <a:srgbClr val="FFFFFF"/>
        </a:solidFill>
        <a:ln w="9525" cmpd="sng">
          <a:solidFill>
            <a:srgbClr val="FFFFFF"/>
          </a:solidFill>
          <a:headEnd type="none"/>
          <a:tailEnd type="none"/>
        </a:ln>
      </cdr:spPr>
      <cdr:txBody>
        <a:bodyPr vertOverflow="clip" wrap="square" lIns="27432" tIns="22860" rIns="0" bIns="0"/>
        <a:p>
          <a:pPr algn="l">
            <a:defRPr/>
          </a:pPr>
          <a:r>
            <a:rPr lang="en-US" cap="none" sz="1100" b="0" i="0" u="none" baseline="0">
              <a:solidFill>
                <a:srgbClr val="000000"/>
              </a:solidFill>
              <a:latin typeface="Arial"/>
              <a:ea typeface="Arial"/>
              <a:cs typeface="Arial"/>
            </a:rPr>
            <a:t>TJ / 1000 EW</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152400</xdr:rowOff>
    </xdr:from>
    <xdr:to>
      <xdr:col>6</xdr:col>
      <xdr:colOff>752475</xdr:colOff>
      <xdr:row>25</xdr:row>
      <xdr:rowOff>28575</xdr:rowOff>
    </xdr:to>
    <xdr:graphicFrame>
      <xdr:nvGraphicFramePr>
        <xdr:cNvPr id="1" name="Diagramm 6"/>
        <xdr:cNvGraphicFramePr/>
      </xdr:nvGraphicFramePr>
      <xdr:xfrm>
        <a:off x="0" y="314325"/>
        <a:ext cx="5324475" cy="3762375"/>
      </xdr:xfrm>
      <a:graphic>
        <a:graphicData uri="http://schemas.openxmlformats.org/drawingml/2006/chart">
          <c:chart xmlns:c="http://schemas.openxmlformats.org/drawingml/2006/chart" r:id="rId1"/>
        </a:graphicData>
      </a:graphic>
    </xdr:graphicFrame>
    <xdr:clientData/>
  </xdr:twoCellAnchor>
  <xdr:oneCellAnchor>
    <xdr:from>
      <xdr:col>0</xdr:col>
      <xdr:colOff>57150</xdr:colOff>
      <xdr:row>23</xdr:row>
      <xdr:rowOff>104775</xdr:rowOff>
    </xdr:from>
    <xdr:ext cx="1800225" cy="209550"/>
    <xdr:sp>
      <xdr:nvSpPr>
        <xdr:cNvPr id="2" name="Text Box 7"/>
        <xdr:cNvSpPr txBox="1">
          <a:spLocks noChangeArrowheads="1"/>
        </xdr:cNvSpPr>
      </xdr:nvSpPr>
      <xdr:spPr>
        <a:xfrm>
          <a:off x="57150" y="3829050"/>
          <a:ext cx="1800225" cy="2095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0</xdr:col>
      <xdr:colOff>9525</xdr:colOff>
      <xdr:row>31</xdr:row>
      <xdr:rowOff>9525</xdr:rowOff>
    </xdr:from>
    <xdr:to>
      <xdr:col>7</xdr:col>
      <xdr:colOff>0</xdr:colOff>
      <xdr:row>53</xdr:row>
      <xdr:rowOff>0</xdr:rowOff>
    </xdr:to>
    <xdr:graphicFrame>
      <xdr:nvGraphicFramePr>
        <xdr:cNvPr id="3" name="Diagramm 9"/>
        <xdr:cNvGraphicFramePr/>
      </xdr:nvGraphicFramePr>
      <xdr:xfrm>
        <a:off x="9525" y="5029200"/>
        <a:ext cx="5324475" cy="355282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51</xdr:row>
      <xdr:rowOff>133350</xdr:rowOff>
    </xdr:from>
    <xdr:ext cx="1762125" cy="171450"/>
    <xdr:sp>
      <xdr:nvSpPr>
        <xdr:cNvPr id="4" name="Text Box 10"/>
        <xdr:cNvSpPr txBox="1">
          <a:spLocks noChangeArrowheads="1"/>
        </xdr:cNvSpPr>
      </xdr:nvSpPr>
      <xdr:spPr>
        <a:xfrm>
          <a:off x="28575" y="8391525"/>
          <a:ext cx="17621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0.10125</cdr:x>
      <cdr:y>0.1565</cdr:y>
    </cdr:from>
    <cdr:to>
      <cdr:x>0.171</cdr:x>
      <cdr:y>0.21225</cdr:y>
    </cdr:to>
    <cdr:sp>
      <cdr:nvSpPr>
        <cdr:cNvPr id="1" name="Rectangle 1"/>
        <cdr:cNvSpPr>
          <a:spLocks/>
        </cdr:cNvSpPr>
      </cdr:nvSpPr>
      <cdr:spPr>
        <a:xfrm>
          <a:off x="533400" y="581025"/>
          <a:ext cx="371475" cy="209550"/>
        </a:xfrm>
        <a:prstGeom prst="rect">
          <a:avLst/>
        </a:prstGeom>
        <a:solidFill>
          <a:srgbClr val="FFFFFF"/>
        </a:solidFill>
        <a:ln w="9525" cmpd="sng">
          <a:noFill/>
        </a:ln>
      </cdr:spPr>
      <cdr:txBody>
        <a:bodyPr vertOverflow="clip" wrap="square" lIns="27432" tIns="22860" rIns="0" bIns="0"/>
        <a:p>
          <a:pPr algn="l">
            <a:defRPr/>
          </a:pPr>
          <a:r>
            <a:rPr lang="en-US" cap="none" sz="1100" b="0" i="0" u="none" baseline="0">
              <a:solidFill>
                <a:srgbClr val="000000"/>
              </a:solidFill>
              <a:latin typeface="Arial"/>
              <a:ea typeface="Arial"/>
              <a:cs typeface="Arial"/>
            </a:rPr>
            <a:t>PJ</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7</xdr:col>
      <xdr:colOff>0</xdr:colOff>
      <xdr:row>25</xdr:row>
      <xdr:rowOff>0</xdr:rowOff>
    </xdr:to>
    <xdr:graphicFrame>
      <xdr:nvGraphicFramePr>
        <xdr:cNvPr id="1" name="Diagramm 1"/>
        <xdr:cNvGraphicFramePr/>
      </xdr:nvGraphicFramePr>
      <xdr:xfrm>
        <a:off x="9525" y="333375"/>
        <a:ext cx="5324475" cy="3714750"/>
      </xdr:xfrm>
      <a:graphic>
        <a:graphicData uri="http://schemas.openxmlformats.org/drawingml/2006/chart">
          <c:chart xmlns:c="http://schemas.openxmlformats.org/drawingml/2006/chart" r:id="rId1"/>
        </a:graphicData>
      </a:graphic>
    </xdr:graphicFrame>
    <xdr:clientData/>
  </xdr:twoCellAnchor>
  <xdr:oneCellAnchor>
    <xdr:from>
      <xdr:col>0</xdr:col>
      <xdr:colOff>28575</xdr:colOff>
      <xdr:row>23</xdr:row>
      <xdr:rowOff>104775</xdr:rowOff>
    </xdr:from>
    <xdr:ext cx="1800225" cy="209550"/>
    <xdr:sp>
      <xdr:nvSpPr>
        <xdr:cNvPr id="2" name="Text Box 2"/>
        <xdr:cNvSpPr txBox="1">
          <a:spLocks noChangeArrowheads="1"/>
        </xdr:cNvSpPr>
      </xdr:nvSpPr>
      <xdr:spPr>
        <a:xfrm>
          <a:off x="28575" y="3829050"/>
          <a:ext cx="1800225" cy="2095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0</xdr:col>
      <xdr:colOff>19050</xdr:colOff>
      <xdr:row>51</xdr:row>
      <xdr:rowOff>133350</xdr:rowOff>
    </xdr:from>
    <xdr:ext cx="1800225" cy="190500"/>
    <xdr:sp>
      <xdr:nvSpPr>
        <xdr:cNvPr id="3" name="Text Box 4"/>
        <xdr:cNvSpPr txBox="1">
          <a:spLocks noChangeArrowheads="1"/>
        </xdr:cNvSpPr>
      </xdr:nvSpPr>
      <xdr:spPr>
        <a:xfrm>
          <a:off x="19050" y="8391525"/>
          <a:ext cx="1800225"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0</xdr:col>
      <xdr:colOff>0</xdr:colOff>
      <xdr:row>30</xdr:row>
      <xdr:rowOff>152400</xdr:rowOff>
    </xdr:from>
    <xdr:to>
      <xdr:col>7</xdr:col>
      <xdr:colOff>0</xdr:colOff>
      <xdr:row>53</xdr:row>
      <xdr:rowOff>0</xdr:rowOff>
    </xdr:to>
    <xdr:graphicFrame>
      <xdr:nvGraphicFramePr>
        <xdr:cNvPr id="4" name="Diagramm 8"/>
        <xdr:cNvGraphicFramePr/>
      </xdr:nvGraphicFramePr>
      <xdr:xfrm>
        <a:off x="0" y="5010150"/>
        <a:ext cx="5334000" cy="3571875"/>
      </xdr:xfrm>
      <a:graphic>
        <a:graphicData uri="http://schemas.openxmlformats.org/drawingml/2006/chart">
          <c:chart xmlns:c="http://schemas.openxmlformats.org/drawingml/2006/chart" r:id="rId2"/>
        </a:graphicData>
      </a:graphic>
    </xdr:graphicFrame>
    <xdr:clientData/>
  </xdr:twoCellAnchor>
  <xdr:oneCellAnchor>
    <xdr:from>
      <xdr:col>0</xdr:col>
      <xdr:colOff>19050</xdr:colOff>
      <xdr:row>51</xdr:row>
      <xdr:rowOff>114300</xdr:rowOff>
    </xdr:from>
    <xdr:ext cx="1800225" cy="209550"/>
    <xdr:sp>
      <xdr:nvSpPr>
        <xdr:cNvPr id="5" name="Text Box 12"/>
        <xdr:cNvSpPr txBox="1">
          <a:spLocks noChangeArrowheads="1"/>
        </xdr:cNvSpPr>
      </xdr:nvSpPr>
      <xdr:spPr>
        <a:xfrm>
          <a:off x="19050" y="8372475"/>
          <a:ext cx="1800225" cy="2095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0</xdr:col>
      <xdr:colOff>647700</xdr:colOff>
      <xdr:row>34</xdr:row>
      <xdr:rowOff>47625</xdr:rowOff>
    </xdr:from>
    <xdr:to>
      <xdr:col>1</xdr:col>
      <xdr:colOff>114300</xdr:colOff>
      <xdr:row>35</xdr:row>
      <xdr:rowOff>95250</xdr:rowOff>
    </xdr:to>
    <xdr:sp>
      <xdr:nvSpPr>
        <xdr:cNvPr id="6" name="Rectangle 13"/>
        <xdr:cNvSpPr>
          <a:spLocks/>
        </xdr:cNvSpPr>
      </xdr:nvSpPr>
      <xdr:spPr>
        <a:xfrm>
          <a:off x="647700" y="5553075"/>
          <a:ext cx="228600" cy="209550"/>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PJ</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64</xdr:row>
      <xdr:rowOff>66675</xdr:rowOff>
    </xdr:from>
    <xdr:to>
      <xdr:col>1</xdr:col>
      <xdr:colOff>114300</xdr:colOff>
      <xdr:row>64</xdr:row>
      <xdr:rowOff>66675</xdr:rowOff>
    </xdr:to>
    <xdr:sp>
      <xdr:nvSpPr>
        <xdr:cNvPr id="1" name="Line 2"/>
        <xdr:cNvSpPr>
          <a:spLocks/>
        </xdr:cNvSpPr>
      </xdr:nvSpPr>
      <xdr:spPr>
        <a:xfrm>
          <a:off x="28575" y="8686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66</xdr:row>
      <xdr:rowOff>76200</xdr:rowOff>
    </xdr:from>
    <xdr:to>
      <xdr:col>1</xdr:col>
      <xdr:colOff>76200</xdr:colOff>
      <xdr:row>66</xdr:row>
      <xdr:rowOff>76200</xdr:rowOff>
    </xdr:to>
    <xdr:sp>
      <xdr:nvSpPr>
        <xdr:cNvPr id="1" name="Line 4"/>
        <xdr:cNvSpPr>
          <a:spLocks/>
        </xdr:cNvSpPr>
      </xdr:nvSpPr>
      <xdr:spPr>
        <a:xfrm>
          <a:off x="47625" y="90106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542" customWidth="1"/>
  </cols>
  <sheetData>
    <row r="1" spans="1:2" ht="15.75">
      <c r="A1" s="1541" t="s">
        <v>634</v>
      </c>
      <c r="B1" s="1541"/>
    </row>
    <row r="4" spans="1:2" ht="12.75">
      <c r="A4" s="1" t="s">
        <v>646</v>
      </c>
      <c r="B4" s="1"/>
    </row>
    <row r="5" spans="1:2" ht="14.25">
      <c r="A5" s="1543"/>
      <c r="B5" s="1543"/>
    </row>
    <row r="6" spans="1:2" ht="14.25">
      <c r="A6" s="1543"/>
      <c r="B6" s="1543"/>
    </row>
    <row r="7" spans="1:2" ht="12.75">
      <c r="A7" s="1542" t="s">
        <v>635</v>
      </c>
      <c r="B7" s="1544"/>
    </row>
    <row r="10" spans="1:2" ht="12.75">
      <c r="A10" s="1544" t="s">
        <v>647</v>
      </c>
      <c r="B10" s="1544"/>
    </row>
    <row r="11" ht="12.75">
      <c r="A11" s="1542" t="s">
        <v>636</v>
      </c>
    </row>
    <row r="14" ht="12.75">
      <c r="A14" s="1542" t="s">
        <v>637</v>
      </c>
    </row>
    <row r="17" ht="12.75">
      <c r="A17" s="1542" t="s">
        <v>638</v>
      </c>
    </row>
    <row r="18" ht="12.75">
      <c r="A18" s="1542" t="s">
        <v>287</v>
      </c>
    </row>
    <row r="19" ht="12.75">
      <c r="A19" s="1542" t="s">
        <v>639</v>
      </c>
    </row>
    <row r="20" ht="12.75">
      <c r="A20" s="1542" t="s">
        <v>640</v>
      </c>
    </row>
    <row r="21" ht="12.75">
      <c r="A21" s="1542" t="s">
        <v>641</v>
      </c>
    </row>
    <row r="24" spans="1:2" ht="12.75">
      <c r="A24" s="1545" t="s">
        <v>642</v>
      </c>
      <c r="B24" s="1545"/>
    </row>
    <row r="25" spans="1:2" ht="38.25">
      <c r="A25" s="1546" t="s">
        <v>643</v>
      </c>
      <c r="B25" s="1546"/>
    </row>
    <row r="28" spans="1:2" ht="12.75">
      <c r="A28" s="1545" t="s">
        <v>644</v>
      </c>
      <c r="B28" s="1545"/>
    </row>
    <row r="29" spans="1:2" ht="51">
      <c r="A29" s="1546" t="s">
        <v>645</v>
      </c>
      <c r="B29" s="1546"/>
    </row>
    <row r="30" ht="12.75">
      <c r="A30" s="1542" t="s">
        <v>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85"/>
  <sheetViews>
    <sheetView zoomScalePageLayoutView="0" workbookViewId="0" topLeftCell="A1">
      <pane ySplit="7" topLeftCell="A14" activePane="bottomLeft" state="frozen"/>
      <selection pane="topLeft" activeCell="C102" sqref="C102"/>
      <selection pane="bottomLeft" activeCell="A1" sqref="A1"/>
    </sheetView>
  </sheetViews>
  <sheetFormatPr defaultColWidth="11.421875" defaultRowHeight="11.25" customHeight="1"/>
  <cols>
    <col min="1" max="1" width="8.7109375" style="42" customWidth="1"/>
    <col min="2" max="2" width="11.421875" style="41" customWidth="1"/>
    <col min="3" max="3" width="9.421875" style="41" customWidth="1"/>
    <col min="4" max="5" width="8.7109375" style="41" bestFit="1" customWidth="1"/>
    <col min="6" max="6" width="8.8515625" style="41" customWidth="1"/>
    <col min="7" max="7" width="11.7109375" style="41" bestFit="1" customWidth="1"/>
    <col min="8" max="8" width="9.421875" style="41" customWidth="1"/>
    <col min="9" max="9" width="10.00390625" style="41" bestFit="1" customWidth="1"/>
    <col min="10" max="16384" width="11.421875" style="41" customWidth="1"/>
  </cols>
  <sheetData>
    <row r="1" spans="1:9" ht="11.25">
      <c r="A1" s="39"/>
      <c r="B1" s="40"/>
      <c r="C1" s="40"/>
      <c r="D1" s="40"/>
      <c r="E1" s="40"/>
      <c r="F1" s="40"/>
      <c r="G1" s="40"/>
      <c r="H1" s="40"/>
      <c r="I1" s="40"/>
    </row>
    <row r="2" spans="1:9" ht="11.25">
      <c r="A2" s="39"/>
      <c r="B2" s="40"/>
      <c r="C2" s="40"/>
      <c r="D2" s="40"/>
      <c r="E2" s="40"/>
      <c r="F2" s="40"/>
      <c r="G2" s="40"/>
      <c r="H2" s="40"/>
      <c r="I2" s="40"/>
    </row>
    <row r="3" spans="1:9" ht="12.75">
      <c r="A3" s="43" t="s">
        <v>18</v>
      </c>
      <c r="B3" s="40"/>
      <c r="C3" s="40"/>
      <c r="D3" s="40"/>
      <c r="E3" s="40"/>
      <c r="F3" s="40"/>
      <c r="G3" s="40"/>
      <c r="H3" s="40"/>
      <c r="I3" s="40"/>
    </row>
    <row r="4" spans="2:9" ht="11.25">
      <c r="B4" s="54"/>
      <c r="C4" s="40"/>
      <c r="D4" s="40"/>
      <c r="E4" s="40"/>
      <c r="F4" s="40"/>
      <c r="G4" s="40"/>
      <c r="H4" s="40"/>
      <c r="I4" s="40"/>
    </row>
    <row r="6" spans="1:9" ht="15" customHeight="1">
      <c r="A6" s="1555" t="s">
        <v>250</v>
      </c>
      <c r="B6" s="721" t="s">
        <v>242</v>
      </c>
      <c r="C6" s="47" t="s">
        <v>243</v>
      </c>
      <c r="D6" s="47"/>
      <c r="E6" s="47"/>
      <c r="F6" s="47"/>
      <c r="G6" s="47"/>
      <c r="H6" s="47"/>
      <c r="I6" s="47"/>
    </row>
    <row r="7" spans="1:9" ht="15" customHeight="1">
      <c r="A7" s="1556"/>
      <c r="B7" s="49" t="s">
        <v>244</v>
      </c>
      <c r="C7" s="50" t="s">
        <v>176</v>
      </c>
      <c r="D7" s="50" t="s">
        <v>6</v>
      </c>
      <c r="E7" s="50" t="s">
        <v>7</v>
      </c>
      <c r="F7" s="50" t="s">
        <v>8</v>
      </c>
      <c r="G7" s="723" t="s">
        <v>177</v>
      </c>
      <c r="H7" s="50" t="s">
        <v>9</v>
      </c>
      <c r="I7" s="724" t="s">
        <v>246</v>
      </c>
    </row>
    <row r="8" spans="1:2" ht="11.25" customHeight="1">
      <c r="A8" s="52"/>
      <c r="B8" s="53"/>
    </row>
    <row r="9" spans="1:9" ht="11.25" customHeight="1">
      <c r="A9" s="54" t="s">
        <v>247</v>
      </c>
      <c r="B9" s="44"/>
      <c r="C9" s="40"/>
      <c r="D9" s="40"/>
      <c r="E9" s="40"/>
      <c r="F9" s="40"/>
      <c r="G9" s="40"/>
      <c r="H9" s="40"/>
      <c r="I9" s="40"/>
    </row>
    <row r="10" spans="1:2" ht="11.25" customHeight="1">
      <c r="A10" s="52"/>
      <c r="B10" s="53"/>
    </row>
    <row r="11" spans="1:9" ht="11.25" customHeight="1">
      <c r="A11" s="55">
        <v>1990</v>
      </c>
      <c r="B11" s="65">
        <v>307930</v>
      </c>
      <c r="C11" s="57">
        <v>161785</v>
      </c>
      <c r="D11" s="66">
        <v>53841</v>
      </c>
      <c r="E11" s="66">
        <v>22156</v>
      </c>
      <c r="F11" s="57">
        <v>42238</v>
      </c>
      <c r="G11" s="57">
        <v>668</v>
      </c>
      <c r="H11" s="57">
        <v>27242</v>
      </c>
      <c r="I11" s="57" t="s">
        <v>102</v>
      </c>
    </row>
    <row r="12" spans="1:9" ht="11.25" customHeight="1">
      <c r="A12" s="55">
        <v>1995</v>
      </c>
      <c r="B12" s="67">
        <v>202871.1453911278</v>
      </c>
      <c r="C12" s="57">
        <v>18690.748657</v>
      </c>
      <c r="D12" s="57">
        <v>92288.917676772</v>
      </c>
      <c r="E12" s="57">
        <v>42501.376657355766</v>
      </c>
      <c r="F12" s="57">
        <v>31706.312400000006</v>
      </c>
      <c r="G12" s="57">
        <v>500</v>
      </c>
      <c r="H12" s="57">
        <v>17184</v>
      </c>
      <c r="I12" s="57" t="s">
        <v>102</v>
      </c>
    </row>
    <row r="13" spans="1:9" ht="11.25" customHeight="1">
      <c r="A13" s="55">
        <v>2000</v>
      </c>
      <c r="B13" s="67">
        <v>204701.74647411716</v>
      </c>
      <c r="C13" s="57">
        <v>5981.716223</v>
      </c>
      <c r="D13" s="57">
        <v>92493.4447189772</v>
      </c>
      <c r="E13" s="57">
        <v>55073.58558185997</v>
      </c>
      <c r="F13" s="57">
        <v>36967.6224</v>
      </c>
      <c r="G13" s="57">
        <v>1929.60855028</v>
      </c>
      <c r="H13" s="57">
        <v>12255.768999999998</v>
      </c>
      <c r="I13" s="57" t="s">
        <v>102</v>
      </c>
    </row>
    <row r="14" spans="1:9" ht="11.25" customHeight="1">
      <c r="A14" s="55">
        <v>2001</v>
      </c>
      <c r="B14" s="67">
        <v>213296.75371951368</v>
      </c>
      <c r="C14" s="57">
        <v>5062.266233</v>
      </c>
      <c r="D14" s="57">
        <v>95179.6578224</v>
      </c>
      <c r="E14" s="57">
        <v>58576.98766205599</v>
      </c>
      <c r="F14" s="57">
        <v>38958.883200000004</v>
      </c>
      <c r="G14" s="57">
        <v>2465.283802057715</v>
      </c>
      <c r="H14" s="57">
        <v>13053.675</v>
      </c>
      <c r="I14" s="57" t="s">
        <v>102</v>
      </c>
    </row>
    <row r="15" spans="1:9" ht="11.25" customHeight="1">
      <c r="A15" s="55">
        <v>2002</v>
      </c>
      <c r="B15" s="67">
        <v>219047.21566796</v>
      </c>
      <c r="C15" s="57">
        <v>4999.984751</v>
      </c>
      <c r="D15" s="57">
        <v>91488.88886896</v>
      </c>
      <c r="E15" s="57">
        <v>55582.22404800002</v>
      </c>
      <c r="F15" s="657">
        <v>46202.4864</v>
      </c>
      <c r="G15" s="57">
        <v>8305.856</v>
      </c>
      <c r="H15" s="57">
        <v>12467.7756</v>
      </c>
      <c r="I15" s="57" t="s">
        <v>102</v>
      </c>
    </row>
    <row r="16" spans="1:9" ht="11.25" customHeight="1">
      <c r="A16" s="55">
        <v>2003</v>
      </c>
      <c r="B16" s="67">
        <v>223350.6315594123</v>
      </c>
      <c r="C16" s="57">
        <v>4424.87042275</v>
      </c>
      <c r="D16" s="57">
        <v>88045.95274100002</v>
      </c>
      <c r="E16" s="57">
        <v>54820.54978572002</v>
      </c>
      <c r="F16" s="658">
        <v>45198.05040000001</v>
      </c>
      <c r="G16" s="57">
        <v>17196.706000000002</v>
      </c>
      <c r="H16" s="57">
        <v>12800.811700000002</v>
      </c>
      <c r="I16" s="57">
        <v>863.6906</v>
      </c>
    </row>
    <row r="17" spans="1:9" ht="11.25" customHeight="1">
      <c r="A17" s="55">
        <v>2004</v>
      </c>
      <c r="B17" s="67">
        <v>221384.56219765672</v>
      </c>
      <c r="C17" s="57">
        <v>4297.278628</v>
      </c>
      <c r="D17" s="57">
        <v>86014.99648371447</v>
      </c>
      <c r="E17" s="57">
        <v>58651.825176</v>
      </c>
      <c r="F17" s="57">
        <v>39638.6676</v>
      </c>
      <c r="G17" s="57">
        <v>19715.358</v>
      </c>
      <c r="H17" s="57">
        <v>12522.7564</v>
      </c>
      <c r="I17" s="57">
        <v>543.68</v>
      </c>
    </row>
    <row r="18" spans="1:9" ht="11.25" customHeight="1">
      <c r="A18" s="55">
        <v>2005</v>
      </c>
      <c r="B18" s="67">
        <v>220633.74327700003</v>
      </c>
      <c r="C18" s="57">
        <v>3899.0090840000007</v>
      </c>
      <c r="D18" s="57">
        <v>82252.41785700002</v>
      </c>
      <c r="E18" s="57">
        <v>56940.929736</v>
      </c>
      <c r="F18" s="57">
        <v>42320.606400000004</v>
      </c>
      <c r="G18" s="57">
        <v>21149.825999999994</v>
      </c>
      <c r="H18" s="57">
        <v>13485.2762</v>
      </c>
      <c r="I18" s="57">
        <v>585.678</v>
      </c>
    </row>
    <row r="19" spans="1:9" ht="11.25" customHeight="1">
      <c r="A19" s="55">
        <v>2006</v>
      </c>
      <c r="B19" s="67">
        <v>221655.71495861775</v>
      </c>
      <c r="C19" s="57">
        <v>3499.9582940000005</v>
      </c>
      <c r="D19" s="57">
        <v>81649.31466256</v>
      </c>
      <c r="E19" s="57">
        <v>56658.712512000006</v>
      </c>
      <c r="F19" s="57">
        <v>42929.81640000001</v>
      </c>
      <c r="G19" s="57">
        <v>23220.461000000003</v>
      </c>
      <c r="H19" s="57">
        <v>13496.518</v>
      </c>
      <c r="I19" s="57">
        <v>200.93399999999997</v>
      </c>
    </row>
    <row r="20" spans="1:9" ht="11.25" customHeight="1">
      <c r="A20" s="55">
        <v>2007</v>
      </c>
      <c r="B20" s="1141">
        <v>213000.49406605776</v>
      </c>
      <c r="C20" s="57">
        <v>4520.920239</v>
      </c>
      <c r="D20" s="57">
        <v>70704.076585</v>
      </c>
      <c r="E20" s="57">
        <v>54642.244952000015</v>
      </c>
      <c r="F20" s="1141">
        <v>44801.43839999999</v>
      </c>
      <c r="G20" s="57">
        <v>24948.675000000003</v>
      </c>
      <c r="H20" s="57">
        <v>12336.0338</v>
      </c>
      <c r="I20" s="57">
        <v>1047.105</v>
      </c>
    </row>
    <row r="21" spans="1:9" ht="11.25" customHeight="1">
      <c r="A21" s="55">
        <v>2008</v>
      </c>
      <c r="B21" s="67">
        <v>218115.41683684714</v>
      </c>
      <c r="C21" s="57">
        <v>4876.228212</v>
      </c>
      <c r="D21" s="57">
        <v>76896.024052</v>
      </c>
      <c r="E21" s="57">
        <v>54811.385682789456</v>
      </c>
      <c r="F21" s="57">
        <v>45181.9188</v>
      </c>
      <c r="G21" s="57">
        <v>22169.361000000004</v>
      </c>
      <c r="H21" s="57">
        <v>13206.759</v>
      </c>
      <c r="I21" s="57">
        <v>973.74</v>
      </c>
    </row>
    <row r="22" spans="1:9" ht="11.25" customHeight="1">
      <c r="A22" s="52"/>
      <c r="B22" s="67"/>
      <c r="C22" s="57"/>
      <c r="D22" s="57"/>
      <c r="E22" s="57"/>
      <c r="F22" s="57"/>
      <c r="G22" s="57"/>
      <c r="H22" s="57"/>
      <c r="I22" s="57"/>
    </row>
    <row r="23" spans="1:9" ht="11.25" customHeight="1">
      <c r="A23" s="58" t="s">
        <v>248</v>
      </c>
      <c r="B23" s="44"/>
      <c r="C23" s="40"/>
      <c r="D23" s="40"/>
      <c r="E23" s="40"/>
      <c r="F23" s="40"/>
      <c r="G23" s="40"/>
      <c r="H23" s="40"/>
      <c r="I23" s="40"/>
    </row>
    <row r="25" spans="1:9" ht="11.25" customHeight="1">
      <c r="A25" s="55">
        <v>1990</v>
      </c>
      <c r="B25" s="59">
        <v>100</v>
      </c>
      <c r="C25" s="59">
        <v>52.5395382067353</v>
      </c>
      <c r="D25" s="59">
        <v>17.48481797811191</v>
      </c>
      <c r="E25" s="59">
        <v>7.195141752995811</v>
      </c>
      <c r="F25" s="59">
        <v>13.716753807683565</v>
      </c>
      <c r="G25" s="59">
        <f>G11/B11*100</f>
        <v>0.21693241970577726</v>
      </c>
      <c r="H25" s="59">
        <v>8.846815834767643</v>
      </c>
      <c r="I25" s="57" t="s">
        <v>102</v>
      </c>
    </row>
    <row r="26" spans="1:9" ht="11.25" customHeight="1">
      <c r="A26" s="55">
        <v>1995</v>
      </c>
      <c r="B26" s="59">
        <v>100</v>
      </c>
      <c r="C26" s="59">
        <v>9.213113388286418</v>
      </c>
      <c r="D26" s="59">
        <v>45.491396767560275</v>
      </c>
      <c r="E26" s="59">
        <v>20.949936756858516</v>
      </c>
      <c r="F26" s="59">
        <v>15.628793507756585</v>
      </c>
      <c r="G26" s="59">
        <f>G12/B12*100</f>
        <v>0.24646186082107396</v>
      </c>
      <c r="H26" s="59">
        <v>8.47040123269867</v>
      </c>
      <c r="I26" s="57" t="s">
        <v>102</v>
      </c>
    </row>
    <row r="27" spans="1:9" ht="11.25" customHeight="1">
      <c r="A27" s="55">
        <v>2000</v>
      </c>
      <c r="B27" s="59">
        <v>100</v>
      </c>
      <c r="C27" s="59">
        <v>2.9221617919885894</v>
      </c>
      <c r="D27" s="59">
        <v>45.18449222448243</v>
      </c>
      <c r="E27" s="59">
        <v>26.90430664636443</v>
      </c>
      <c r="F27" s="59">
        <v>18.059260869410437</v>
      </c>
      <c r="G27" s="59">
        <v>0.9426439116991037</v>
      </c>
      <c r="H27" s="59">
        <v>5.987134556055016</v>
      </c>
      <c r="I27" s="57" t="s">
        <v>102</v>
      </c>
    </row>
    <row r="28" spans="1:9" ht="11.25" customHeight="1">
      <c r="A28" s="55">
        <v>2001</v>
      </c>
      <c r="B28" s="59">
        <v>100</v>
      </c>
      <c r="C28" s="59">
        <v>2.373344246793791</v>
      </c>
      <c r="D28" s="59">
        <v>44.623115993392815</v>
      </c>
      <c r="E28" s="59">
        <v>27.462671906898795</v>
      </c>
      <c r="F28" s="59">
        <v>18.26510836223562</v>
      </c>
      <c r="G28" s="59">
        <f>G14/B14*100</f>
        <v>1.1557999636973264</v>
      </c>
      <c r="H28" s="59">
        <v>6.119959526981667</v>
      </c>
      <c r="I28" s="57" t="s">
        <v>102</v>
      </c>
    </row>
    <row r="29" spans="1:9" ht="11.25" customHeight="1">
      <c r="A29" s="55">
        <v>2002</v>
      </c>
      <c r="B29" s="59">
        <v>100</v>
      </c>
      <c r="C29" s="59">
        <v>2.2826059376071526</v>
      </c>
      <c r="D29" s="59">
        <v>41.766743571688345</v>
      </c>
      <c r="E29" s="59">
        <v>25.374540314748234</v>
      </c>
      <c r="F29" s="59">
        <v>21.09247828561102</v>
      </c>
      <c r="G29" s="59">
        <f>G15/B15*100</f>
        <v>3.7918108087666034</v>
      </c>
      <c r="H29" s="59">
        <v>5.691821081578651</v>
      </c>
      <c r="I29" s="57" t="s">
        <v>102</v>
      </c>
    </row>
    <row r="30" spans="1:9" ht="11.25" customHeight="1">
      <c r="A30" s="55">
        <v>2003</v>
      </c>
      <c r="B30" s="59">
        <v>100</v>
      </c>
      <c r="C30" s="59">
        <f aca="true" t="shared" si="0" ref="C30:I30">C16/$B$16*100</f>
        <v>1.9811318158610018</v>
      </c>
      <c r="D30" s="59">
        <f t="shared" si="0"/>
        <v>39.420507623493954</v>
      </c>
      <c r="E30" s="59">
        <f t="shared" si="0"/>
        <v>24.544613732662537</v>
      </c>
      <c r="F30" s="59">
        <f t="shared" si="0"/>
        <v>20.23636561241472</v>
      </c>
      <c r="G30" s="59">
        <f t="shared" si="0"/>
        <v>7.6994212552408205</v>
      </c>
      <c r="H30" s="59">
        <f t="shared" si="0"/>
        <v>5.731262817851011</v>
      </c>
      <c r="I30" s="59">
        <f t="shared" si="0"/>
        <v>0.38669718279719945</v>
      </c>
    </row>
    <row r="31" spans="1:9" ht="11.25" customHeight="1">
      <c r="A31" s="55">
        <v>2004</v>
      </c>
      <c r="B31" s="59">
        <v>100</v>
      </c>
      <c r="C31" s="59">
        <f aca="true" t="shared" si="1" ref="C31:I31">C17/$B$17*100</f>
        <v>1.9410922719007393</v>
      </c>
      <c r="D31" s="59">
        <f t="shared" si="1"/>
        <v>38.85320441039538</v>
      </c>
      <c r="E31" s="59">
        <f t="shared" si="1"/>
        <v>26.493186604237756</v>
      </c>
      <c r="F31" s="59">
        <f t="shared" si="1"/>
        <v>17.904892376646288</v>
      </c>
      <c r="G31" s="59">
        <f t="shared" si="1"/>
        <v>8.905480040833977</v>
      </c>
      <c r="H31" s="59">
        <f t="shared" si="1"/>
        <v>5.6565626237386075</v>
      </c>
      <c r="I31" s="59">
        <f t="shared" si="1"/>
        <v>0.24558171292657308</v>
      </c>
    </row>
    <row r="32" spans="1:9" ht="11.25" customHeight="1">
      <c r="A32" s="55">
        <v>2005</v>
      </c>
      <c r="B32" s="59">
        <v>100</v>
      </c>
      <c r="C32" s="59">
        <f aca="true" t="shared" si="2" ref="C32:I32">C18/$B$18*100</f>
        <v>1.7671862091850992</v>
      </c>
      <c r="D32" s="59">
        <f t="shared" si="2"/>
        <v>37.28007177657056</v>
      </c>
      <c r="E32" s="59">
        <f t="shared" si="2"/>
        <v>25.807897237419443</v>
      </c>
      <c r="F32" s="59">
        <f t="shared" si="2"/>
        <v>19.18138439362268</v>
      </c>
      <c r="G32" s="59">
        <f t="shared" si="2"/>
        <v>9.585943512478472</v>
      </c>
      <c r="H32" s="59">
        <f t="shared" si="2"/>
        <v>6.112064274352441</v>
      </c>
      <c r="I32" s="59">
        <f t="shared" si="2"/>
        <v>0.26545259637130675</v>
      </c>
    </row>
    <row r="33" spans="1:9" ht="11.25" customHeight="1">
      <c r="A33" s="55">
        <v>2006</v>
      </c>
      <c r="B33" s="59">
        <v>100</v>
      </c>
      <c r="C33" s="59">
        <f>C19/$B$19*100</f>
        <v>1.5790065664011546</v>
      </c>
      <c r="D33" s="59">
        <f aca="true" t="shared" si="3" ref="D33:I33">D19/$B$19*100</f>
        <v>36.83609722303059</v>
      </c>
      <c r="E33" s="59">
        <f t="shared" si="3"/>
        <v>25.561584334777006</v>
      </c>
      <c r="F33" s="59">
        <f t="shared" si="3"/>
        <v>19.367791355172066</v>
      </c>
      <c r="G33" s="59">
        <f t="shared" si="3"/>
        <v>10.475913514945992</v>
      </c>
      <c r="H33" s="59">
        <f t="shared" si="3"/>
        <v>6.088955569009238</v>
      </c>
      <c r="I33" s="59">
        <f t="shared" si="3"/>
        <v>0.09065139603439214</v>
      </c>
    </row>
    <row r="34" spans="1:9" ht="11.25" customHeight="1">
      <c r="A34" s="55">
        <v>2007</v>
      </c>
      <c r="B34" s="59">
        <v>100</v>
      </c>
      <c r="C34" s="59">
        <f aca="true" t="shared" si="4" ref="C34:I34">C20/$B$20*100</f>
        <v>2.1224928415414515</v>
      </c>
      <c r="D34" s="1142">
        <f t="shared" si="4"/>
        <v>33.19432515638794</v>
      </c>
      <c r="E34" s="1142">
        <f t="shared" si="4"/>
        <v>25.653576622716113</v>
      </c>
      <c r="F34" s="1142">
        <f t="shared" si="4"/>
        <v>21.033490366508605</v>
      </c>
      <c r="G34" s="1142">
        <f t="shared" si="4"/>
        <v>11.712965788831777</v>
      </c>
      <c r="H34" s="1142">
        <f t="shared" si="4"/>
        <v>5.79155173047356</v>
      </c>
      <c r="I34" s="59">
        <f t="shared" si="4"/>
        <v>0.4915974512600247</v>
      </c>
    </row>
    <row r="35" spans="1:9" ht="11.25" customHeight="1">
      <c r="A35" s="55">
        <v>2008</v>
      </c>
      <c r="B35" s="59">
        <v>100</v>
      </c>
      <c r="C35" s="59">
        <f aca="true" t="shared" si="5" ref="C35:I35">C21/$B$21*100</f>
        <v>2.2356183174559714</v>
      </c>
      <c r="D35" s="59">
        <f t="shared" si="5"/>
        <v>35.254740433831465</v>
      </c>
      <c r="E35" s="59">
        <f t="shared" si="5"/>
        <v>25.129533014068876</v>
      </c>
      <c r="F35" s="59">
        <f t="shared" si="5"/>
        <v>20.714683746448145</v>
      </c>
      <c r="G35" s="59">
        <f t="shared" si="5"/>
        <v>10.164050447008496</v>
      </c>
      <c r="H35" s="59">
        <f t="shared" si="5"/>
        <v>6.054940632591235</v>
      </c>
      <c r="I35" s="59">
        <f t="shared" si="5"/>
        <v>0.44643336730680017</v>
      </c>
    </row>
    <row r="36" spans="1:9" ht="11.25" customHeight="1">
      <c r="A36" s="52"/>
      <c r="B36" s="57"/>
      <c r="C36" s="59"/>
      <c r="D36" s="59"/>
      <c r="E36" s="59"/>
      <c r="F36" s="59"/>
      <c r="G36" s="59"/>
      <c r="H36" s="59"/>
      <c r="I36" s="59"/>
    </row>
    <row r="37" spans="1:9" ht="11.25" customHeight="1">
      <c r="A37" s="58" t="s">
        <v>132</v>
      </c>
      <c r="B37" s="44"/>
      <c r="C37" s="40"/>
      <c r="D37" s="40"/>
      <c r="E37" s="40"/>
      <c r="F37" s="40"/>
      <c r="G37" s="40"/>
      <c r="H37" s="40"/>
      <c r="I37" s="40"/>
    </row>
    <row r="38" s="59" customFormat="1" ht="11.25" customHeight="1"/>
    <row r="39" spans="1:9" ht="11.25" customHeight="1">
      <c r="A39" s="55">
        <v>1990</v>
      </c>
      <c r="B39" s="59">
        <v>100</v>
      </c>
      <c r="C39" s="59">
        <v>100</v>
      </c>
      <c r="D39" s="59">
        <v>100</v>
      </c>
      <c r="E39" s="59">
        <v>100</v>
      </c>
      <c r="F39" s="59">
        <v>100</v>
      </c>
      <c r="G39" s="59">
        <v>100</v>
      </c>
      <c r="H39" s="59">
        <v>100</v>
      </c>
      <c r="I39" s="59" t="s">
        <v>103</v>
      </c>
    </row>
    <row r="40" spans="1:9" ht="11.25" customHeight="1">
      <c r="A40" s="55">
        <v>1995</v>
      </c>
      <c r="B40" s="59">
        <v>65.88222823080824</v>
      </c>
      <c r="C40" s="64">
        <f>C12/$C$11*100</f>
        <v>11.552831632722441</v>
      </c>
      <c r="D40" s="59">
        <v>171.41011065316766</v>
      </c>
      <c r="E40" s="59">
        <v>191.82784192704355</v>
      </c>
      <c r="F40" s="59">
        <v>75.06584686774943</v>
      </c>
      <c r="G40" s="59">
        <f aca="true" t="shared" si="6" ref="G40:G49">G12/$G$11*100</f>
        <v>74.8502994011976</v>
      </c>
      <c r="H40" s="59">
        <v>63.07906908450187</v>
      </c>
      <c r="I40" s="59" t="s">
        <v>103</v>
      </c>
    </row>
    <row r="41" spans="1:9" ht="11.25" customHeight="1">
      <c r="A41" s="55">
        <v>2000</v>
      </c>
      <c r="B41" s="59">
        <v>66.47671434225867</v>
      </c>
      <c r="C41" s="64">
        <v>3.6973243644342806</v>
      </c>
      <c r="D41" s="59">
        <v>171.78998294789696</v>
      </c>
      <c r="E41" s="59">
        <v>248.5718793187397</v>
      </c>
      <c r="F41" s="59">
        <v>87.52218949760879</v>
      </c>
      <c r="G41" s="59">
        <f t="shared" si="6"/>
        <v>288.8635554311377</v>
      </c>
      <c r="H41" s="59">
        <v>44.988506717568455</v>
      </c>
      <c r="I41" s="59" t="s">
        <v>103</v>
      </c>
    </row>
    <row r="42" spans="1:9" ht="11.25" customHeight="1">
      <c r="A42" s="55">
        <v>2001</v>
      </c>
      <c r="B42" s="59">
        <v>69.26793547868466</v>
      </c>
      <c r="C42" s="64">
        <f aca="true" t="shared" si="7" ref="C42:C49">C14/$C$11*100</f>
        <v>3.1290083957103567</v>
      </c>
      <c r="D42" s="59">
        <v>176.77914195947326</v>
      </c>
      <c r="E42" s="59">
        <v>264.3843097222242</v>
      </c>
      <c r="F42" s="59">
        <v>92.23657180737726</v>
      </c>
      <c r="G42" s="59">
        <f t="shared" si="6"/>
        <v>369.0544613858855</v>
      </c>
      <c r="H42" s="59">
        <v>47.91746200719477</v>
      </c>
      <c r="I42" s="59" t="s">
        <v>103</v>
      </c>
    </row>
    <row r="43" spans="1:9" ht="11.25" customHeight="1">
      <c r="A43" s="55">
        <v>2002</v>
      </c>
      <c r="B43" s="59">
        <v>71.13539300099373</v>
      </c>
      <c r="C43" s="64">
        <f t="shared" si="7"/>
        <v>3.090511945483203</v>
      </c>
      <c r="D43" s="59">
        <v>169.92420064441595</v>
      </c>
      <c r="E43" s="59">
        <v>250.86759364506236</v>
      </c>
      <c r="F43" s="59">
        <v>109.3860656281074</v>
      </c>
      <c r="G43" s="708">
        <f t="shared" si="6"/>
        <v>1243.391616766467</v>
      </c>
      <c r="H43" s="59">
        <v>45.766741061596065</v>
      </c>
      <c r="I43" s="59" t="s">
        <v>103</v>
      </c>
    </row>
    <row r="44" spans="1:9" ht="11.25" customHeight="1">
      <c r="A44" s="55">
        <v>2003</v>
      </c>
      <c r="B44" s="64">
        <f>B16/B11*100</f>
        <v>72.53292357334858</v>
      </c>
      <c r="C44" s="59">
        <f>C16/$C$11*100</f>
        <v>2.73503132104336</v>
      </c>
      <c r="D44" s="59">
        <f>D16/D11*100</f>
        <v>163.52956434873056</v>
      </c>
      <c r="E44" s="59">
        <f>E16/E11*100</f>
        <v>247.42981488409467</v>
      </c>
      <c r="F44" s="59">
        <f>F16/F11*100</f>
        <v>107.00802689521285</v>
      </c>
      <c r="G44" s="708">
        <f>G16/G11*100</f>
        <v>2574.3571856287426</v>
      </c>
      <c r="H44" s="59">
        <f>H16/H11*100</f>
        <v>46.98925078922253</v>
      </c>
      <c r="I44" s="59" t="s">
        <v>103</v>
      </c>
    </row>
    <row r="45" spans="1:9" ht="11.25" customHeight="1">
      <c r="A45" s="55">
        <v>2004</v>
      </c>
      <c r="B45" s="64">
        <f>B17/B11*100</f>
        <v>71.89444425605063</v>
      </c>
      <c r="C45" s="64">
        <f t="shared" si="7"/>
        <v>2.656166287356677</v>
      </c>
      <c r="D45" s="59">
        <f>D17/D11*100</f>
        <v>159.75742739494896</v>
      </c>
      <c r="E45" s="59">
        <f>E17/E11*100</f>
        <v>264.7220851056147</v>
      </c>
      <c r="F45" s="59">
        <f>F17/F11*100</f>
        <v>93.84598607888631</v>
      </c>
      <c r="G45" s="708">
        <f>G17/G11*100</f>
        <v>2951.400898203593</v>
      </c>
      <c r="H45" s="59">
        <f>H17/H11*100</f>
        <v>45.96856471624697</v>
      </c>
      <c r="I45" s="59" t="s">
        <v>103</v>
      </c>
    </row>
    <row r="46" spans="1:9" ht="11.25" customHeight="1">
      <c r="A46" s="55">
        <v>2005</v>
      </c>
      <c r="B46" s="64">
        <f>B18/$B$11*100</f>
        <v>71.65061646380671</v>
      </c>
      <c r="C46" s="64">
        <f t="shared" si="7"/>
        <v>2.409994179930155</v>
      </c>
      <c r="D46" s="59">
        <f>D18/$D$11*100</f>
        <v>152.7691124923386</v>
      </c>
      <c r="E46" s="59">
        <f>E18/$E$11*100</f>
        <v>257.00004394294996</v>
      </c>
      <c r="F46" s="59">
        <f>F18/$F$11*100</f>
        <v>100.19557365405561</v>
      </c>
      <c r="G46" s="708">
        <f t="shared" si="6"/>
        <v>3166.141616766466</v>
      </c>
      <c r="H46" s="59">
        <f>H18/$H$11*100</f>
        <v>49.50178474414507</v>
      </c>
      <c r="I46" s="59" t="s">
        <v>103</v>
      </c>
    </row>
    <row r="47" spans="1:9" ht="11.25" customHeight="1">
      <c r="A47" s="55">
        <v>2006</v>
      </c>
      <c r="B47" s="64">
        <f>B19/$B$11*100</f>
        <v>71.98250087962126</v>
      </c>
      <c r="C47" s="64">
        <f t="shared" si="7"/>
        <v>2.163339181011837</v>
      </c>
      <c r="D47" s="59">
        <f>D19/$D$11*100</f>
        <v>151.6489564877324</v>
      </c>
      <c r="E47" s="59">
        <f>E19/$E$11*100</f>
        <v>255.72627059035932</v>
      </c>
      <c r="F47" s="59">
        <f>F19/$F$11*100</f>
        <v>101.63790046877222</v>
      </c>
      <c r="G47" s="708">
        <f t="shared" si="6"/>
        <v>3476.116916167665</v>
      </c>
      <c r="H47" s="59">
        <f>H19/$H$11*100</f>
        <v>49.54305117098598</v>
      </c>
      <c r="I47" s="59" t="s">
        <v>103</v>
      </c>
    </row>
    <row r="48" spans="1:9" ht="11.25" customHeight="1">
      <c r="A48" s="55">
        <v>2007</v>
      </c>
      <c r="B48" s="1142">
        <f>B20/$B$11*100</f>
        <v>69.17172541358677</v>
      </c>
      <c r="C48" s="64">
        <f t="shared" si="7"/>
        <v>2.7944001230027506</v>
      </c>
      <c r="D48" s="59">
        <f>D20/$D$11*100</f>
        <v>131.32014001411565</v>
      </c>
      <c r="E48" s="59">
        <f>E20/$E$11*100</f>
        <v>246.62504491785526</v>
      </c>
      <c r="F48" s="1142">
        <f>F20/$F$11*100</f>
        <v>106.0690335716653</v>
      </c>
      <c r="G48" s="708">
        <f t="shared" si="6"/>
        <v>3734.8315868263476</v>
      </c>
      <c r="H48" s="59">
        <f>H20/$H$11*100</f>
        <v>45.28314294104691</v>
      </c>
      <c r="I48" s="59" t="s">
        <v>103</v>
      </c>
    </row>
    <row r="49" spans="1:9" ht="11.25" customHeight="1">
      <c r="A49" s="55">
        <v>2008</v>
      </c>
      <c r="B49" s="64">
        <f>B21/$B$11*100</f>
        <v>70.83279214004715</v>
      </c>
      <c r="C49" s="64">
        <f t="shared" si="7"/>
        <v>3.0140174997682108</v>
      </c>
      <c r="D49" s="59">
        <f>D21/$D$11*100</f>
        <v>142.82057177987036</v>
      </c>
      <c r="E49" s="59">
        <f>E21/$E$11*100</f>
        <v>247.38845316297824</v>
      </c>
      <c r="F49" s="59">
        <f>F21/$F$11*100</f>
        <v>106.96983474596335</v>
      </c>
      <c r="G49" s="708">
        <f t="shared" si="6"/>
        <v>3318.766616766468</v>
      </c>
      <c r="H49" s="59">
        <f>H21/$H$11*100</f>
        <v>48.47940312752368</v>
      </c>
      <c r="I49" s="59" t="s">
        <v>103</v>
      </c>
    </row>
    <row r="50" spans="1:9" ht="11.25" customHeight="1">
      <c r="A50" s="52"/>
      <c r="B50" s="59"/>
      <c r="C50" s="59"/>
      <c r="D50" s="59"/>
      <c r="E50" s="59"/>
      <c r="F50" s="59"/>
      <c r="G50" s="59"/>
      <c r="H50" s="59"/>
      <c r="I50" s="59"/>
    </row>
    <row r="51" spans="1:9" ht="11.25" customHeight="1">
      <c r="A51" s="1553" t="s">
        <v>133</v>
      </c>
      <c r="B51" s="1553"/>
      <c r="C51" s="1553"/>
      <c r="D51" s="1553"/>
      <c r="E51" s="1553"/>
      <c r="F51" s="1553"/>
      <c r="G51" s="1553"/>
      <c r="H51" s="1553"/>
      <c r="I51" s="1553"/>
    </row>
    <row r="53" spans="1:9" ht="11.25" customHeight="1">
      <c r="A53" s="55">
        <v>1990</v>
      </c>
      <c r="B53" s="75">
        <v>-10.815241316990665</v>
      </c>
      <c r="C53" s="63">
        <f>C11/192305*100-100</f>
        <v>-15.870622188710641</v>
      </c>
      <c r="D53" s="64">
        <v>11.019238303400215</v>
      </c>
      <c r="E53" s="63">
        <v>-13.621832358674467</v>
      </c>
      <c r="F53" s="63">
        <v>-12.46736021884196</v>
      </c>
      <c r="G53" s="60" t="s">
        <v>249</v>
      </c>
      <c r="H53" s="60" t="s">
        <v>249</v>
      </c>
      <c r="I53" s="60" t="s">
        <v>249</v>
      </c>
    </row>
    <row r="54" spans="1:9" ht="11.25" customHeight="1">
      <c r="A54" s="55">
        <v>1995</v>
      </c>
      <c r="B54" s="62">
        <v>4.831050418623107</v>
      </c>
      <c r="C54" s="63">
        <f>C12/23808*100-100</f>
        <v>-21.493831245799726</v>
      </c>
      <c r="D54" s="64">
        <v>5.835914766940363</v>
      </c>
      <c r="E54" s="64">
        <v>22.72993548182434</v>
      </c>
      <c r="F54" s="64">
        <v>7.796934688743093</v>
      </c>
      <c r="G54" s="64">
        <f>G12/297*100-100</f>
        <v>68.35016835016836</v>
      </c>
      <c r="H54" s="63">
        <v>-5.4473423572136</v>
      </c>
      <c r="I54" s="59" t="s">
        <v>103</v>
      </c>
    </row>
    <row r="55" spans="1:9" ht="11.25" customHeight="1">
      <c r="A55" s="55">
        <v>2000</v>
      </c>
      <c r="B55" s="62">
        <v>-0.6141154607672519</v>
      </c>
      <c r="C55" s="63">
        <v>-20.180993177643643</v>
      </c>
      <c r="D55" s="64">
        <v>-2.1319147254707644</v>
      </c>
      <c r="E55" s="64">
        <v>1.792457842144529</v>
      </c>
      <c r="F55" s="64">
        <v>5.738958804083595</v>
      </c>
      <c r="G55" s="64">
        <v>15.829655662818084</v>
      </c>
      <c r="H55" s="64">
        <v>-7.387084698132597</v>
      </c>
      <c r="I55" s="59" t="s">
        <v>103</v>
      </c>
    </row>
    <row r="56" spans="1:9" ht="11.25" customHeight="1">
      <c r="A56" s="55">
        <v>2001</v>
      </c>
      <c r="B56" s="62">
        <v>4.19879526845331</v>
      </c>
      <c r="C56" s="63">
        <f aca="true" t="shared" si="8" ref="C56:C63">C14/C13*100-100</f>
        <v>-15.37100650921333</v>
      </c>
      <c r="D56" s="64">
        <v>2.9042199818422887</v>
      </c>
      <c r="E56" s="64">
        <v>6.361311040823111</v>
      </c>
      <c r="F56" s="64">
        <v>5.386499511529323</v>
      </c>
      <c r="G56" s="64">
        <f aca="true" t="shared" si="9" ref="G56:G63">G14/G13*100-100</f>
        <v>27.76082494555618</v>
      </c>
      <c r="H56" s="64">
        <v>6.510452342892563</v>
      </c>
      <c r="I56" s="59" t="s">
        <v>103</v>
      </c>
    </row>
    <row r="57" spans="1:9" ht="11.25" customHeight="1">
      <c r="A57" s="55">
        <v>2002</v>
      </c>
      <c r="B57" s="62">
        <v>2.6959913117140957</v>
      </c>
      <c r="C57" s="63">
        <f t="shared" si="8"/>
        <v>-1.2303083072557257</v>
      </c>
      <c r="D57" s="64">
        <v>-3.8776867220165627</v>
      </c>
      <c r="E57" s="64">
        <v>-5.112525811899786</v>
      </c>
      <c r="F57" s="62">
        <v>18.592943649883665</v>
      </c>
      <c r="G57" s="64">
        <f t="shared" si="9"/>
        <v>236.91277219552956</v>
      </c>
      <c r="H57" s="64">
        <v>-4.488386603772483</v>
      </c>
      <c r="I57" s="59" t="s">
        <v>103</v>
      </c>
    </row>
    <row r="58" spans="1:9" ht="11.25" customHeight="1">
      <c r="A58" s="55">
        <v>2003</v>
      </c>
      <c r="B58" s="62">
        <f aca="true" t="shared" si="10" ref="B58:B63">B16/B15*100-100</f>
        <v>1.9646065248213773</v>
      </c>
      <c r="C58" s="63">
        <f t="shared" si="8"/>
        <v>-11.502321644780551</v>
      </c>
      <c r="D58" s="64">
        <f aca="true" t="shared" si="11" ref="D58:F63">D16/D15*100-100</f>
        <v>-3.763228705172409</v>
      </c>
      <c r="E58" s="64">
        <f t="shared" si="11"/>
        <v>-1.3703558562576177</v>
      </c>
      <c r="F58" s="63">
        <f t="shared" si="11"/>
        <v>-2.1739868960818427</v>
      </c>
      <c r="G58" s="62">
        <f t="shared" si="9"/>
        <v>107.04315124172635</v>
      </c>
      <c r="H58" s="62">
        <f aca="true" t="shared" si="12" ref="H58:H63">H16/H15*100-100</f>
        <v>2.6711749608326443</v>
      </c>
      <c r="I58" s="59" t="s">
        <v>103</v>
      </c>
    </row>
    <row r="59" spans="1:9" ht="11.25" customHeight="1">
      <c r="A59" s="55">
        <v>2004</v>
      </c>
      <c r="B59" s="62">
        <f t="shared" si="10"/>
        <v>-0.8802613845453067</v>
      </c>
      <c r="C59" s="63">
        <f t="shared" si="8"/>
        <v>-2.8835148277789244</v>
      </c>
      <c r="D59" s="64">
        <f t="shared" si="11"/>
        <v>-2.3067003014436267</v>
      </c>
      <c r="E59" s="62">
        <f t="shared" si="11"/>
        <v>6.988757692608871</v>
      </c>
      <c r="F59" s="63">
        <f t="shared" si="11"/>
        <v>-12.300050003926728</v>
      </c>
      <c r="G59" s="62">
        <f t="shared" si="9"/>
        <v>14.646130485687195</v>
      </c>
      <c r="H59" s="64">
        <f t="shared" si="12"/>
        <v>-2.1721692851711936</v>
      </c>
      <c r="I59" s="64">
        <f>I17/I16*100-100</f>
        <v>-37.05153211115185</v>
      </c>
    </row>
    <row r="60" spans="1:9" ht="11.25" customHeight="1">
      <c r="A60" s="55">
        <v>2005</v>
      </c>
      <c r="B60" s="62">
        <f t="shared" si="10"/>
        <v>-0.3391469184677618</v>
      </c>
      <c r="C60" s="63">
        <f t="shared" si="8"/>
        <v>-9.267947891602233</v>
      </c>
      <c r="D60" s="64">
        <f t="shared" si="11"/>
        <v>-4.374328640967647</v>
      </c>
      <c r="E60" s="64">
        <f t="shared" si="11"/>
        <v>-2.9170369973415404</v>
      </c>
      <c r="F60" s="62">
        <f t="shared" si="11"/>
        <v>6.76596606895032</v>
      </c>
      <c r="G60" s="62">
        <f t="shared" si="9"/>
        <v>7.2758912113084335</v>
      </c>
      <c r="H60" s="64">
        <f t="shared" si="12"/>
        <v>7.686165643212533</v>
      </c>
      <c r="I60" s="64">
        <f>I18/I17*100-100</f>
        <v>7.724764567392597</v>
      </c>
    </row>
    <row r="61" spans="1:9" ht="11.25" customHeight="1">
      <c r="A61" s="55">
        <v>2006</v>
      </c>
      <c r="B61" s="62">
        <f t="shared" si="10"/>
        <v>0.4631982698741979</v>
      </c>
      <c r="C61" s="63">
        <f t="shared" si="8"/>
        <v>-10.2346719744139</v>
      </c>
      <c r="D61" s="64">
        <f t="shared" si="11"/>
        <v>-0.7332346089674218</v>
      </c>
      <c r="E61" s="64">
        <f t="shared" si="11"/>
        <v>-0.49563156995937163</v>
      </c>
      <c r="F61" s="62">
        <f t="shared" si="11"/>
        <v>1.43951150945702</v>
      </c>
      <c r="G61" s="62">
        <f t="shared" si="9"/>
        <v>9.790316951070949</v>
      </c>
      <c r="H61" s="64">
        <f t="shared" si="12"/>
        <v>0.08336351316260959</v>
      </c>
      <c r="I61" s="64">
        <f>I19/I18*100-100</f>
        <v>-65.69206970383044</v>
      </c>
    </row>
    <row r="62" spans="1:9" ht="11.25" customHeight="1">
      <c r="A62" s="55">
        <v>2007</v>
      </c>
      <c r="B62" s="1143">
        <f t="shared" si="10"/>
        <v>-3.9048038505011675</v>
      </c>
      <c r="C62" s="62">
        <f t="shared" si="8"/>
        <v>29.17068888364301</v>
      </c>
      <c r="D62" s="64">
        <f t="shared" si="11"/>
        <v>-13.40518058577031</v>
      </c>
      <c r="E62" s="64">
        <f t="shared" si="11"/>
        <v>-3.5589717284396727</v>
      </c>
      <c r="F62" s="1143">
        <f t="shared" si="11"/>
        <v>4.3597251443171245</v>
      </c>
      <c r="G62" s="62">
        <f t="shared" si="9"/>
        <v>7.442634321514973</v>
      </c>
      <c r="H62" s="64">
        <f t="shared" si="12"/>
        <v>-8.598397008769226</v>
      </c>
      <c r="I62" s="64">
        <f>I20/I19*100-100</f>
        <v>421.1188748544299</v>
      </c>
    </row>
    <row r="63" spans="1:9" ht="11.25" customHeight="1">
      <c r="A63" s="55">
        <v>2008</v>
      </c>
      <c r="B63" s="62">
        <f t="shared" si="10"/>
        <v>2.4013666227474175</v>
      </c>
      <c r="C63" s="62">
        <f t="shared" si="8"/>
        <v>7.859195787948508</v>
      </c>
      <c r="D63" s="64">
        <f t="shared" si="11"/>
        <v>8.75755368865623</v>
      </c>
      <c r="E63" s="64">
        <f t="shared" si="11"/>
        <v>0.3095420602466419</v>
      </c>
      <c r="F63" s="62">
        <f t="shared" si="11"/>
        <v>0.8492593398519404</v>
      </c>
      <c r="G63" s="62">
        <f t="shared" si="9"/>
        <v>-11.140126680074175</v>
      </c>
      <c r="H63" s="64">
        <f t="shared" si="12"/>
        <v>7.05838857218437</v>
      </c>
      <c r="I63" s="64">
        <f>I21/I20*100-100</f>
        <v>-7.0064606701333645</v>
      </c>
    </row>
    <row r="64" spans="2:7" ht="11.25" customHeight="1">
      <c r="B64" s="62"/>
      <c r="C64" s="62"/>
      <c r="D64" s="62"/>
      <c r="E64" s="62"/>
      <c r="F64" s="62"/>
      <c r="G64" s="62"/>
    </row>
    <row r="65" spans="2:7" ht="11.25" customHeight="1">
      <c r="B65" s="62"/>
      <c r="C65" s="62"/>
      <c r="D65" s="62"/>
      <c r="E65" s="62"/>
      <c r="F65" s="62"/>
      <c r="G65" s="62"/>
    </row>
    <row r="66" spans="2:7" ht="11.25" customHeight="1">
      <c r="B66" s="62"/>
      <c r="C66" s="62"/>
      <c r="D66" s="62"/>
      <c r="E66" s="62"/>
      <c r="F66" s="62"/>
      <c r="G66" s="62"/>
    </row>
    <row r="67" spans="2:7" ht="11.25" customHeight="1">
      <c r="B67" s="62"/>
      <c r="C67" s="62"/>
      <c r="D67" s="62"/>
      <c r="E67" s="62"/>
      <c r="F67" s="62"/>
      <c r="G67" s="62"/>
    </row>
    <row r="68" spans="2:7" ht="11.25" customHeight="1">
      <c r="B68" s="62"/>
      <c r="C68" s="62"/>
      <c r="D68" s="62"/>
      <c r="E68" s="62"/>
      <c r="F68" s="62"/>
      <c r="G68" s="62"/>
    </row>
    <row r="69" spans="2:7" ht="11.25" customHeight="1">
      <c r="B69" s="62"/>
      <c r="C69" s="62"/>
      <c r="D69" s="62"/>
      <c r="E69" s="62"/>
      <c r="F69" s="62"/>
      <c r="G69" s="62"/>
    </row>
    <row r="70" spans="2:7" ht="11.25" customHeight="1">
      <c r="B70" s="62"/>
      <c r="C70" s="62"/>
      <c r="D70" s="62"/>
      <c r="E70" s="62"/>
      <c r="F70" s="62"/>
      <c r="G70" s="62"/>
    </row>
    <row r="71" spans="2:7" ht="11.25" customHeight="1">
      <c r="B71" s="62"/>
      <c r="C71" s="62"/>
      <c r="D71" s="62"/>
      <c r="E71" s="62"/>
      <c r="F71" s="62"/>
      <c r="G71" s="62"/>
    </row>
    <row r="72" spans="2:7" ht="11.25" customHeight="1">
      <c r="B72" s="62"/>
      <c r="C72" s="62"/>
      <c r="D72" s="62"/>
      <c r="E72" s="62"/>
      <c r="F72" s="62"/>
      <c r="G72" s="62"/>
    </row>
    <row r="73" spans="2:7" ht="11.25" customHeight="1">
      <c r="B73" s="62"/>
      <c r="C73" s="62"/>
      <c r="D73" s="62"/>
      <c r="E73" s="62"/>
      <c r="F73" s="62"/>
      <c r="G73" s="62"/>
    </row>
    <row r="74" spans="2:7" ht="11.25" customHeight="1">
      <c r="B74" s="62"/>
      <c r="C74" s="62"/>
      <c r="D74" s="62"/>
      <c r="E74" s="62"/>
      <c r="F74" s="62"/>
      <c r="G74" s="62"/>
    </row>
    <row r="75" spans="2:7" ht="11.25" customHeight="1">
      <c r="B75" s="62"/>
      <c r="C75" s="62"/>
      <c r="D75" s="62"/>
      <c r="E75" s="62"/>
      <c r="F75" s="62"/>
      <c r="G75" s="62"/>
    </row>
    <row r="76" spans="2:7" ht="11.25" customHeight="1">
      <c r="B76" s="62"/>
      <c r="C76" s="62"/>
      <c r="D76" s="62"/>
      <c r="E76" s="62"/>
      <c r="F76" s="62"/>
      <c r="G76" s="62"/>
    </row>
    <row r="77" spans="2:7" ht="11.25" customHeight="1">
      <c r="B77" s="62"/>
      <c r="C77" s="62"/>
      <c r="D77" s="62"/>
      <c r="E77" s="62"/>
      <c r="F77" s="62"/>
      <c r="G77" s="62"/>
    </row>
    <row r="78" spans="2:7" ht="11.25" customHeight="1">
      <c r="B78" s="62"/>
      <c r="C78" s="62"/>
      <c r="D78" s="62"/>
      <c r="E78" s="62"/>
      <c r="F78" s="62"/>
      <c r="G78" s="62"/>
    </row>
    <row r="79" spans="2:7" ht="11.25" customHeight="1">
      <c r="B79" s="62"/>
      <c r="C79" s="62"/>
      <c r="D79" s="62"/>
      <c r="E79" s="62"/>
      <c r="F79" s="62"/>
      <c r="G79" s="62"/>
    </row>
    <row r="80" spans="2:7" ht="11.25" customHeight="1">
      <c r="B80" s="62"/>
      <c r="C80" s="62"/>
      <c r="D80" s="62"/>
      <c r="E80" s="62"/>
      <c r="F80" s="62"/>
      <c r="G80" s="62"/>
    </row>
    <row r="81" spans="1:7" ht="11.25" customHeight="1">
      <c r="A81" s="715"/>
      <c r="B81" s="62"/>
      <c r="C81" s="62"/>
      <c r="D81" s="62"/>
      <c r="E81" s="62"/>
      <c r="F81" s="62"/>
      <c r="G81" s="62"/>
    </row>
    <row r="82" spans="2:7" ht="11.25" customHeight="1">
      <c r="B82" s="62"/>
      <c r="C82" s="62"/>
      <c r="D82" s="62"/>
      <c r="E82" s="62"/>
      <c r="F82" s="62"/>
      <c r="G82" s="62"/>
    </row>
    <row r="83" spans="2:7" ht="11.25" customHeight="1">
      <c r="B83" s="62"/>
      <c r="C83" s="62"/>
      <c r="D83" s="62"/>
      <c r="E83" s="62"/>
      <c r="F83" s="62"/>
      <c r="G83" s="62"/>
    </row>
    <row r="84" spans="2:7" ht="11.25" customHeight="1">
      <c r="B84" s="62"/>
      <c r="C84" s="62"/>
      <c r="D84" s="62"/>
      <c r="E84" s="62"/>
      <c r="F84" s="62"/>
      <c r="G84" s="62"/>
    </row>
    <row r="85" spans="1:7" ht="11.25" customHeight="1">
      <c r="A85" s="715"/>
      <c r="B85" s="62"/>
      <c r="C85" s="62"/>
      <c r="D85" s="62"/>
      <c r="E85" s="62"/>
      <c r="F85" s="62"/>
      <c r="G85" s="62"/>
    </row>
  </sheetData>
  <sheetProtection/>
  <mergeCells count="2">
    <mergeCell ref="A6:A7"/>
    <mergeCell ref="A51:I51"/>
  </mergeCells>
  <printOptions/>
  <pageMargins left="0.7874015748031497" right="0.7874015748031497" top="0.6692913385826772" bottom="0.3937007874015748" header="0.5118110236220472" footer="0.5118110236220472"/>
  <pageSetup horizontalDpi="600" verticalDpi="600" orientation="portrait" paperSize="9" r:id="rId1"/>
  <headerFooter alignWithMargins="0">
    <oddHeader>&amp;C&amp;9- 14 -</oddHeader>
  </headerFooter>
</worksheet>
</file>

<file path=xl/worksheets/sheet11.xml><?xml version="1.0" encoding="utf-8"?>
<worksheet xmlns="http://schemas.openxmlformats.org/spreadsheetml/2006/main" xmlns:r="http://schemas.openxmlformats.org/officeDocument/2006/relationships">
  <dimension ref="A1:I85"/>
  <sheetViews>
    <sheetView zoomScalePageLayoutView="0" workbookViewId="0" topLeftCell="A1">
      <selection activeCell="A1" sqref="A1"/>
    </sheetView>
  </sheetViews>
  <sheetFormatPr defaultColWidth="11.421875" defaultRowHeight="11.25" customHeight="1"/>
  <cols>
    <col min="1" max="1" width="8.7109375" style="68" customWidth="1"/>
    <col min="2" max="2" width="16.421875" style="41" bestFit="1" customWidth="1"/>
    <col min="3" max="3" width="8.7109375" style="41" bestFit="1" customWidth="1"/>
    <col min="4" max="6" width="8.7109375" style="41" customWidth="1"/>
    <col min="7" max="7" width="11.7109375" style="41" bestFit="1" customWidth="1"/>
    <col min="8" max="9" width="8.7109375" style="41" customWidth="1"/>
    <col min="10" max="16384" width="11.421875" style="41" customWidth="1"/>
  </cols>
  <sheetData>
    <row r="1" spans="1:6" ht="11.25">
      <c r="A1" s="39"/>
      <c r="B1" s="40"/>
      <c r="C1" s="40"/>
      <c r="D1" s="40"/>
      <c r="E1" s="40"/>
      <c r="F1" s="40"/>
    </row>
    <row r="2" spans="1:6" ht="11.25">
      <c r="A2" s="39"/>
      <c r="B2" s="40"/>
      <c r="C2" s="40"/>
      <c r="D2" s="40"/>
      <c r="E2" s="40"/>
      <c r="F2" s="40"/>
    </row>
    <row r="3" spans="1:8" ht="12.75">
      <c r="A3" s="1552" t="s">
        <v>19</v>
      </c>
      <c r="B3" s="1552"/>
      <c r="C3" s="1552"/>
      <c r="D3" s="1552"/>
      <c r="E3" s="1552"/>
      <c r="F3" s="1552"/>
      <c r="G3" s="1552"/>
      <c r="H3" s="1552"/>
    </row>
    <row r="4" spans="3:6" ht="11.25">
      <c r="C4" s="40"/>
      <c r="D4" s="40"/>
      <c r="E4" s="40"/>
      <c r="F4" s="40"/>
    </row>
    <row r="6" spans="1:9" ht="12.75" customHeight="1">
      <c r="A6" s="1555" t="s">
        <v>250</v>
      </c>
      <c r="B6" s="659" t="s">
        <v>251</v>
      </c>
      <c r="C6" s="1565" t="s">
        <v>243</v>
      </c>
      <c r="D6" s="1566"/>
      <c r="E6" s="1566"/>
      <c r="F6" s="1566"/>
      <c r="G6" s="1566"/>
      <c r="H6" s="1566"/>
      <c r="I6" s="1566"/>
    </row>
    <row r="7" spans="1:9" ht="12.75" customHeight="1">
      <c r="A7" s="1559"/>
      <c r="B7" s="376" t="s">
        <v>252</v>
      </c>
      <c r="C7" s="1561" t="s">
        <v>176</v>
      </c>
      <c r="D7" s="659" t="s">
        <v>255</v>
      </c>
      <c r="E7" s="1561" t="s">
        <v>7</v>
      </c>
      <c r="F7" s="1563" t="s">
        <v>8</v>
      </c>
      <c r="G7" s="1563" t="s">
        <v>177</v>
      </c>
      <c r="H7" s="1563" t="s">
        <v>9</v>
      </c>
      <c r="I7" s="1563" t="s">
        <v>246</v>
      </c>
    </row>
    <row r="8" spans="1:9" ht="12.75" customHeight="1">
      <c r="A8" s="1560"/>
      <c r="B8" s="661" t="s">
        <v>256</v>
      </c>
      <c r="C8" s="1562"/>
      <c r="D8" s="661" t="s">
        <v>257</v>
      </c>
      <c r="E8" s="1562"/>
      <c r="F8" s="1564"/>
      <c r="G8" s="1564"/>
      <c r="H8" s="1564"/>
      <c r="I8" s="1564"/>
    </row>
    <row r="9" spans="1:2" ht="11.25" customHeight="1">
      <c r="A9" s="711"/>
      <c r="B9" s="53"/>
    </row>
    <row r="10" spans="1:8" ht="11.25" customHeight="1">
      <c r="A10" s="1554" t="s">
        <v>247</v>
      </c>
      <c r="B10" s="1554"/>
      <c r="C10" s="1554"/>
      <c r="D10" s="1554"/>
      <c r="E10" s="1554"/>
      <c r="F10" s="1554"/>
      <c r="G10" s="1554"/>
      <c r="H10" s="1554"/>
    </row>
    <row r="11" spans="1:2" ht="11.25" customHeight="1">
      <c r="A11" s="711"/>
      <c r="B11" s="53"/>
    </row>
    <row r="12" spans="1:9" ht="11.25" customHeight="1">
      <c r="A12" s="55">
        <v>1990</v>
      </c>
      <c r="B12" s="56">
        <v>134313</v>
      </c>
      <c r="C12" s="57">
        <v>117229</v>
      </c>
      <c r="D12" s="57">
        <v>1919</v>
      </c>
      <c r="E12" s="57">
        <v>2739</v>
      </c>
      <c r="F12" s="57">
        <v>6878.408004875295</v>
      </c>
      <c r="G12" s="57">
        <v>1463.1829342500953</v>
      </c>
      <c r="H12" s="57">
        <v>4084</v>
      </c>
      <c r="I12" s="722" t="s">
        <v>178</v>
      </c>
    </row>
    <row r="13" spans="1:9" ht="11.25" customHeight="1">
      <c r="A13" s="55">
        <v>1995</v>
      </c>
      <c r="B13" s="57">
        <v>51577.00805251424</v>
      </c>
      <c r="C13" s="57">
        <v>17646.022277</v>
      </c>
      <c r="D13" s="57">
        <v>6443.291703000001</v>
      </c>
      <c r="E13" s="57">
        <v>18148.91571786431</v>
      </c>
      <c r="F13" s="57">
        <v>5503.0788</v>
      </c>
      <c r="G13" s="57">
        <v>1195.7475546499372</v>
      </c>
      <c r="H13" s="57">
        <v>2639.952</v>
      </c>
      <c r="I13" s="722" t="s">
        <v>178</v>
      </c>
    </row>
    <row r="14" spans="1:9" ht="11.25" customHeight="1">
      <c r="A14" s="55">
        <v>2000</v>
      </c>
      <c r="B14" s="57">
        <v>43562.1553813428</v>
      </c>
      <c r="C14" s="57">
        <v>1311.4676299999999</v>
      </c>
      <c r="D14" s="57">
        <v>777.9078040228</v>
      </c>
      <c r="E14" s="57">
        <v>28081.790016000003</v>
      </c>
      <c r="F14" s="57">
        <v>3581.6256000000003</v>
      </c>
      <c r="G14" s="57">
        <v>5854.20233132</v>
      </c>
      <c r="H14" s="57">
        <v>3955.1620000000003</v>
      </c>
      <c r="I14" s="722" t="s">
        <v>178</v>
      </c>
    </row>
    <row r="15" spans="1:9" ht="11.25" customHeight="1">
      <c r="A15" s="55">
        <v>2001</v>
      </c>
      <c r="B15" s="57">
        <v>41298.38030059169</v>
      </c>
      <c r="C15" s="57">
        <v>6.713</v>
      </c>
      <c r="D15" s="57">
        <v>653.8495536</v>
      </c>
      <c r="E15" s="57">
        <v>27799.983856800005</v>
      </c>
      <c r="F15" s="57">
        <v>2655.18</v>
      </c>
      <c r="G15" s="57">
        <v>6603.651890191696</v>
      </c>
      <c r="H15" s="57">
        <v>3579.002</v>
      </c>
      <c r="I15" s="722" t="s">
        <v>178</v>
      </c>
    </row>
    <row r="16" spans="1:9" ht="11.25" customHeight="1">
      <c r="A16" s="55">
        <v>2002</v>
      </c>
      <c r="B16" s="57">
        <v>46629.98633833611</v>
      </c>
      <c r="C16" s="57">
        <v>41.008</v>
      </c>
      <c r="D16" s="57">
        <v>460.9477074800001</v>
      </c>
      <c r="E16" s="57">
        <v>31065.73643456</v>
      </c>
      <c r="F16" s="57">
        <v>3311.6004000000003</v>
      </c>
      <c r="G16" s="57">
        <v>8888.758596296111</v>
      </c>
      <c r="H16" s="57">
        <v>2861.9352000000003</v>
      </c>
      <c r="I16" s="722" t="s">
        <v>178</v>
      </c>
    </row>
    <row r="17" spans="1:9" ht="11.25" customHeight="1">
      <c r="A17" s="55">
        <v>2003</v>
      </c>
      <c r="B17" s="57">
        <v>53681.79146064742</v>
      </c>
      <c r="C17" s="57">
        <v>32.746</v>
      </c>
      <c r="D17" s="57">
        <v>504.66996</v>
      </c>
      <c r="E17" s="57">
        <v>33471.510786399995</v>
      </c>
      <c r="F17" s="57">
        <v>6587.8197336</v>
      </c>
      <c r="G17" s="57">
        <v>10661.283780647429</v>
      </c>
      <c r="H17" s="57">
        <v>2423.7612</v>
      </c>
      <c r="I17" s="722" t="s">
        <v>178</v>
      </c>
    </row>
    <row r="18" spans="1:9" ht="11.25" customHeight="1">
      <c r="A18" s="55">
        <v>2004</v>
      </c>
      <c r="B18" s="57">
        <v>55890.51811784602</v>
      </c>
      <c r="C18" s="57">
        <v>25.508</v>
      </c>
      <c r="D18" s="57">
        <v>724.9250481767572</v>
      </c>
      <c r="E18" s="57">
        <v>30533.535723200002</v>
      </c>
      <c r="F18" s="57">
        <v>9242.917200000002</v>
      </c>
      <c r="G18" s="57">
        <v>12985.81054646926</v>
      </c>
      <c r="H18" s="57">
        <v>2377.8216</v>
      </c>
      <c r="I18" s="722" t="s">
        <v>178</v>
      </c>
    </row>
    <row r="19" spans="1:9" ht="11.25" customHeight="1">
      <c r="A19" s="55">
        <v>2005</v>
      </c>
      <c r="B19" s="57">
        <v>59394.69297971835</v>
      </c>
      <c r="C19" s="57" t="s">
        <v>226</v>
      </c>
      <c r="D19" s="57">
        <v>720.275</v>
      </c>
      <c r="E19" s="57">
        <v>31372.896704</v>
      </c>
      <c r="F19" s="57">
        <v>11080.4688</v>
      </c>
      <c r="G19" s="57">
        <v>13474.674335558342</v>
      </c>
      <c r="H19" s="57">
        <v>2746.3232</v>
      </c>
      <c r="I19" s="722" t="s">
        <v>178</v>
      </c>
    </row>
    <row r="20" spans="1:9" ht="11.25" customHeight="1">
      <c r="A20" s="55">
        <v>2006</v>
      </c>
      <c r="B20" s="57">
        <v>60516.840764075285</v>
      </c>
      <c r="C20" s="57" t="s">
        <v>226</v>
      </c>
      <c r="D20" s="57">
        <v>676.99</v>
      </c>
      <c r="E20" s="57">
        <v>30903.386895999996</v>
      </c>
      <c r="F20" s="57">
        <v>10694.97</v>
      </c>
      <c r="G20" s="57">
        <v>15500.979068075283</v>
      </c>
      <c r="H20" s="57">
        <v>2643.3728</v>
      </c>
      <c r="I20" s="57">
        <v>97.142</v>
      </c>
    </row>
    <row r="21" spans="1:9" ht="11.25" customHeight="1">
      <c r="A21" s="55">
        <v>2007</v>
      </c>
      <c r="B21" s="1141">
        <v>64464.391515877964</v>
      </c>
      <c r="C21" s="57" t="s">
        <v>226</v>
      </c>
      <c r="D21" s="57">
        <v>488.115</v>
      </c>
      <c r="E21" s="57">
        <v>28841.174759999998</v>
      </c>
      <c r="F21" s="1141">
        <v>10629.816076559522</v>
      </c>
      <c r="G21" s="57">
        <v>21733.34847931844</v>
      </c>
      <c r="H21" s="57">
        <v>2538.2372</v>
      </c>
      <c r="I21" s="57">
        <v>233.7</v>
      </c>
    </row>
    <row r="22" spans="1:9" ht="11.25" customHeight="1">
      <c r="A22" s="55">
        <v>2008</v>
      </c>
      <c r="B22" s="57">
        <v>67719.19389091844</v>
      </c>
      <c r="C22" s="57" t="s">
        <v>226</v>
      </c>
      <c r="D22" s="57">
        <v>512.934</v>
      </c>
      <c r="E22" s="57">
        <v>27986.186092</v>
      </c>
      <c r="F22" s="57">
        <v>10779.508116</v>
      </c>
      <c r="G22" s="57">
        <v>24977.879682918443</v>
      </c>
      <c r="H22" s="57">
        <v>2711.8599999999997</v>
      </c>
      <c r="I22" s="57">
        <v>750.826</v>
      </c>
    </row>
    <row r="23" spans="1:7" ht="11.25" customHeight="1">
      <c r="A23" s="52"/>
      <c r="B23" s="57"/>
      <c r="C23" s="57"/>
      <c r="D23" s="57"/>
      <c r="E23" s="57"/>
      <c r="F23" s="57"/>
      <c r="G23" s="57"/>
    </row>
    <row r="24" spans="1:8" ht="11.25" customHeight="1">
      <c r="A24" s="1567" t="s">
        <v>248</v>
      </c>
      <c r="B24" s="1567"/>
      <c r="C24" s="1567"/>
      <c r="D24" s="1567"/>
      <c r="E24" s="1567"/>
      <c r="F24" s="1567"/>
      <c r="G24" s="1567"/>
      <c r="H24" s="1567"/>
    </row>
    <row r="25" ht="11.25" customHeight="1">
      <c r="A25" s="52"/>
    </row>
    <row r="26" spans="1:9" ht="11.25" customHeight="1">
      <c r="A26" s="55">
        <v>1990</v>
      </c>
      <c r="B26" s="59">
        <v>100</v>
      </c>
      <c r="C26" s="59">
        <v>87.28045684334354</v>
      </c>
      <c r="D26" s="59">
        <v>1.4287522428953265</v>
      </c>
      <c r="E26" s="59">
        <v>2.039266489468629</v>
      </c>
      <c r="F26" s="59">
        <v>5.121178147219774</v>
      </c>
      <c r="G26" s="59">
        <v>1.0893829593934283</v>
      </c>
      <c r="H26" s="59">
        <v>3.040658759762644</v>
      </c>
      <c r="I26" s="722" t="s">
        <v>178</v>
      </c>
    </row>
    <row r="27" spans="1:9" ht="11.25" customHeight="1">
      <c r="A27" s="55">
        <v>1995</v>
      </c>
      <c r="B27" s="59">
        <v>100</v>
      </c>
      <c r="C27" s="59">
        <v>34.21296221570922</v>
      </c>
      <c r="D27" s="59">
        <v>12.492565866635042</v>
      </c>
      <c r="E27" s="59">
        <v>35.187996363390454</v>
      </c>
      <c r="F27" s="59">
        <v>10.669635575597798</v>
      </c>
      <c r="G27" s="59">
        <v>2.3183732438152695</v>
      </c>
      <c r="H27" s="59">
        <v>5.118466734852236</v>
      </c>
      <c r="I27" s="722" t="s">
        <v>178</v>
      </c>
    </row>
    <row r="28" spans="1:9" ht="11.25" customHeight="1">
      <c r="A28" s="55">
        <v>2000</v>
      </c>
      <c r="B28" s="59">
        <v>100</v>
      </c>
      <c r="C28" s="59">
        <v>3.01056643896387</v>
      </c>
      <c r="D28" s="59">
        <v>1.7857422278879467</v>
      </c>
      <c r="E28" s="59">
        <v>64.46372951515417</v>
      </c>
      <c r="F28" s="59">
        <v>8.221874167259344</v>
      </c>
      <c r="G28" s="59">
        <v>13.438734332753633</v>
      </c>
      <c r="H28" s="59">
        <v>9.079353317981031</v>
      </c>
      <c r="I28" s="722" t="s">
        <v>178</v>
      </c>
    </row>
    <row r="29" spans="1:9" ht="11.25" customHeight="1">
      <c r="A29" s="55">
        <v>2001</v>
      </c>
      <c r="B29" s="59">
        <v>100</v>
      </c>
      <c r="C29" s="59">
        <v>0.01625487477024328</v>
      </c>
      <c r="D29" s="59">
        <v>1.5832329230370135</v>
      </c>
      <c r="E29" s="59">
        <v>67.31494953181422</v>
      </c>
      <c r="F29" s="59">
        <v>6.429259405996507</v>
      </c>
      <c r="G29" s="59">
        <v>15.99009898724063</v>
      </c>
      <c r="H29" s="59">
        <v>8.666204277141404</v>
      </c>
      <c r="I29" s="722" t="s">
        <v>178</v>
      </c>
    </row>
    <row r="30" spans="1:9" ht="11.25" customHeight="1">
      <c r="A30" s="55">
        <v>2002</v>
      </c>
      <c r="B30" s="59">
        <v>100</v>
      </c>
      <c r="C30" s="59">
        <v>0.08794340985316978</v>
      </c>
      <c r="D30" s="59">
        <v>0.9885220727612335</v>
      </c>
      <c r="E30" s="59">
        <v>66.621800420773</v>
      </c>
      <c r="F30" s="59">
        <v>7.101868690185355</v>
      </c>
      <c r="G30" s="59">
        <v>19.06232296917565</v>
      </c>
      <c r="H30" s="59">
        <v>6.137542437251596</v>
      </c>
      <c r="I30" s="722" t="s">
        <v>178</v>
      </c>
    </row>
    <row r="31" spans="1:9" ht="11.25" customHeight="1">
      <c r="A31" s="55">
        <v>2003</v>
      </c>
      <c r="B31" s="59">
        <v>100</v>
      </c>
      <c r="C31" s="59">
        <f aca="true" t="shared" si="0" ref="C31:H31">C17/$B$17*100</f>
        <v>0.0610001997120479</v>
      </c>
      <c r="D31" s="59">
        <f t="shared" si="0"/>
        <v>0.9401138566136694</v>
      </c>
      <c r="E31" s="59">
        <f t="shared" si="0"/>
        <v>62.351702273082665</v>
      </c>
      <c r="F31" s="59">
        <f t="shared" si="0"/>
        <v>12.27198190363923</v>
      </c>
      <c r="G31" s="59">
        <f t="shared" si="0"/>
        <v>19.8601490199203</v>
      </c>
      <c r="H31" s="59">
        <f t="shared" si="0"/>
        <v>4.515052747032091</v>
      </c>
      <c r="I31" s="722" t="s">
        <v>178</v>
      </c>
    </row>
    <row r="32" spans="1:9" ht="11.25" customHeight="1">
      <c r="A32" s="55">
        <v>2004</v>
      </c>
      <c r="B32" s="59">
        <v>100</v>
      </c>
      <c r="C32" s="59">
        <f aca="true" t="shared" si="1" ref="C32:H32">C18/$B$18*100</f>
        <v>0.04563922622119192</v>
      </c>
      <c r="D32" s="59">
        <f t="shared" si="1"/>
        <v>1.2970447807412369</v>
      </c>
      <c r="E32" s="59">
        <f t="shared" si="1"/>
        <v>54.63097632915045</v>
      </c>
      <c r="F32" s="59">
        <f t="shared" si="1"/>
        <v>16.537540733673588</v>
      </c>
      <c r="G32" s="59">
        <f t="shared" si="1"/>
        <v>23.234371381364685</v>
      </c>
      <c r="H32" s="59">
        <f t="shared" si="1"/>
        <v>4.254427548848852</v>
      </c>
      <c r="I32" s="722" t="s">
        <v>178</v>
      </c>
    </row>
    <row r="33" spans="1:9" ht="11.25" customHeight="1">
      <c r="A33" s="55">
        <v>2005</v>
      </c>
      <c r="B33" s="59">
        <v>100</v>
      </c>
      <c r="C33" s="57" t="s">
        <v>226</v>
      </c>
      <c r="D33" s="59">
        <f>D19/$B$19*100</f>
        <v>1.2126925216129225</v>
      </c>
      <c r="E33" s="59">
        <f>E19/$B$19*100</f>
        <v>52.82104364898894</v>
      </c>
      <c r="F33" s="59">
        <f>F19/$B$19*100</f>
        <v>18.655654645413648</v>
      </c>
      <c r="G33" s="59">
        <f>G19/$B$19*100</f>
        <v>22.686663840756903</v>
      </c>
      <c r="H33" s="59">
        <f>H19/$B$19*100</f>
        <v>4.623852843111409</v>
      </c>
      <c r="I33" s="722" t="s">
        <v>178</v>
      </c>
    </row>
    <row r="34" spans="1:9" ht="11.25" customHeight="1">
      <c r="A34" s="55">
        <v>2006</v>
      </c>
      <c r="B34" s="59">
        <v>100</v>
      </c>
      <c r="C34" s="57" t="s">
        <v>226</v>
      </c>
      <c r="D34" s="59">
        <f aca="true" t="shared" si="2" ref="D34:I34">D20/$B$20*100</f>
        <v>1.1186803399722127</v>
      </c>
      <c r="E34" s="59">
        <f t="shared" si="2"/>
        <v>51.06576368795713</v>
      </c>
      <c r="F34" s="59">
        <f t="shared" si="2"/>
        <v>17.67271699078659</v>
      </c>
      <c r="G34" s="59">
        <f t="shared" si="2"/>
        <v>25.614323008872525</v>
      </c>
      <c r="H34" s="59">
        <f t="shared" si="2"/>
        <v>4.367995365629182</v>
      </c>
      <c r="I34" s="59">
        <f t="shared" si="2"/>
        <v>0.1605206067823464</v>
      </c>
    </row>
    <row r="35" spans="1:9" ht="11.25" customHeight="1">
      <c r="A35" s="55">
        <v>2007</v>
      </c>
      <c r="B35" s="59">
        <v>100</v>
      </c>
      <c r="C35" s="737" t="s">
        <v>226</v>
      </c>
      <c r="D35" s="59">
        <f aca="true" t="shared" si="3" ref="D35:I35">D21/$B$21*100</f>
        <v>0.7571854608753645</v>
      </c>
      <c r="E35" s="1142">
        <f t="shared" si="3"/>
        <v>44.73969905214454</v>
      </c>
      <c r="F35" s="1142">
        <f t="shared" si="3"/>
        <v>16.48943831873653</v>
      </c>
      <c r="G35" s="1142">
        <f t="shared" si="3"/>
        <v>33.71372624213072</v>
      </c>
      <c r="H35" s="59">
        <f t="shared" si="3"/>
        <v>3.9374252053163596</v>
      </c>
      <c r="I35" s="59">
        <f t="shared" si="3"/>
        <v>0.36252572079647766</v>
      </c>
    </row>
    <row r="36" spans="1:9" ht="11.25" customHeight="1">
      <c r="A36" s="55">
        <v>2008</v>
      </c>
      <c r="B36" s="59">
        <v>100</v>
      </c>
      <c r="C36" s="737" t="s">
        <v>226</v>
      </c>
      <c r="D36" s="59">
        <f aca="true" t="shared" si="4" ref="D36:I36">D22/$B$22*100</f>
        <v>0.7574425661744145</v>
      </c>
      <c r="E36" s="59">
        <f t="shared" si="4"/>
        <v>41.326815167173926</v>
      </c>
      <c r="F36" s="59">
        <f t="shared" si="4"/>
        <v>15.917951021926738</v>
      </c>
      <c r="G36" s="59">
        <f t="shared" si="4"/>
        <v>36.88449056725723</v>
      </c>
      <c r="H36" s="59">
        <f t="shared" si="4"/>
        <v>4.004566274619634</v>
      </c>
      <c r="I36" s="59">
        <f t="shared" si="4"/>
        <v>1.1087344028480681</v>
      </c>
    </row>
    <row r="37" spans="1:6" ht="11.25" customHeight="1">
      <c r="A37" s="52"/>
      <c r="B37" s="67"/>
      <c r="C37" s="59"/>
      <c r="D37" s="59"/>
      <c r="E37" s="59"/>
      <c r="F37" s="59"/>
    </row>
    <row r="38" spans="1:8" ht="11.25" customHeight="1">
      <c r="A38" s="1553" t="s">
        <v>132</v>
      </c>
      <c r="B38" s="1553"/>
      <c r="C38" s="1553"/>
      <c r="D38" s="1553"/>
      <c r="E38" s="1553"/>
      <c r="F38" s="1553"/>
      <c r="G38" s="1553"/>
      <c r="H38" s="1553"/>
    </row>
    <row r="39" ht="11.25" customHeight="1">
      <c r="A39" s="42"/>
    </row>
    <row r="40" spans="1:9" ht="11.25" customHeight="1">
      <c r="A40" s="55">
        <v>1990</v>
      </c>
      <c r="B40" s="59">
        <v>100</v>
      </c>
      <c r="C40" s="59">
        <v>100</v>
      </c>
      <c r="D40" s="59">
        <v>100</v>
      </c>
      <c r="E40" s="59">
        <v>100</v>
      </c>
      <c r="F40" s="59">
        <v>100</v>
      </c>
      <c r="G40" s="59">
        <v>100</v>
      </c>
      <c r="H40" s="59">
        <v>100</v>
      </c>
      <c r="I40" s="809" t="s">
        <v>283</v>
      </c>
    </row>
    <row r="41" spans="1:9" ht="11.25" customHeight="1">
      <c r="A41" s="55">
        <v>1995</v>
      </c>
      <c r="B41" s="59">
        <v>38.4006075752267</v>
      </c>
      <c r="C41" s="59">
        <f>C13/$C$12*100</f>
        <v>15.052608379325935</v>
      </c>
      <c r="D41" s="59">
        <v>335.7629860865034</v>
      </c>
      <c r="E41" s="59">
        <v>662.611015621187</v>
      </c>
      <c r="F41" s="59">
        <f>F13/$F$12*100</f>
        <v>80.00512322181986</v>
      </c>
      <c r="G41" s="59">
        <f>G13/G12*100</f>
        <v>81.72235519291216</v>
      </c>
      <c r="H41" s="59">
        <f>H13/$H$12*100</f>
        <v>64.6413320274241</v>
      </c>
      <c r="I41" s="809" t="s">
        <v>283</v>
      </c>
    </row>
    <row r="42" spans="1:9" ht="11.25" customHeight="1">
      <c r="A42" s="55">
        <v>2000</v>
      </c>
      <c r="B42" s="59">
        <v>32.43331277042639</v>
      </c>
      <c r="C42" s="59">
        <v>1.1187228672086258</v>
      </c>
      <c r="D42" s="59">
        <v>40.537144555643565</v>
      </c>
      <c r="E42" s="662">
        <v>1025.2570286966047</v>
      </c>
      <c r="F42" s="59">
        <v>52.07056047651444</v>
      </c>
      <c r="G42" s="59">
        <v>400.10050652486404</v>
      </c>
      <c r="H42" s="59">
        <v>96.84529872673849</v>
      </c>
      <c r="I42" s="809" t="s">
        <v>283</v>
      </c>
    </row>
    <row r="43" spans="1:9" ht="11.25" customHeight="1">
      <c r="A43" s="55">
        <v>2001</v>
      </c>
      <c r="B43" s="59">
        <v>30.747865285260318</v>
      </c>
      <c r="C43" s="59">
        <f>C15/$C$12*100</f>
        <v>0.005726398757986505</v>
      </c>
      <c r="D43" s="59">
        <v>34.072410297029705</v>
      </c>
      <c r="E43" s="662">
        <v>1014.9683773932093</v>
      </c>
      <c r="F43" s="59">
        <f aca="true" t="shared" si="5" ref="F43:F50">F15/$F$12*100</f>
        <v>38.601664776472326</v>
      </c>
      <c r="G43" s="59">
        <f aca="true" t="shared" si="6" ref="G43:G50">G15/$G$12*100</f>
        <v>451.3210026999237</v>
      </c>
      <c r="H43" s="59">
        <f aca="true" t="shared" si="7" ref="H43:H50">H15/$H$12*100</f>
        <v>87.63472086190009</v>
      </c>
      <c r="I43" s="809" t="s">
        <v>283</v>
      </c>
    </row>
    <row r="44" spans="1:9" ht="11.25" customHeight="1">
      <c r="A44" s="55">
        <v>2002</v>
      </c>
      <c r="B44" s="59">
        <v>34.71740363057642</v>
      </c>
      <c r="C44" s="59">
        <f>C16/$C$12*100</f>
        <v>0.034981105357889265</v>
      </c>
      <c r="D44" s="59">
        <v>24.02020362063575</v>
      </c>
      <c r="E44" s="662">
        <v>1134.1999428462943</v>
      </c>
      <c r="F44" s="59">
        <f t="shared" si="5"/>
        <v>48.14486720841212</v>
      </c>
      <c r="G44" s="59">
        <f t="shared" si="6"/>
        <v>607.4946876585697</v>
      </c>
      <c r="H44" s="59">
        <f t="shared" si="7"/>
        <v>70.07676787463272</v>
      </c>
      <c r="I44" s="809" t="s">
        <v>283</v>
      </c>
    </row>
    <row r="45" spans="1:9" ht="11.25" customHeight="1">
      <c r="A45" s="55">
        <v>2003</v>
      </c>
      <c r="B45" s="59">
        <f>B17/B12*100</f>
        <v>39.96768105890526</v>
      </c>
      <c r="C45" s="59">
        <f>C17/$C$12*100</f>
        <v>0.02793336119902072</v>
      </c>
      <c r="D45" s="59">
        <f>D17/D12*100</f>
        <v>26.298590932777486</v>
      </c>
      <c r="E45" s="662">
        <f>E17/E12*100</f>
        <v>1222.0339827090177</v>
      </c>
      <c r="F45" s="59">
        <f>F17/F12*100</f>
        <v>95.77535570630107</v>
      </c>
      <c r="G45" s="59">
        <f>G17/G12*100</f>
        <v>728.6364220828962</v>
      </c>
      <c r="H45" s="59">
        <f>H17/H12*100</f>
        <v>59.347727717923604</v>
      </c>
      <c r="I45" s="809" t="s">
        <v>283</v>
      </c>
    </row>
    <row r="46" spans="1:9" ht="11.25" customHeight="1">
      <c r="A46" s="55">
        <v>2004</v>
      </c>
      <c r="B46" s="59">
        <v>41.6121433650101</v>
      </c>
      <c r="C46" s="59">
        <f>C18/$C$12*100</f>
        <v>0.02175912103660357</v>
      </c>
      <c r="D46" s="59">
        <f>D18/D12*100</f>
        <v>37.77618802380183</v>
      </c>
      <c r="E46" s="662">
        <f>E18/E12*100</f>
        <v>1114.7694678057685</v>
      </c>
      <c r="F46" s="59">
        <f>F18/F12*100</f>
        <v>134.37582058884533</v>
      </c>
      <c r="G46" s="59">
        <f>G18/G12*100</f>
        <v>887.5042376792547</v>
      </c>
      <c r="H46" s="59">
        <f>H18/H12*100</f>
        <v>58.222859941234084</v>
      </c>
      <c r="I46" s="809" t="s">
        <v>283</v>
      </c>
    </row>
    <row r="47" spans="1:9" ht="11.25" customHeight="1">
      <c r="A47" s="55">
        <v>2005</v>
      </c>
      <c r="B47" s="59">
        <f>B19/$B$12*100</f>
        <v>44.221105164591926</v>
      </c>
      <c r="C47" s="57" t="s">
        <v>227</v>
      </c>
      <c r="D47" s="59">
        <f>D19/D12*100</f>
        <v>37.53387180823346</v>
      </c>
      <c r="E47" s="662">
        <f>E19/E12*100</f>
        <v>1145.4142644760861</v>
      </c>
      <c r="F47" s="59">
        <f t="shared" si="5"/>
        <v>161.0906010830756</v>
      </c>
      <c r="G47" s="59">
        <f t="shared" si="6"/>
        <v>920.9152198364266</v>
      </c>
      <c r="H47" s="59">
        <f t="shared" si="7"/>
        <v>67.24591576885406</v>
      </c>
      <c r="I47" s="809" t="s">
        <v>283</v>
      </c>
    </row>
    <row r="48" spans="1:9" ht="11.25" customHeight="1">
      <c r="A48" s="55">
        <v>2006</v>
      </c>
      <c r="B48" s="59">
        <f>B20/$B$12*100</f>
        <v>45.05657737082433</v>
      </c>
      <c r="C48" s="57" t="s">
        <v>227</v>
      </c>
      <c r="D48" s="59">
        <f>D20/$D$12*100</f>
        <v>35.278269932256386</v>
      </c>
      <c r="E48" s="662">
        <f>E20/$E$12*100</f>
        <v>1128.2726139466956</v>
      </c>
      <c r="F48" s="59">
        <f t="shared" si="5"/>
        <v>155.48612400456025</v>
      </c>
      <c r="G48" s="61">
        <f t="shared" si="6"/>
        <v>1059.4013028193076</v>
      </c>
      <c r="H48" s="59">
        <f t="shared" si="7"/>
        <v>64.7250930460333</v>
      </c>
      <c r="I48" s="809" t="s">
        <v>283</v>
      </c>
    </row>
    <row r="49" spans="1:9" ht="11.25" customHeight="1">
      <c r="A49" s="55">
        <v>2007</v>
      </c>
      <c r="B49" s="1142">
        <f>B21/$B$12*100</f>
        <v>47.99564563063736</v>
      </c>
      <c r="C49" s="737" t="s">
        <v>227</v>
      </c>
      <c r="D49" s="59">
        <f>D21/$D$12*100</f>
        <v>25.435904116727464</v>
      </c>
      <c r="E49" s="662">
        <f>E21/$E$12*100</f>
        <v>1052.9819189485213</v>
      </c>
      <c r="F49" s="1142">
        <f t="shared" si="5"/>
        <v>154.53890012086075</v>
      </c>
      <c r="G49" s="61">
        <f t="shared" si="6"/>
        <v>1485.3473185468179</v>
      </c>
      <c r="H49" s="59">
        <f t="shared" si="7"/>
        <v>62.150763956904996</v>
      </c>
      <c r="I49" s="809" t="s">
        <v>283</v>
      </c>
    </row>
    <row r="50" spans="1:9" ht="11.25" customHeight="1">
      <c r="A50" s="55">
        <v>2008</v>
      </c>
      <c r="B50" s="59">
        <f>B22/$B$12*100</f>
        <v>50.41894224007984</v>
      </c>
      <c r="C50" s="737" t="s">
        <v>227</v>
      </c>
      <c r="D50" s="59">
        <f>D22/$D$12*100</f>
        <v>26.72923397602918</v>
      </c>
      <c r="E50" s="662">
        <f>E22/$E$12*100</f>
        <v>1021.7665604965315</v>
      </c>
      <c r="F50" s="59">
        <f t="shared" si="5"/>
        <v>156.71516008296794</v>
      </c>
      <c r="G50" s="61">
        <f t="shared" si="6"/>
        <v>1707.092059252318</v>
      </c>
      <c r="H50" s="59">
        <f t="shared" si="7"/>
        <v>66.4020568070519</v>
      </c>
      <c r="I50" s="809" t="s">
        <v>283</v>
      </c>
    </row>
    <row r="51" spans="1:6" ht="11.25" customHeight="1">
      <c r="A51" s="52"/>
      <c r="B51" s="59"/>
      <c r="C51" s="59"/>
      <c r="D51" s="59"/>
      <c r="E51" s="662"/>
      <c r="F51" s="59"/>
    </row>
    <row r="52" spans="1:8" ht="11.25" customHeight="1">
      <c r="A52" s="1553" t="s">
        <v>133</v>
      </c>
      <c r="B52" s="1553"/>
      <c r="C52" s="1553"/>
      <c r="D52" s="1553"/>
      <c r="E52" s="1553"/>
      <c r="F52" s="1553"/>
      <c r="G52" s="1553"/>
      <c r="H52" s="1553"/>
    </row>
    <row r="53" ht="11.25" customHeight="1">
      <c r="A53" s="42"/>
    </row>
    <row r="54" spans="1:9" ht="11.25" customHeight="1">
      <c r="A54" s="55">
        <v>1990</v>
      </c>
      <c r="B54" s="73">
        <v>-13.006334443048303</v>
      </c>
      <c r="C54" s="64">
        <f>C12/135711*100-100</f>
        <v>-13.618645504049042</v>
      </c>
      <c r="D54" s="64">
        <v>16.940889701401574</v>
      </c>
      <c r="E54" s="64">
        <v>12.530813475760056</v>
      </c>
      <c r="F54" s="60" t="s">
        <v>249</v>
      </c>
      <c r="G54" s="60" t="s">
        <v>249</v>
      </c>
      <c r="H54" s="60" t="s">
        <v>249</v>
      </c>
      <c r="I54" s="809" t="s">
        <v>283</v>
      </c>
    </row>
    <row r="55" spans="1:9" ht="11.25" customHeight="1">
      <c r="A55" s="55">
        <v>1995</v>
      </c>
      <c r="B55" s="73">
        <v>-14.042617781587182</v>
      </c>
      <c r="C55" s="64">
        <f>C13/34745*100-100</f>
        <v>-49.21277226363505</v>
      </c>
      <c r="D55" s="64">
        <v>24.196062124132638</v>
      </c>
      <c r="E55" s="64">
        <v>72.2889284019775</v>
      </c>
      <c r="F55" s="64">
        <f>F13/3910*100-100</f>
        <v>40.743703324808195</v>
      </c>
      <c r="G55" s="62">
        <f>G13/3826*100-100</f>
        <v>-68.74679679430378</v>
      </c>
      <c r="H55" s="64">
        <f>H13/1976*100-100</f>
        <v>33.6008097165992</v>
      </c>
      <c r="I55" s="809" t="s">
        <v>283</v>
      </c>
    </row>
    <row r="56" spans="1:9" ht="11.25" customHeight="1">
      <c r="A56" s="55">
        <v>2000</v>
      </c>
      <c r="B56" s="73">
        <v>-3.40900128190259</v>
      </c>
      <c r="C56" s="64">
        <v>-54.05386581659281</v>
      </c>
      <c r="D56" s="64">
        <v>-42.80729980542246</v>
      </c>
      <c r="E56" s="64">
        <v>-4.854813833616902</v>
      </c>
      <c r="F56" s="64">
        <v>-14.36915314719802</v>
      </c>
      <c r="G56" s="62">
        <v>95.71640608082862</v>
      </c>
      <c r="H56" s="64">
        <v>-5.753562929378589</v>
      </c>
      <c r="I56" s="809" t="s">
        <v>283</v>
      </c>
    </row>
    <row r="57" spans="1:9" ht="11.25" customHeight="1">
      <c r="A57" s="55">
        <v>2001</v>
      </c>
      <c r="B57" s="73">
        <v>-5.196655355856578</v>
      </c>
      <c r="C57" s="64">
        <f>C15/C14*100-100</f>
        <v>-99.48813071352741</v>
      </c>
      <c r="D57" s="64">
        <v>-15.947680403931756</v>
      </c>
      <c r="E57" s="64">
        <v>-1.003519216686101</v>
      </c>
      <c r="F57" s="64">
        <f aca="true" t="shared" si="8" ref="F57:I64">F15/F14*100-100</f>
        <v>-25.866623245042703</v>
      </c>
      <c r="G57" s="62">
        <f t="shared" si="8"/>
        <v>12.801907355715045</v>
      </c>
      <c r="H57" s="64">
        <f t="shared" si="8"/>
        <v>-9.51060917353071</v>
      </c>
      <c r="I57" s="809" t="s">
        <v>283</v>
      </c>
    </row>
    <row r="58" spans="1:9" ht="11.25" customHeight="1">
      <c r="A58" s="55">
        <v>2002</v>
      </c>
      <c r="B58" s="62">
        <v>12.90996402023066</v>
      </c>
      <c r="C58" s="64">
        <f>C16/C15*100-100</f>
        <v>510.8744227618055</v>
      </c>
      <c r="D58" s="64">
        <v>-29.502481887142167</v>
      </c>
      <c r="E58" s="64">
        <v>11.747318252349174</v>
      </c>
      <c r="F58" s="64">
        <f t="shared" si="8"/>
        <v>24.722256118229296</v>
      </c>
      <c r="G58" s="62">
        <f t="shared" si="8"/>
        <v>34.60368208533902</v>
      </c>
      <c r="H58" s="64">
        <f t="shared" si="8"/>
        <v>-20.035384165753456</v>
      </c>
      <c r="I58" s="809" t="s">
        <v>283</v>
      </c>
    </row>
    <row r="59" spans="1:9" ht="11.25" customHeight="1">
      <c r="A59" s="55">
        <v>2003</v>
      </c>
      <c r="B59" s="62">
        <f aca="true" t="shared" si="9" ref="B59:B64">B17/B16*100-100</f>
        <v>15.122897680357639</v>
      </c>
      <c r="C59" s="64">
        <f aca="true" t="shared" si="10" ref="C59:H59">C17/C16*100-100</f>
        <v>-20.14728833398361</v>
      </c>
      <c r="D59" s="62">
        <f t="shared" si="10"/>
        <v>9.485295579194727</v>
      </c>
      <c r="E59" s="62">
        <f t="shared" si="10"/>
        <v>7.744140741384825</v>
      </c>
      <c r="F59" s="64">
        <f t="shared" si="10"/>
        <v>98.93160218243722</v>
      </c>
      <c r="G59" s="62">
        <f t="shared" si="10"/>
        <v>19.941200620409674</v>
      </c>
      <c r="H59" s="64">
        <f t="shared" si="10"/>
        <v>-15.310409543863898</v>
      </c>
      <c r="I59" s="809" t="s">
        <v>283</v>
      </c>
    </row>
    <row r="60" spans="1:9" ht="11.25" customHeight="1">
      <c r="A60" s="55">
        <v>2004</v>
      </c>
      <c r="B60" s="62">
        <f t="shared" si="9"/>
        <v>4.11448015630728</v>
      </c>
      <c r="C60" s="64">
        <f aca="true" t="shared" si="11" ref="C60:H60">C18/C17*100-100</f>
        <v>-22.103463018383934</v>
      </c>
      <c r="D60" s="64">
        <f t="shared" si="11"/>
        <v>43.643391846972065</v>
      </c>
      <c r="E60" s="64">
        <f t="shared" si="11"/>
        <v>-8.777539448245449</v>
      </c>
      <c r="F60" s="64">
        <f t="shared" si="11"/>
        <v>40.30312870976343</v>
      </c>
      <c r="G60" s="62">
        <f t="shared" si="11"/>
        <v>21.803441439588696</v>
      </c>
      <c r="H60" s="64">
        <f t="shared" si="11"/>
        <v>-1.8953847433484725</v>
      </c>
      <c r="I60" s="809" t="s">
        <v>283</v>
      </c>
    </row>
    <row r="61" spans="1:9" ht="11.25" customHeight="1">
      <c r="A61" s="55">
        <v>2005</v>
      </c>
      <c r="B61" s="62">
        <f t="shared" si="9"/>
        <v>6.269712609361974</v>
      </c>
      <c r="C61" s="57" t="s">
        <v>227</v>
      </c>
      <c r="D61" s="64">
        <f aca="true" t="shared" si="12" ref="D61:E64">D19/D18*100-100</f>
        <v>-0.6414522699212029</v>
      </c>
      <c r="E61" s="64">
        <f t="shared" si="12"/>
        <v>2.7489806238267818</v>
      </c>
      <c r="F61" s="64">
        <f t="shared" si="8"/>
        <v>19.880645474136657</v>
      </c>
      <c r="G61" s="62">
        <f t="shared" si="8"/>
        <v>3.7645997324518277</v>
      </c>
      <c r="H61" s="64">
        <f t="shared" si="8"/>
        <v>15.497445224654342</v>
      </c>
      <c r="I61" s="809" t="s">
        <v>283</v>
      </c>
    </row>
    <row r="62" spans="1:9" ht="11.25" customHeight="1">
      <c r="A62" s="55">
        <v>2006</v>
      </c>
      <c r="B62" s="62">
        <f t="shared" si="9"/>
        <v>1.8893064818772842</v>
      </c>
      <c r="C62" s="57" t="s">
        <v>227</v>
      </c>
      <c r="D62" s="64">
        <f t="shared" si="12"/>
        <v>-6.009510256499254</v>
      </c>
      <c r="E62" s="64">
        <f t="shared" si="12"/>
        <v>-1.4965459276195503</v>
      </c>
      <c r="F62" s="64">
        <f t="shared" si="8"/>
        <v>-3.479083845261144</v>
      </c>
      <c r="G62" s="62">
        <f t="shared" si="8"/>
        <v>15.037875365712708</v>
      </c>
      <c r="H62" s="64">
        <f t="shared" si="8"/>
        <v>-3.7486629395986455</v>
      </c>
      <c r="I62" s="809" t="s">
        <v>283</v>
      </c>
    </row>
    <row r="63" spans="1:9" ht="11.25" customHeight="1">
      <c r="A63" s="55">
        <v>2007</v>
      </c>
      <c r="B63" s="1143">
        <f t="shared" si="9"/>
        <v>6.52306151801973</v>
      </c>
      <c r="C63" s="737" t="s">
        <v>227</v>
      </c>
      <c r="D63" s="64">
        <f t="shared" si="12"/>
        <v>-27.899230416992864</v>
      </c>
      <c r="E63" s="64">
        <f t="shared" si="12"/>
        <v>-6.673094256432194</v>
      </c>
      <c r="F63" s="1143">
        <f t="shared" si="8"/>
        <v>-0.6092015540060061</v>
      </c>
      <c r="G63" s="62">
        <f t="shared" si="8"/>
        <v>40.20629525317469</v>
      </c>
      <c r="H63" s="64">
        <f t="shared" si="8"/>
        <v>-3.977327753391421</v>
      </c>
      <c r="I63" s="64">
        <f t="shared" si="8"/>
        <v>140.5756521381071</v>
      </c>
    </row>
    <row r="64" spans="1:9" ht="11.25" customHeight="1">
      <c r="A64" s="55">
        <v>2008</v>
      </c>
      <c r="B64" s="62">
        <f t="shared" si="9"/>
        <v>5.048992627563692</v>
      </c>
      <c r="C64" s="737" t="s">
        <v>227</v>
      </c>
      <c r="D64" s="64">
        <f t="shared" si="12"/>
        <v>5.084662425862746</v>
      </c>
      <c r="E64" s="64">
        <f t="shared" si="12"/>
        <v>-2.9644724083354106</v>
      </c>
      <c r="F64" s="64">
        <f t="shared" si="8"/>
        <v>1.4082279351057991</v>
      </c>
      <c r="G64" s="62">
        <f t="shared" si="8"/>
        <v>14.928814152533903</v>
      </c>
      <c r="H64" s="64">
        <f t="shared" si="8"/>
        <v>6.84029057646778</v>
      </c>
      <c r="I64" s="64">
        <f t="shared" si="8"/>
        <v>221.27770646127516</v>
      </c>
    </row>
    <row r="81" ht="11.25" customHeight="1">
      <c r="A81" s="343"/>
    </row>
    <row r="85" ht="11.25" customHeight="1">
      <c r="A85" s="343"/>
    </row>
  </sheetData>
  <sheetProtection/>
  <mergeCells count="13">
    <mergeCell ref="I7:I8"/>
    <mergeCell ref="C6:I6"/>
    <mergeCell ref="A52:H52"/>
    <mergeCell ref="A38:H38"/>
    <mergeCell ref="A24:H24"/>
    <mergeCell ref="G7:G8"/>
    <mergeCell ref="H7:H8"/>
    <mergeCell ref="A3:H3"/>
    <mergeCell ref="A10:H10"/>
    <mergeCell ref="A6:A8"/>
    <mergeCell ref="E7:E8"/>
    <mergeCell ref="F7:F8"/>
    <mergeCell ref="C7:C8"/>
  </mergeCells>
  <printOptions/>
  <pageMargins left="0.7874015748031497" right="0.3937007874015748" top="0.6692913385826772" bottom="0.3937007874015748" header="0.5118110236220472" footer="0.5118110236220472"/>
  <pageSetup horizontalDpi="600" verticalDpi="600" orientation="portrait" paperSize="9" r:id="rId1"/>
  <headerFooter alignWithMargins="0">
    <oddHeader>&amp;C&amp;9- 15 -</oddHeader>
  </headerFooter>
</worksheet>
</file>

<file path=xl/worksheets/sheet12.xml><?xml version="1.0" encoding="utf-8"?>
<worksheet xmlns="http://schemas.openxmlformats.org/spreadsheetml/2006/main" xmlns:r="http://schemas.openxmlformats.org/officeDocument/2006/relationships">
  <dimension ref="A1:K89"/>
  <sheetViews>
    <sheetView zoomScalePageLayoutView="0" workbookViewId="0" topLeftCell="A1">
      <selection activeCell="A1" sqref="A1"/>
    </sheetView>
  </sheetViews>
  <sheetFormatPr defaultColWidth="11.421875" defaultRowHeight="11.25" customHeight="1"/>
  <cols>
    <col min="1" max="1" width="8.7109375" style="42" customWidth="1"/>
    <col min="2" max="2" width="13.140625" style="41" customWidth="1"/>
    <col min="3" max="3" width="9.140625" style="41" customWidth="1"/>
    <col min="4" max="4" width="8.7109375" style="68" customWidth="1"/>
    <col min="5" max="5" width="8.57421875" style="41" customWidth="1"/>
    <col min="6" max="6" width="9.57421875" style="41" customWidth="1"/>
    <col min="7" max="7" width="10.8515625" style="41" customWidth="1"/>
    <col min="8" max="8" width="8.8515625" style="41" customWidth="1"/>
    <col min="9" max="9" width="9.421875" style="41" customWidth="1"/>
    <col min="10" max="16384" width="11.421875" style="41" customWidth="1"/>
  </cols>
  <sheetData>
    <row r="1" spans="1:9" ht="11.25">
      <c r="A1" s="39"/>
      <c r="B1" s="40"/>
      <c r="C1" s="40"/>
      <c r="E1" s="40"/>
      <c r="F1" s="40"/>
      <c r="G1" s="40"/>
      <c r="H1" s="40"/>
      <c r="I1" s="40"/>
    </row>
    <row r="2" spans="1:9" ht="11.25">
      <c r="A2" s="39"/>
      <c r="B2" s="40"/>
      <c r="C2" s="40"/>
      <c r="E2" s="40"/>
      <c r="F2" s="40"/>
      <c r="G2" s="40"/>
      <c r="H2" s="40"/>
      <c r="I2" s="40"/>
    </row>
    <row r="3" spans="1:9" ht="12.75">
      <c r="A3" s="43" t="s">
        <v>20</v>
      </c>
      <c r="B3" s="40"/>
      <c r="C3" s="44"/>
      <c r="D3" s="40"/>
      <c r="E3" s="40"/>
      <c r="F3" s="40"/>
      <c r="G3" s="40"/>
      <c r="H3" s="40"/>
      <c r="I3" s="40"/>
    </row>
    <row r="4" spans="3:7" ht="12.75">
      <c r="C4" s="69"/>
      <c r="E4" s="40"/>
      <c r="F4" s="40"/>
      <c r="G4" s="40"/>
    </row>
    <row r="5" ht="11.25">
      <c r="I5" s="53"/>
    </row>
    <row r="6" spans="1:9" ht="10.5" customHeight="1">
      <c r="A6" s="1555" t="s">
        <v>250</v>
      </c>
      <c r="B6" s="659" t="s">
        <v>258</v>
      </c>
      <c r="C6" s="660" t="s">
        <v>243</v>
      </c>
      <c r="D6" s="660"/>
      <c r="E6" s="659" t="s">
        <v>259</v>
      </c>
      <c r="F6" s="663" t="s">
        <v>259</v>
      </c>
      <c r="G6" s="659" t="s">
        <v>260</v>
      </c>
      <c r="H6" s="659" t="s">
        <v>261</v>
      </c>
      <c r="I6" s="663" t="s">
        <v>262</v>
      </c>
    </row>
    <row r="7" spans="1:9" ht="10.5" customHeight="1">
      <c r="A7" s="1559"/>
      <c r="B7" s="376" t="s">
        <v>263</v>
      </c>
      <c r="C7" s="659" t="s">
        <v>264</v>
      </c>
      <c r="D7" s="664" t="s">
        <v>265</v>
      </c>
      <c r="E7" s="376" t="s">
        <v>266</v>
      </c>
      <c r="F7" s="52" t="s">
        <v>266</v>
      </c>
      <c r="G7" s="376" t="s">
        <v>267</v>
      </c>
      <c r="H7" s="376" t="s">
        <v>268</v>
      </c>
      <c r="I7" s="103" t="s">
        <v>269</v>
      </c>
    </row>
    <row r="8" spans="1:9" ht="10.5" customHeight="1">
      <c r="A8" s="1560"/>
      <c r="B8" s="661" t="s">
        <v>244</v>
      </c>
      <c r="C8" s="661" t="s">
        <v>270</v>
      </c>
      <c r="D8" s="665" t="s">
        <v>270</v>
      </c>
      <c r="E8" s="661" t="s">
        <v>271</v>
      </c>
      <c r="F8" s="666" t="s">
        <v>272</v>
      </c>
      <c r="G8" s="661" t="s">
        <v>273</v>
      </c>
      <c r="H8" s="661" t="s">
        <v>274</v>
      </c>
      <c r="I8" s="666" t="s">
        <v>275</v>
      </c>
    </row>
    <row r="9" spans="1:9" ht="10.5" customHeight="1">
      <c r="A9" s="710"/>
      <c r="B9" s="53"/>
      <c r="I9" s="53"/>
    </row>
    <row r="10" spans="1:9" ht="10.5" customHeight="1">
      <c r="A10" s="54" t="s">
        <v>247</v>
      </c>
      <c r="B10" s="44"/>
      <c r="C10" s="40"/>
      <c r="D10" s="40"/>
      <c r="E10" s="40"/>
      <c r="F10" s="40"/>
      <c r="G10" s="40"/>
      <c r="H10" s="54"/>
      <c r="I10" s="44"/>
    </row>
    <row r="11" spans="1:2" ht="10.5" customHeight="1">
      <c r="A11" s="710"/>
      <c r="B11" s="53"/>
    </row>
    <row r="12" spans="1:9" ht="10.5" customHeight="1">
      <c r="A12" s="55">
        <v>1990</v>
      </c>
      <c r="B12" s="56">
        <v>354526</v>
      </c>
      <c r="C12" s="57">
        <v>144458</v>
      </c>
      <c r="D12" s="66">
        <v>210068</v>
      </c>
      <c r="E12" s="57">
        <v>124316</v>
      </c>
      <c r="F12" s="57">
        <v>88853</v>
      </c>
      <c r="G12" s="57">
        <v>10917</v>
      </c>
      <c r="H12" s="79">
        <v>216</v>
      </c>
      <c r="I12" s="57">
        <v>307930</v>
      </c>
    </row>
    <row r="13" spans="1:9" ht="10.5" customHeight="1">
      <c r="A13" s="55">
        <v>1995</v>
      </c>
      <c r="B13" s="57">
        <v>225967.39148364204</v>
      </c>
      <c r="C13" s="57">
        <v>83974.72195387003</v>
      </c>
      <c r="D13" s="66">
        <v>141992.669529772</v>
      </c>
      <c r="E13" s="57">
        <v>44310.726351581</v>
      </c>
      <c r="F13" s="57">
        <v>34717.32136</v>
      </c>
      <c r="G13" s="57">
        <v>7266.281700933244</v>
      </c>
      <c r="H13" s="79">
        <v>6236.5594</v>
      </c>
      <c r="I13" s="57">
        <v>202871.1453911278</v>
      </c>
    </row>
    <row r="14" spans="1:9" ht="10.5" customHeight="1">
      <c r="A14" s="55">
        <v>2000</v>
      </c>
      <c r="B14" s="57">
        <v>224078.31952045998</v>
      </c>
      <c r="C14" s="57">
        <v>92368.97659545999</v>
      </c>
      <c r="D14" s="57">
        <v>131709.342925</v>
      </c>
      <c r="E14" s="57">
        <v>37278.470646758804</v>
      </c>
      <c r="F14" s="57">
        <v>29696.750310999996</v>
      </c>
      <c r="G14" s="57">
        <v>6283.684734583999</v>
      </c>
      <c r="H14" s="79">
        <v>5511.167976</v>
      </c>
      <c r="I14" s="57">
        <v>204701.74647411716</v>
      </c>
    </row>
    <row r="15" spans="1:9" ht="10.5" customHeight="1">
      <c r="A15" s="55">
        <v>2001</v>
      </c>
      <c r="B15" s="57">
        <v>229823.95208430543</v>
      </c>
      <c r="C15" s="57">
        <v>95526.80564710542</v>
      </c>
      <c r="D15" s="57">
        <v>134297.14643720002</v>
      </c>
      <c r="E15" s="57">
        <v>36080.98844674276</v>
      </c>
      <c r="F15" s="57">
        <v>29552.089200000002</v>
      </c>
      <c r="G15" s="57">
        <v>5217.391853848933</v>
      </c>
      <c r="H15" s="79">
        <v>4780.907264200001</v>
      </c>
      <c r="I15" s="57">
        <v>213296.75371951368</v>
      </c>
    </row>
    <row r="16" spans="1:9" ht="10.5" customHeight="1">
      <c r="A16" s="55">
        <v>2002</v>
      </c>
      <c r="B16" s="57">
        <v>240783.56735684816</v>
      </c>
      <c r="C16" s="57">
        <v>103916.78000440814</v>
      </c>
      <c r="D16" s="57">
        <v>136866.78735244</v>
      </c>
      <c r="E16" s="57">
        <v>41907.8148828677</v>
      </c>
      <c r="F16" s="57">
        <v>29896.596800000003</v>
      </c>
      <c r="G16" s="57">
        <v>4722.171455468407</v>
      </c>
      <c r="H16" s="79">
        <v>5002.962150552</v>
      </c>
      <c r="I16" s="57">
        <v>219047.21566796</v>
      </c>
    </row>
    <row r="17" spans="1:10" ht="10.5" customHeight="1">
      <c r="A17" s="55">
        <v>2003</v>
      </c>
      <c r="B17" s="57">
        <v>249587.21430505975</v>
      </c>
      <c r="C17" s="57">
        <v>116209.60714545971</v>
      </c>
      <c r="D17" s="57">
        <v>133377.60715960004</v>
      </c>
      <c r="E17" s="57">
        <v>49579.63837843914</v>
      </c>
      <c r="F17" s="57">
        <v>32099.393600000003</v>
      </c>
      <c r="G17" s="57">
        <v>4102.153182208282</v>
      </c>
      <c r="H17" s="79">
        <v>4654.184985</v>
      </c>
      <c r="I17" s="57">
        <v>223350.6315594123</v>
      </c>
      <c r="J17" s="57"/>
    </row>
    <row r="18" spans="1:10" ht="10.5" customHeight="1">
      <c r="A18" s="55">
        <v>2004</v>
      </c>
      <c r="B18" s="57">
        <v>247177.17048030277</v>
      </c>
      <c r="C18" s="57">
        <v>122717.28175541155</v>
      </c>
      <c r="D18" s="57">
        <v>124459.8887248912</v>
      </c>
      <c r="E18" s="57">
        <v>51872.488635830465</v>
      </c>
      <c r="F18" s="57">
        <v>35760.8096</v>
      </c>
      <c r="G18" s="57">
        <v>4032.4022820155574</v>
      </c>
      <c r="H18" s="79">
        <v>5677.272992</v>
      </c>
      <c r="I18" s="57">
        <v>221384.56219765672</v>
      </c>
      <c r="J18" s="57"/>
    </row>
    <row r="19" spans="1:10" ht="10.5" customHeight="1">
      <c r="A19" s="55">
        <v>2005</v>
      </c>
      <c r="B19" s="57">
        <v>248551.1597785183</v>
      </c>
      <c r="C19" s="57">
        <v>124670.28092655832</v>
      </c>
      <c r="D19" s="57">
        <v>123880.87885196</v>
      </c>
      <c r="E19" s="57">
        <v>54995.91515451383</v>
      </c>
      <c r="F19" s="57">
        <v>38957.82440000001</v>
      </c>
      <c r="G19" s="57">
        <v>4398.777825204516</v>
      </c>
      <c r="H19" s="79">
        <v>7480.1433218</v>
      </c>
      <c r="I19" s="57">
        <v>220633.74327700003</v>
      </c>
      <c r="J19" s="57"/>
    </row>
    <row r="20" spans="1:10" ht="10.5" customHeight="1">
      <c r="A20" s="55">
        <v>2006</v>
      </c>
      <c r="B20" s="57">
        <v>250626.38888269305</v>
      </c>
      <c r="C20" s="57">
        <v>127861.96824013302</v>
      </c>
      <c r="D20" s="57">
        <v>122764.42064256003</v>
      </c>
      <c r="E20" s="57">
        <v>56289.38637115182</v>
      </c>
      <c r="F20" s="57">
        <v>39159.664800000006</v>
      </c>
      <c r="G20" s="57">
        <v>4227.454392923462</v>
      </c>
      <c r="H20" s="79">
        <v>7613.49796</v>
      </c>
      <c r="I20" s="57">
        <v>221655.71495861775</v>
      </c>
      <c r="J20" s="57"/>
    </row>
    <row r="21" spans="1:10" ht="10.5" customHeight="1">
      <c r="A21" s="55">
        <v>2007</v>
      </c>
      <c r="B21" s="1141">
        <v>241970.23153153568</v>
      </c>
      <c r="C21" s="57">
        <v>130678.28399537616</v>
      </c>
      <c r="D21" s="1141">
        <v>111291.94753615953</v>
      </c>
      <c r="E21" s="57">
        <v>60679.20261652296</v>
      </c>
      <c r="F21" s="57">
        <v>41097.8502504</v>
      </c>
      <c r="G21" s="1141">
        <v>3785.188699355003</v>
      </c>
      <c r="H21" s="79">
        <v>5603.196</v>
      </c>
      <c r="I21" s="1141">
        <v>213000.49406605776</v>
      </c>
      <c r="J21" s="57"/>
    </row>
    <row r="22" spans="1:11" ht="10.5" customHeight="1">
      <c r="A22" s="55">
        <v>2008</v>
      </c>
      <c r="B22" s="57">
        <v>249605.60166797615</v>
      </c>
      <c r="C22" s="57">
        <v>130411.54083997614</v>
      </c>
      <c r="D22" s="57">
        <v>119194.06082800002</v>
      </c>
      <c r="E22" s="57">
        <v>63756.91402012296</v>
      </c>
      <c r="F22" s="57">
        <v>41502.1698</v>
      </c>
      <c r="G22" s="57">
        <v>4555.911270795484</v>
      </c>
      <c r="H22" s="79">
        <v>5866.792140210527</v>
      </c>
      <c r="I22" s="57">
        <v>218115.41683684714</v>
      </c>
      <c r="J22" s="57"/>
      <c r="K22" s="57"/>
    </row>
    <row r="23" spans="1:11" ht="10.5" customHeight="1">
      <c r="A23" s="52"/>
      <c r="B23" s="57"/>
      <c r="C23" s="57"/>
      <c r="D23" s="57"/>
      <c r="E23" s="57"/>
      <c r="F23" s="57"/>
      <c r="G23" s="57"/>
      <c r="H23" s="79"/>
      <c r="I23" s="57"/>
      <c r="J23" s="57"/>
      <c r="K23" s="57"/>
    </row>
    <row r="24" spans="1:9" ht="10.5" customHeight="1">
      <c r="A24" s="54" t="s">
        <v>248</v>
      </c>
      <c r="B24" s="44"/>
      <c r="C24" s="40"/>
      <c r="D24" s="40"/>
      <c r="E24" s="40"/>
      <c r="F24" s="40"/>
      <c r="G24" s="40"/>
      <c r="H24" s="54"/>
      <c r="I24" s="44"/>
    </row>
    <row r="25" spans="1:8" ht="10.5" customHeight="1">
      <c r="A25" s="52"/>
      <c r="H25" s="80"/>
    </row>
    <row r="26" spans="1:9" ht="10.5" customHeight="1">
      <c r="A26" s="55">
        <v>1990</v>
      </c>
      <c r="B26" s="59">
        <v>100</v>
      </c>
      <c r="C26" s="59">
        <v>40.74679995261278</v>
      </c>
      <c r="D26" s="81">
        <v>59.25320004738721</v>
      </c>
      <c r="E26" s="59" t="s">
        <v>40</v>
      </c>
      <c r="F26" s="59" t="s">
        <v>41</v>
      </c>
      <c r="G26" s="59" t="s">
        <v>42</v>
      </c>
      <c r="H26" s="59" t="s">
        <v>43</v>
      </c>
      <c r="I26" s="59" t="s">
        <v>44</v>
      </c>
    </row>
    <row r="27" spans="1:9" ht="10.5" customHeight="1">
      <c r="A27" s="55">
        <v>1995</v>
      </c>
      <c r="B27" s="59">
        <v>100</v>
      </c>
      <c r="C27" s="59">
        <v>37.16231859938473</v>
      </c>
      <c r="D27" s="81">
        <v>62.83768140061527</v>
      </c>
      <c r="E27" s="59" t="s">
        <v>40</v>
      </c>
      <c r="F27" s="59" t="s">
        <v>41</v>
      </c>
      <c r="G27" s="59" t="s">
        <v>42</v>
      </c>
      <c r="H27" s="59" t="s">
        <v>43</v>
      </c>
      <c r="I27" s="59" t="s">
        <v>44</v>
      </c>
    </row>
    <row r="28" spans="1:9" ht="10.5" customHeight="1">
      <c r="A28" s="55">
        <v>2000</v>
      </c>
      <c r="B28" s="59">
        <v>100</v>
      </c>
      <c r="C28" s="59">
        <v>41.221737468013295</v>
      </c>
      <c r="D28" s="81">
        <v>58.77826253198671</v>
      </c>
      <c r="E28" s="59" t="s">
        <v>40</v>
      </c>
      <c r="F28" s="59" t="s">
        <v>41</v>
      </c>
      <c r="G28" s="59" t="s">
        <v>42</v>
      </c>
      <c r="H28" s="59" t="s">
        <v>43</v>
      </c>
      <c r="I28" s="59" t="s">
        <v>44</v>
      </c>
    </row>
    <row r="29" spans="1:9" ht="10.5" customHeight="1">
      <c r="A29" s="55">
        <v>2001</v>
      </c>
      <c r="B29" s="59">
        <v>100</v>
      </c>
      <c r="C29" s="59">
        <v>41.56520883953109</v>
      </c>
      <c r="D29" s="81">
        <v>58.43479116046891</v>
      </c>
      <c r="E29" s="59" t="s">
        <v>40</v>
      </c>
      <c r="F29" s="59" t="s">
        <v>41</v>
      </c>
      <c r="G29" s="59" t="s">
        <v>42</v>
      </c>
      <c r="H29" s="59" t="s">
        <v>43</v>
      </c>
      <c r="I29" s="59" t="s">
        <v>44</v>
      </c>
    </row>
    <row r="30" spans="1:9" ht="10.5" customHeight="1">
      <c r="A30" s="55">
        <v>2002</v>
      </c>
      <c r="B30" s="59">
        <v>100</v>
      </c>
      <c r="C30" s="59">
        <v>43.15775413793105</v>
      </c>
      <c r="D30" s="59">
        <v>56.84224586206894</v>
      </c>
      <c r="E30" s="59" t="s">
        <v>40</v>
      </c>
      <c r="F30" s="59" t="s">
        <v>41</v>
      </c>
      <c r="G30" s="59" t="s">
        <v>42</v>
      </c>
      <c r="H30" s="59" t="s">
        <v>43</v>
      </c>
      <c r="I30" s="59" t="s">
        <v>44</v>
      </c>
    </row>
    <row r="31" spans="1:9" ht="10.5" customHeight="1">
      <c r="A31" s="55">
        <v>2003</v>
      </c>
      <c r="B31" s="59">
        <v>100</v>
      </c>
      <c r="C31" s="59">
        <f>C17/$B$17*100</f>
        <v>46.5607212569077</v>
      </c>
      <c r="D31" s="59">
        <f>D17/$B$17*100</f>
        <v>53.43927874309231</v>
      </c>
      <c r="E31" s="59" t="s">
        <v>40</v>
      </c>
      <c r="F31" s="59" t="s">
        <v>41</v>
      </c>
      <c r="G31" s="59" t="s">
        <v>42</v>
      </c>
      <c r="H31" s="59" t="s">
        <v>43</v>
      </c>
      <c r="I31" s="59" t="s">
        <v>44</v>
      </c>
    </row>
    <row r="32" spans="1:9" ht="10.5" customHeight="1">
      <c r="A32" s="55">
        <v>2004</v>
      </c>
      <c r="B32" s="59">
        <v>100</v>
      </c>
      <c r="C32" s="59">
        <f>C18/$B$18*100</f>
        <v>49.64749839839708</v>
      </c>
      <c r="D32" s="59">
        <f>D18/$B$18*100</f>
        <v>50.3525016016029</v>
      </c>
      <c r="E32" s="59" t="s">
        <v>40</v>
      </c>
      <c r="F32" s="59" t="s">
        <v>41</v>
      </c>
      <c r="G32" s="59" t="s">
        <v>42</v>
      </c>
      <c r="H32" s="59" t="s">
        <v>43</v>
      </c>
      <c r="I32" s="59" t="s">
        <v>44</v>
      </c>
    </row>
    <row r="33" spans="1:9" ht="10.5" customHeight="1">
      <c r="A33" s="55">
        <v>2005</v>
      </c>
      <c r="B33" s="59">
        <v>100</v>
      </c>
      <c r="C33" s="59">
        <f>C19/$B$19*100</f>
        <v>50.15880072241501</v>
      </c>
      <c r="D33" s="59">
        <f>D19/$B$19*100</f>
        <v>49.841199277585</v>
      </c>
      <c r="E33" s="59" t="s">
        <v>40</v>
      </c>
      <c r="F33" s="59" t="s">
        <v>41</v>
      </c>
      <c r="G33" s="59" t="s">
        <v>42</v>
      </c>
      <c r="H33" s="59" t="s">
        <v>43</v>
      </c>
      <c r="I33" s="59" t="s">
        <v>44</v>
      </c>
    </row>
    <row r="34" spans="1:9" ht="10.5" customHeight="1">
      <c r="A34" s="55">
        <v>2006</v>
      </c>
      <c r="B34" s="59">
        <v>100</v>
      </c>
      <c r="C34" s="59">
        <f>C20/$B$20*100</f>
        <v>51.01696146608866</v>
      </c>
      <c r="D34" s="59">
        <f>D20/$B$20*100</f>
        <v>48.98303853391134</v>
      </c>
      <c r="E34" s="59" t="s">
        <v>40</v>
      </c>
      <c r="F34" s="59" t="s">
        <v>41</v>
      </c>
      <c r="G34" s="59" t="s">
        <v>42</v>
      </c>
      <c r="H34" s="59" t="s">
        <v>43</v>
      </c>
      <c r="I34" s="59" t="s">
        <v>44</v>
      </c>
    </row>
    <row r="35" spans="1:9" ht="10.5" customHeight="1">
      <c r="A35" s="55">
        <v>2007</v>
      </c>
      <c r="B35" s="59">
        <v>100</v>
      </c>
      <c r="C35" s="1142">
        <f>C21/$B$21*100</f>
        <v>54.005934187960236</v>
      </c>
      <c r="D35" s="1142">
        <f>D21/$B$21*100</f>
        <v>45.99406581203977</v>
      </c>
      <c r="E35" s="59" t="s">
        <v>40</v>
      </c>
      <c r="F35" s="59" t="s">
        <v>41</v>
      </c>
      <c r="G35" s="59" t="s">
        <v>42</v>
      </c>
      <c r="H35" s="59" t="s">
        <v>43</v>
      </c>
      <c r="I35" s="59" t="s">
        <v>44</v>
      </c>
    </row>
    <row r="36" spans="1:9" ht="10.5" customHeight="1">
      <c r="A36" s="55">
        <v>2008</v>
      </c>
      <c r="B36" s="59">
        <v>100</v>
      </c>
      <c r="C36" s="59">
        <f>C22/$B$22*100</f>
        <v>52.24704091915724</v>
      </c>
      <c r="D36" s="59">
        <f>D22/$B$22*100</f>
        <v>47.75295908084276</v>
      </c>
      <c r="E36" s="59" t="s">
        <v>40</v>
      </c>
      <c r="F36" s="59" t="s">
        <v>41</v>
      </c>
      <c r="G36" s="59" t="s">
        <v>42</v>
      </c>
      <c r="H36" s="59" t="s">
        <v>43</v>
      </c>
      <c r="I36" s="59" t="s">
        <v>44</v>
      </c>
    </row>
    <row r="37" spans="1:9" ht="10.5" customHeight="1">
      <c r="A37" s="52"/>
      <c r="B37" s="57"/>
      <c r="C37" s="59"/>
      <c r="D37" s="59"/>
      <c r="E37" s="59"/>
      <c r="F37" s="59"/>
      <c r="G37" s="59"/>
      <c r="H37" s="59"/>
      <c r="I37" s="59"/>
    </row>
    <row r="38" spans="1:9" ht="10.5" customHeight="1">
      <c r="A38" s="54" t="s">
        <v>132</v>
      </c>
      <c r="B38" s="44"/>
      <c r="C38" s="40"/>
      <c r="D38" s="40"/>
      <c r="E38" s="40"/>
      <c r="F38" s="40"/>
      <c r="G38" s="40"/>
      <c r="H38" s="54"/>
      <c r="I38" s="44"/>
    </row>
    <row r="39" ht="10.5" customHeight="1">
      <c r="H39" s="80"/>
    </row>
    <row r="40" spans="1:9" ht="10.5" customHeight="1">
      <c r="A40" s="55">
        <v>1990</v>
      </c>
      <c r="B40" s="59">
        <v>100</v>
      </c>
      <c r="C40" s="59">
        <v>100</v>
      </c>
      <c r="D40" s="59">
        <v>100</v>
      </c>
      <c r="E40" s="59">
        <v>100</v>
      </c>
      <c r="F40" s="59">
        <v>100</v>
      </c>
      <c r="G40" s="59">
        <v>100</v>
      </c>
      <c r="H40" s="59">
        <v>100</v>
      </c>
      <c r="I40" s="59">
        <v>100</v>
      </c>
    </row>
    <row r="41" spans="1:9" ht="10.5" customHeight="1">
      <c r="A41" s="55">
        <v>1995</v>
      </c>
      <c r="B41" s="59">
        <v>63.73788988216437</v>
      </c>
      <c r="C41" s="59">
        <v>58.130890607560694</v>
      </c>
      <c r="D41" s="81">
        <v>67.59366944502352</v>
      </c>
      <c r="E41" s="59">
        <v>35.64362298624553</v>
      </c>
      <c r="F41" s="59">
        <v>39.07276215772118</v>
      </c>
      <c r="G41" s="59">
        <f>G13/G12*100</f>
        <v>66.5593267466634</v>
      </c>
      <c r="H41" s="61">
        <v>2887.2960185185184</v>
      </c>
      <c r="I41" s="59">
        <v>65.88222823080824</v>
      </c>
    </row>
    <row r="42" spans="1:9" ht="10.5" customHeight="1">
      <c r="A42" s="55">
        <v>2000</v>
      </c>
      <c r="B42" s="59">
        <v>63.20504547493272</v>
      </c>
      <c r="C42" s="59">
        <v>63.941752340098844</v>
      </c>
      <c r="D42" s="81">
        <v>62.698432376658985</v>
      </c>
      <c r="E42" s="59">
        <v>29.986864640721066</v>
      </c>
      <c r="F42" s="59">
        <v>33.422338368991475</v>
      </c>
      <c r="G42" s="59">
        <v>57.55871333318676</v>
      </c>
      <c r="H42" s="61">
        <v>2551.4666555555555</v>
      </c>
      <c r="I42" s="59">
        <v>66.47671434225867</v>
      </c>
    </row>
    <row r="43" spans="1:9" ht="10.5" customHeight="1">
      <c r="A43" s="55">
        <v>2001</v>
      </c>
      <c r="B43" s="59">
        <v>64.82569743384278</v>
      </c>
      <c r="C43" s="59">
        <v>66.1277365373364</v>
      </c>
      <c r="D43" s="81">
        <v>63.93032086619572</v>
      </c>
      <c r="E43" s="59">
        <v>29.02360794004212</v>
      </c>
      <c r="F43" s="59">
        <v>33.25952888478724</v>
      </c>
      <c r="G43" s="59">
        <v>47.791443197297184</v>
      </c>
      <c r="H43" s="61">
        <v>2213.3829926851854</v>
      </c>
      <c r="I43" s="59">
        <v>69.26793547868466</v>
      </c>
    </row>
    <row r="44" spans="1:9" ht="10.5" customHeight="1">
      <c r="A44" s="55">
        <v>2002</v>
      </c>
      <c r="B44" s="59">
        <v>67.91704059980034</v>
      </c>
      <c r="C44" s="59">
        <v>71.93563527420298</v>
      </c>
      <c r="D44" s="81">
        <v>65.15356329971247</v>
      </c>
      <c r="E44" s="59">
        <v>33.710716949441505</v>
      </c>
      <c r="F44" s="59">
        <v>33.64725647980372</v>
      </c>
      <c r="G44" s="59">
        <v>43.255211646683215</v>
      </c>
      <c r="H44" s="61">
        <v>2316.186180811111</v>
      </c>
      <c r="I44" s="59">
        <v>71.13539300099373</v>
      </c>
    </row>
    <row r="45" spans="1:9" ht="10.5" customHeight="1">
      <c r="A45" s="55">
        <v>2003</v>
      </c>
      <c r="B45" s="59">
        <f>B17/B12*100</f>
        <v>70.40025676679842</v>
      </c>
      <c r="C45" s="59">
        <f aca="true" t="shared" si="0" ref="C45:I45">C17/C12*100</f>
        <v>80.44525546903579</v>
      </c>
      <c r="D45" s="59">
        <f t="shared" si="0"/>
        <v>63.49258676219131</v>
      </c>
      <c r="E45" s="59">
        <f t="shared" si="0"/>
        <v>39.88194470417254</v>
      </c>
      <c r="F45" s="59">
        <f t="shared" si="0"/>
        <v>36.1264038355486</v>
      </c>
      <c r="G45" s="59">
        <f t="shared" si="0"/>
        <v>37.57582836134727</v>
      </c>
      <c r="H45" s="61">
        <f t="shared" si="0"/>
        <v>2154.7152708333333</v>
      </c>
      <c r="I45" s="59">
        <f t="shared" si="0"/>
        <v>72.53292357334858</v>
      </c>
    </row>
    <row r="46" spans="1:9" ht="10.5" customHeight="1">
      <c r="A46" s="55">
        <v>2004</v>
      </c>
      <c r="B46" s="59">
        <f>B18/B12*100</f>
        <v>69.72046351475005</v>
      </c>
      <c r="C46" s="59">
        <f aca="true" t="shared" si="1" ref="C46:I46">C18/C12*100</f>
        <v>84.95014589390102</v>
      </c>
      <c r="D46" s="59">
        <f t="shared" si="1"/>
        <v>59.247428796813985</v>
      </c>
      <c r="E46" s="59">
        <f t="shared" si="1"/>
        <v>41.72631731702312</v>
      </c>
      <c r="F46" s="59">
        <f t="shared" si="1"/>
        <v>40.24716059108865</v>
      </c>
      <c r="G46" s="59">
        <f t="shared" si="1"/>
        <v>36.936908326605824</v>
      </c>
      <c r="H46" s="61">
        <f t="shared" si="1"/>
        <v>2628.3671259259263</v>
      </c>
      <c r="I46" s="59">
        <f t="shared" si="1"/>
        <v>71.89444425605063</v>
      </c>
    </row>
    <row r="47" spans="1:9" ht="10.5" customHeight="1">
      <c r="A47" s="55">
        <v>2005</v>
      </c>
      <c r="B47" s="59">
        <f aca="true" t="shared" si="2" ref="B47:I47">B19/B12*100</f>
        <v>70.10802022376873</v>
      </c>
      <c r="C47" s="59">
        <f t="shared" si="2"/>
        <v>86.30209536789816</v>
      </c>
      <c r="D47" s="59">
        <f t="shared" si="2"/>
        <v>58.97179906123732</v>
      </c>
      <c r="E47" s="59">
        <f t="shared" si="2"/>
        <v>44.23880687483013</v>
      </c>
      <c r="F47" s="59">
        <f t="shared" si="2"/>
        <v>43.845254971694835</v>
      </c>
      <c r="G47" s="59">
        <f t="shared" si="2"/>
        <v>40.29291769904293</v>
      </c>
      <c r="H47" s="61">
        <f t="shared" si="2"/>
        <v>3463.0293156481484</v>
      </c>
      <c r="I47" s="59">
        <f t="shared" si="2"/>
        <v>71.65061646380671</v>
      </c>
    </row>
    <row r="48" spans="1:9" ht="10.5" customHeight="1">
      <c r="A48" s="55">
        <v>2006</v>
      </c>
      <c r="B48" s="59">
        <f>B20/B12*100</f>
        <v>70.69337337252925</v>
      </c>
      <c r="C48" s="59">
        <f aca="true" t="shared" si="3" ref="C48:I48">C20/C12*100</f>
        <v>88.51151770073864</v>
      </c>
      <c r="D48" s="59">
        <f t="shared" si="3"/>
        <v>58.44032439141612</v>
      </c>
      <c r="E48" s="59">
        <f t="shared" si="3"/>
        <v>45.27927730231975</v>
      </c>
      <c r="F48" s="59">
        <f t="shared" si="3"/>
        <v>44.072417138419645</v>
      </c>
      <c r="G48" s="59">
        <f t="shared" si="3"/>
        <v>38.72359066523278</v>
      </c>
      <c r="H48" s="61">
        <f t="shared" si="3"/>
        <v>3524.7675740740738</v>
      </c>
      <c r="I48" s="59">
        <f t="shared" si="3"/>
        <v>71.98250087962126</v>
      </c>
    </row>
    <row r="49" spans="1:9" ht="10.5" customHeight="1">
      <c r="A49" s="55">
        <v>2007</v>
      </c>
      <c r="B49" s="1142">
        <f>B21/$B$12*100</f>
        <v>68.25175911824117</v>
      </c>
      <c r="C49" s="59">
        <f>C21/$C$12*100</f>
        <v>90.46109180202977</v>
      </c>
      <c r="D49" s="1142">
        <f>D21/$D$12*100</f>
        <v>52.97901038528454</v>
      </c>
      <c r="E49" s="59">
        <f>E21/$E$12*100</f>
        <v>48.810452891440335</v>
      </c>
      <c r="F49" s="59">
        <f>F21/$F$12*100</f>
        <v>46.253756485881176</v>
      </c>
      <c r="G49" s="1142">
        <f>G21/$G$12*100</f>
        <v>34.67242556888342</v>
      </c>
      <c r="H49" s="61">
        <f>H21/$H$12*100</f>
        <v>2594.072222222222</v>
      </c>
      <c r="I49" s="1142">
        <f>I21/$I$12*100</f>
        <v>69.17172541358677</v>
      </c>
    </row>
    <row r="50" spans="1:9" ht="10.5" customHeight="1">
      <c r="A50" s="55">
        <v>2008</v>
      </c>
      <c r="B50" s="59">
        <f>B22/$B$12*100</f>
        <v>70.40544323067311</v>
      </c>
      <c r="C50" s="59">
        <f>C22/$C$12*100</f>
        <v>90.27644079246295</v>
      </c>
      <c r="D50" s="59">
        <f>D22/$D$12*100</f>
        <v>56.74070340461185</v>
      </c>
      <c r="E50" s="59">
        <f>E22/$E$12*100</f>
        <v>51.28616913359741</v>
      </c>
      <c r="F50" s="59">
        <f>F22/$F$12*100</f>
        <v>46.70879970288004</v>
      </c>
      <c r="G50" s="59">
        <f>G22/$G$12*100</f>
        <v>41.732264090826085</v>
      </c>
      <c r="H50" s="61">
        <f>H22/$H$12*100</f>
        <v>2716.1074723196884</v>
      </c>
      <c r="I50" s="59">
        <f>I22/$I$12*100</f>
        <v>70.83279214004715</v>
      </c>
    </row>
    <row r="51" spans="1:9" ht="10.5" customHeight="1">
      <c r="A51" s="52"/>
      <c r="B51" s="59"/>
      <c r="C51" s="59"/>
      <c r="D51" s="81"/>
      <c r="E51" s="59"/>
      <c r="F51" s="59"/>
      <c r="G51" s="59"/>
      <c r="H51" s="61"/>
      <c r="I51" s="59"/>
    </row>
    <row r="52" spans="1:9" ht="10.5" customHeight="1">
      <c r="A52" s="54" t="s">
        <v>133</v>
      </c>
      <c r="B52" s="44"/>
      <c r="C52" s="40"/>
      <c r="D52" s="40"/>
      <c r="E52" s="40"/>
      <c r="F52" s="40"/>
      <c r="G52" s="40"/>
      <c r="H52" s="54"/>
      <c r="I52" s="44"/>
    </row>
    <row r="53" ht="10.5" customHeight="1"/>
    <row r="54" spans="1:9" ht="10.5" customHeight="1">
      <c r="A54" s="55">
        <v>1990</v>
      </c>
      <c r="B54" s="667">
        <v>-11.08709064188156</v>
      </c>
      <c r="C54" s="63">
        <v>-14.474829343958504</v>
      </c>
      <c r="D54" s="668">
        <v>-8.597336257271763</v>
      </c>
      <c r="E54" s="63">
        <v>-13.291902938489116</v>
      </c>
      <c r="F54" s="63">
        <v>-12.224878492116815</v>
      </c>
      <c r="G54" s="63">
        <v>-0.94365302604119</v>
      </c>
      <c r="H54" s="84">
        <v>-27.02702702702703</v>
      </c>
      <c r="I54" s="63">
        <v>-10.815241316990665</v>
      </c>
    </row>
    <row r="55" spans="1:9" ht="10.5" customHeight="1">
      <c r="A55" s="55">
        <v>1995</v>
      </c>
      <c r="B55" s="82">
        <v>2.1626299748815683</v>
      </c>
      <c r="C55" s="63">
        <v>-0.9977223165607256</v>
      </c>
      <c r="D55" s="83">
        <v>4.128443587902893</v>
      </c>
      <c r="E55" s="63">
        <v>-11.768530392503138</v>
      </c>
      <c r="F55" s="63">
        <v>-11.42862627241881</v>
      </c>
      <c r="G55" s="63">
        <v>-25.717831722211784</v>
      </c>
      <c r="H55" s="84">
        <v>-9.035014585764287</v>
      </c>
      <c r="I55" s="64">
        <v>4.831050418623107</v>
      </c>
    </row>
    <row r="56" spans="1:9" ht="10.5" customHeight="1">
      <c r="A56" s="55">
        <v>2000</v>
      </c>
      <c r="B56" s="82">
        <v>-1.6649619807526932</v>
      </c>
      <c r="C56" s="64">
        <v>-0.0726575438102941</v>
      </c>
      <c r="D56" s="83">
        <v>-2.751720969260333</v>
      </c>
      <c r="E56" s="64">
        <v>-2.440950369170693</v>
      </c>
      <c r="F56" s="64">
        <v>-2.263312054190976</v>
      </c>
      <c r="G56" s="64">
        <v>-8.7769252838753</v>
      </c>
      <c r="H56" s="85">
        <v>-23.351961159712985</v>
      </c>
      <c r="I56" s="64">
        <v>-0.6141154607672519</v>
      </c>
    </row>
    <row r="57" spans="1:9" ht="10.5" customHeight="1">
      <c r="A57" s="55">
        <v>2001</v>
      </c>
      <c r="B57" s="82">
        <v>2.564118017370646</v>
      </c>
      <c r="C57" s="64">
        <v>3.4187117450434528</v>
      </c>
      <c r="D57" s="83">
        <v>1.9647835565268963</v>
      </c>
      <c r="E57" s="64">
        <v>-3.212262142841311</v>
      </c>
      <c r="F57" s="64">
        <v>-0.4871277479354603</v>
      </c>
      <c r="G57" s="64">
        <v>-16.969229453324218</v>
      </c>
      <c r="H57" s="85">
        <v>-13.250561677309307</v>
      </c>
      <c r="I57" s="64">
        <v>4.19879526845331</v>
      </c>
    </row>
    <row r="58" spans="1:9" ht="10.5" customHeight="1">
      <c r="A58" s="55">
        <v>2002</v>
      </c>
      <c r="B58" s="82">
        <v>4.7687002042861195</v>
      </c>
      <c r="C58" s="64">
        <v>8.782848228273139</v>
      </c>
      <c r="D58" s="64">
        <v>1.9133994901683167</v>
      </c>
      <c r="E58" s="64">
        <v>16.14929825086584</v>
      </c>
      <c r="F58" s="64">
        <v>1.165763941995678</v>
      </c>
      <c r="G58" s="64">
        <v>-9.491723302615213</v>
      </c>
      <c r="H58" s="64">
        <v>4.644618146324902</v>
      </c>
      <c r="I58" s="64">
        <v>2.6959913117140957</v>
      </c>
    </row>
    <row r="59" spans="1:9" ht="10.5" customHeight="1">
      <c r="A59" s="55">
        <v>2003</v>
      </c>
      <c r="B59" s="82">
        <f aca="true" t="shared" si="4" ref="B59:I59">B17/B16*100-100</f>
        <v>3.656249072497687</v>
      </c>
      <c r="C59" s="64">
        <f t="shared" si="4"/>
        <v>11.82949196513799</v>
      </c>
      <c r="D59" s="64">
        <f t="shared" si="4"/>
        <v>-2.549325705918065</v>
      </c>
      <c r="E59" s="64">
        <f t="shared" si="4"/>
        <v>18.30642689678328</v>
      </c>
      <c r="F59" s="64">
        <f t="shared" si="4"/>
        <v>7.3680520051700285</v>
      </c>
      <c r="G59" s="64">
        <f t="shared" si="4"/>
        <v>-13.129939882681015</v>
      </c>
      <c r="H59" s="85">
        <f t="shared" si="4"/>
        <v>-6.971413235926988</v>
      </c>
      <c r="I59" s="64">
        <f t="shared" si="4"/>
        <v>1.9646065248213773</v>
      </c>
    </row>
    <row r="60" spans="1:9" ht="10.5" customHeight="1">
      <c r="A60" s="55">
        <v>2004</v>
      </c>
      <c r="B60" s="82">
        <f>B18/B17*100-100</f>
        <v>-0.9656118930079884</v>
      </c>
      <c r="C60" s="64">
        <f aca="true" t="shared" si="5" ref="C60:I60">C18/C17*100-100</f>
        <v>5.599945451847347</v>
      </c>
      <c r="D60" s="64">
        <f t="shared" si="5"/>
        <v>-6.686068692203989</v>
      </c>
      <c r="E60" s="64">
        <f t="shared" si="5"/>
        <v>4.624580437416867</v>
      </c>
      <c r="F60" s="64">
        <f t="shared" si="5"/>
        <v>11.406495853554063</v>
      </c>
      <c r="G60" s="64">
        <f t="shared" si="5"/>
        <v>-1.700348502226717</v>
      </c>
      <c r="H60" s="85">
        <f t="shared" si="5"/>
        <v>21.982108796648973</v>
      </c>
      <c r="I60" s="64">
        <f t="shared" si="5"/>
        <v>-0.8802613845453067</v>
      </c>
    </row>
    <row r="61" spans="1:9" ht="10.5" customHeight="1">
      <c r="A61" s="55">
        <v>2005</v>
      </c>
      <c r="B61" s="82">
        <f>B19/B18*100-100</f>
        <v>0.555872249668397</v>
      </c>
      <c r="C61" s="64">
        <f aca="true" t="shared" si="6" ref="C61:I64">C19/C18*100-100</f>
        <v>1.5914622155983835</v>
      </c>
      <c r="D61" s="64">
        <f t="shared" si="6"/>
        <v>-0.46521805447781617</v>
      </c>
      <c r="E61" s="64">
        <f t="shared" si="6"/>
        <v>6.021354673401746</v>
      </c>
      <c r="F61" s="64">
        <f t="shared" si="6"/>
        <v>8.939995586677128</v>
      </c>
      <c r="G61" s="64">
        <f t="shared" si="6"/>
        <v>9.085788509320807</v>
      </c>
      <c r="H61" s="64">
        <f t="shared" si="6"/>
        <v>31.755921061757533</v>
      </c>
      <c r="I61" s="64">
        <f t="shared" si="6"/>
        <v>-0.3391469184677618</v>
      </c>
    </row>
    <row r="62" spans="1:9" ht="10.5" customHeight="1">
      <c r="A62" s="55">
        <v>2006</v>
      </c>
      <c r="B62" s="82">
        <f>B20/B19*100-100</f>
        <v>0.8349303644464783</v>
      </c>
      <c r="C62" s="64">
        <f t="shared" si="6"/>
        <v>2.5601027685618902</v>
      </c>
      <c r="D62" s="64">
        <f t="shared" si="6"/>
        <v>-0.9012352993831882</v>
      </c>
      <c r="E62" s="64">
        <f t="shared" si="6"/>
        <v>2.3519405268626343</v>
      </c>
      <c r="F62" s="64">
        <f t="shared" si="6"/>
        <v>0.5180997735592143</v>
      </c>
      <c r="G62" s="64">
        <f t="shared" si="6"/>
        <v>-3.8947962158804614</v>
      </c>
      <c r="H62" s="64">
        <f t="shared" si="6"/>
        <v>1.7827818594244462</v>
      </c>
      <c r="I62" s="64">
        <f t="shared" si="6"/>
        <v>0.4631982698741979</v>
      </c>
    </row>
    <row r="63" spans="1:9" ht="10.5" customHeight="1">
      <c r="A63" s="55">
        <v>2007</v>
      </c>
      <c r="B63" s="1143">
        <f>B21/B20*100-100</f>
        <v>-3.4538092296453726</v>
      </c>
      <c r="C63" s="64">
        <f t="shared" si="6"/>
        <v>2.2026219320774914</v>
      </c>
      <c r="D63" s="1143">
        <f t="shared" si="6"/>
        <v>-9.345112408263361</v>
      </c>
      <c r="E63" s="64">
        <f t="shared" si="6"/>
        <v>7.798657133027319</v>
      </c>
      <c r="F63" s="64">
        <f t="shared" si="6"/>
        <v>4.949443414030426</v>
      </c>
      <c r="G63" s="1391">
        <f t="shared" si="6"/>
        <v>-10.461749612456828</v>
      </c>
      <c r="H63" s="85">
        <f t="shared" si="6"/>
        <v>-26.40444603205752</v>
      </c>
      <c r="I63" s="1390">
        <f t="shared" si="6"/>
        <v>-3.9048038505011675</v>
      </c>
    </row>
    <row r="64" spans="1:9" ht="10.5" customHeight="1">
      <c r="A64" s="55">
        <v>2008</v>
      </c>
      <c r="B64" s="82">
        <f>B22/B21*100-100</f>
        <v>3.1554997852888107</v>
      </c>
      <c r="C64" s="64">
        <f t="shared" si="6"/>
        <v>-0.2041220218421813</v>
      </c>
      <c r="D64" s="64">
        <f t="shared" si="6"/>
        <v>7.100345952049267</v>
      </c>
      <c r="E64" s="64">
        <f t="shared" si="6"/>
        <v>5.072102583566135</v>
      </c>
      <c r="F64" s="64">
        <f t="shared" si="6"/>
        <v>0.983797320630103</v>
      </c>
      <c r="G64" s="64">
        <f t="shared" si="6"/>
        <v>20.361536310509763</v>
      </c>
      <c r="H64" s="85">
        <f t="shared" si="6"/>
        <v>4.704389070282872</v>
      </c>
      <c r="I64" s="64">
        <f t="shared" si="6"/>
        <v>2.4013666227474175</v>
      </c>
    </row>
    <row r="65" ht="10.5" customHeight="1"/>
    <row r="66" ht="10.5" customHeight="1">
      <c r="A66" s="68" t="s">
        <v>45</v>
      </c>
    </row>
    <row r="85" ht="11.25" customHeight="1">
      <c r="A85" s="715"/>
    </row>
    <row r="89" ht="11.25" customHeight="1">
      <c r="A89" s="715"/>
    </row>
  </sheetData>
  <sheetProtection/>
  <mergeCells count="1">
    <mergeCell ref="A6:A8"/>
  </mergeCells>
  <printOptions/>
  <pageMargins left="0.7874015748031497" right="0.7874015748031497" top="0.984251968503937" bottom="0.3937007874015748" header="0.5118110236220472" footer="0.5118110236220472"/>
  <pageSetup horizontalDpi="600" verticalDpi="600" orientation="portrait" paperSize="9" r:id="rId2"/>
  <headerFooter alignWithMargins="0">
    <oddHeader>&amp;C&amp;9- 16 -</oddHeader>
  </headerFooter>
  <drawing r:id="rId1"/>
</worksheet>
</file>

<file path=xl/worksheets/sheet13.xml><?xml version="1.0" encoding="utf-8"?>
<worksheet xmlns="http://schemas.openxmlformats.org/spreadsheetml/2006/main" xmlns:r="http://schemas.openxmlformats.org/officeDocument/2006/relationships">
  <dimension ref="A2:I89"/>
  <sheetViews>
    <sheetView zoomScale="110" zoomScaleNormal="110" zoomScalePageLayoutView="0" workbookViewId="0" topLeftCell="A1">
      <selection activeCell="A1" sqref="A1"/>
    </sheetView>
  </sheetViews>
  <sheetFormatPr defaultColWidth="11.421875" defaultRowHeight="11.25" customHeight="1"/>
  <cols>
    <col min="1" max="1" width="8.7109375" style="42" customWidth="1"/>
    <col min="2" max="2" width="13.8515625" style="42" customWidth="1"/>
    <col min="3" max="3" width="19.28125" style="42" bestFit="1" customWidth="1"/>
    <col min="4" max="4" width="14.28125" style="42" customWidth="1"/>
    <col min="5" max="5" width="23.28125" style="41" customWidth="1"/>
    <col min="6" max="6" width="27.57421875" style="41" bestFit="1" customWidth="1"/>
    <col min="7" max="16384" width="11.421875" style="41" customWidth="1"/>
  </cols>
  <sheetData>
    <row r="2" spans="1:9" ht="11.25">
      <c r="A2" s="39"/>
      <c r="B2" s="40"/>
      <c r="C2" s="40"/>
      <c r="D2" s="40"/>
      <c r="E2" s="40"/>
      <c r="F2" s="68"/>
      <c r="G2" s="68"/>
      <c r="H2" s="68"/>
      <c r="I2" s="68"/>
    </row>
    <row r="3" spans="1:5" ht="12.75">
      <c r="A3" s="43" t="s">
        <v>276</v>
      </c>
      <c r="B3" s="44"/>
      <c r="C3" s="40"/>
      <c r="D3" s="40"/>
      <c r="E3" s="40"/>
    </row>
    <row r="4" spans="1:5" ht="12.75">
      <c r="A4" s="87"/>
      <c r="B4" s="44"/>
      <c r="C4" s="40"/>
      <c r="D4" s="40"/>
      <c r="E4" s="40"/>
    </row>
    <row r="6" spans="1:6" ht="11.25" customHeight="1">
      <c r="A6" s="1555" t="s">
        <v>250</v>
      </c>
      <c r="B6" s="1561" t="s">
        <v>277</v>
      </c>
      <c r="C6" s="1557" t="s">
        <v>243</v>
      </c>
      <c r="D6" s="1558"/>
      <c r="E6" s="1558"/>
      <c r="F6" s="72"/>
    </row>
    <row r="7" spans="1:6" ht="11.25" customHeight="1">
      <c r="A7" s="1559"/>
      <c r="B7" s="1569"/>
      <c r="C7" s="46" t="s">
        <v>547</v>
      </c>
      <c r="D7" s="1561" t="s">
        <v>10</v>
      </c>
      <c r="E7" s="76" t="s">
        <v>278</v>
      </c>
      <c r="F7" s="72"/>
    </row>
    <row r="8" spans="1:6" ht="11.25" customHeight="1">
      <c r="A8" s="1568"/>
      <c r="B8" s="1569"/>
      <c r="C8" s="71" t="s">
        <v>184</v>
      </c>
      <c r="D8" s="1569"/>
      <c r="E8" s="88" t="s">
        <v>279</v>
      </c>
      <c r="F8" s="72"/>
    </row>
    <row r="9" spans="1:6" ht="11.25" customHeight="1">
      <c r="A9" s="1559"/>
      <c r="B9" s="1569"/>
      <c r="C9" s="71" t="s">
        <v>182</v>
      </c>
      <c r="D9" s="1569"/>
      <c r="E9" s="88" t="s">
        <v>280</v>
      </c>
      <c r="F9" s="72"/>
    </row>
    <row r="10" spans="1:6" ht="11.25" customHeight="1">
      <c r="A10" s="1560"/>
      <c r="B10" s="1562"/>
      <c r="C10" s="49" t="s">
        <v>183</v>
      </c>
      <c r="D10" s="1562"/>
      <c r="E10" s="78" t="s">
        <v>281</v>
      </c>
      <c r="F10" s="72"/>
    </row>
    <row r="11" spans="1:5" ht="10.5" customHeight="1">
      <c r="A11" s="712"/>
      <c r="B11" s="77"/>
      <c r="C11" s="669"/>
      <c r="D11" s="669"/>
      <c r="E11" s="669"/>
    </row>
    <row r="12" spans="1:5" ht="10.5" customHeight="1">
      <c r="A12" s="54" t="s">
        <v>247</v>
      </c>
      <c r="B12" s="44"/>
      <c r="C12" s="40"/>
      <c r="D12" s="40"/>
      <c r="E12" s="40"/>
    </row>
    <row r="13" spans="1:4" ht="10.5" customHeight="1">
      <c r="A13" s="710"/>
      <c r="B13" s="53"/>
      <c r="C13" s="41"/>
      <c r="D13" s="41"/>
    </row>
    <row r="14" spans="1:5" ht="10.5" customHeight="1">
      <c r="A14" s="55">
        <v>1990</v>
      </c>
      <c r="B14" s="810">
        <v>307930</v>
      </c>
      <c r="C14" s="89">
        <v>116264</v>
      </c>
      <c r="D14" s="90">
        <v>44083</v>
      </c>
      <c r="E14" s="91">
        <v>147583</v>
      </c>
    </row>
    <row r="15" spans="1:5" ht="10.5" customHeight="1">
      <c r="A15" s="55">
        <v>1995</v>
      </c>
      <c r="B15" s="811">
        <v>202871.1453911278</v>
      </c>
      <c r="C15" s="89">
        <v>37866.88720773369</v>
      </c>
      <c r="D15" s="90">
        <v>59069.638</v>
      </c>
      <c r="E15" s="91">
        <v>105934.62056662206</v>
      </c>
    </row>
    <row r="16" spans="1:6" ht="10.5" customHeight="1">
      <c r="A16" s="55">
        <v>2000</v>
      </c>
      <c r="B16" s="811">
        <v>204701.74647411716</v>
      </c>
      <c r="C16" s="89">
        <f>38622.806991+16</f>
        <v>38638.806991</v>
      </c>
      <c r="D16" s="90">
        <v>61748.105</v>
      </c>
      <c r="E16" s="91">
        <v>104315.29066245508</v>
      </c>
      <c r="F16" s="89"/>
    </row>
    <row r="17" spans="1:6" ht="10.5" customHeight="1">
      <c r="A17" s="55">
        <v>2001</v>
      </c>
      <c r="B17" s="811">
        <v>213296.75371951368</v>
      </c>
      <c r="C17" s="89">
        <v>38503.259602</v>
      </c>
      <c r="D17" s="90">
        <v>61288.237936</v>
      </c>
      <c r="E17" s="91">
        <v>113505.08592540001</v>
      </c>
      <c r="F17" s="670"/>
    </row>
    <row r="18" spans="1:6" ht="10.5" customHeight="1">
      <c r="A18" s="55">
        <v>2002</v>
      </c>
      <c r="B18" s="811">
        <v>219047.21566796</v>
      </c>
      <c r="C18" s="89">
        <v>43505.29849452</v>
      </c>
      <c r="D18" s="90">
        <v>61757.598399999995</v>
      </c>
      <c r="E18" s="671">
        <v>113784.31877344</v>
      </c>
      <c r="F18" s="89"/>
    </row>
    <row r="19" spans="1:6" ht="10.5" customHeight="1">
      <c r="A19" s="55">
        <v>2003</v>
      </c>
      <c r="B19" s="92">
        <v>223350.631559412</v>
      </c>
      <c r="C19" s="89">
        <v>49724.1786614</v>
      </c>
      <c r="D19" s="90">
        <v>58863.210199999994</v>
      </c>
      <c r="E19" s="671">
        <v>114763.25717935</v>
      </c>
      <c r="F19" s="89"/>
    </row>
    <row r="20" spans="1:6" ht="10.5" customHeight="1">
      <c r="A20" s="55">
        <v>2004</v>
      </c>
      <c r="B20" s="92">
        <v>221384.56219765672</v>
      </c>
      <c r="C20" s="89">
        <v>50699.09803299999</v>
      </c>
      <c r="D20" s="90">
        <v>58916.7058</v>
      </c>
      <c r="E20" s="91">
        <v>111768.673399</v>
      </c>
      <c r="F20" s="89"/>
    </row>
    <row r="21" spans="1:6" ht="10.5" customHeight="1">
      <c r="A21" s="55">
        <v>2005</v>
      </c>
      <c r="B21" s="92">
        <v>220633.74327700003</v>
      </c>
      <c r="C21" s="89">
        <v>51078.792872000005</v>
      </c>
      <c r="D21" s="90">
        <v>57833.206064000005</v>
      </c>
      <c r="E21" s="91">
        <v>111723.28571699999</v>
      </c>
      <c r="F21" s="89"/>
    </row>
    <row r="22" spans="1:6" ht="10.5" customHeight="1">
      <c r="A22" s="55">
        <v>2006</v>
      </c>
      <c r="B22" s="92">
        <v>221655.71495861775</v>
      </c>
      <c r="C22" s="89">
        <v>54016.89097800001</v>
      </c>
      <c r="D22" s="90">
        <v>57091.872707999995</v>
      </c>
      <c r="E22" s="91">
        <v>110546.93887400001</v>
      </c>
      <c r="F22" s="89"/>
    </row>
    <row r="23" spans="1:6" ht="10.5" customHeight="1">
      <c r="A23" s="55">
        <v>2007</v>
      </c>
      <c r="B23" s="1144">
        <v>213000.49406605776</v>
      </c>
      <c r="C23" s="89">
        <v>59926.895576</v>
      </c>
      <c r="D23" s="90">
        <v>56769.527140000006</v>
      </c>
      <c r="E23" s="1145">
        <v>96304.24351100001</v>
      </c>
      <c r="F23" s="89"/>
    </row>
    <row r="24" spans="1:6" ht="10.5" customHeight="1">
      <c r="A24" s="55">
        <v>2008</v>
      </c>
      <c r="B24" s="92">
        <v>218115.41683684714</v>
      </c>
      <c r="C24" s="89">
        <v>56099.883705</v>
      </c>
      <c r="D24" s="90">
        <v>56120.53202600001</v>
      </c>
      <c r="E24" s="91">
        <v>105893.521508</v>
      </c>
      <c r="F24" s="89"/>
    </row>
    <row r="25" spans="1:6" ht="10.5" customHeight="1">
      <c r="A25" s="52"/>
      <c r="B25" s="92"/>
      <c r="C25" s="89"/>
      <c r="D25" s="90"/>
      <c r="E25" s="91"/>
      <c r="F25" s="89"/>
    </row>
    <row r="26" spans="1:5" ht="10.5" customHeight="1">
      <c r="A26" s="368" t="s">
        <v>248</v>
      </c>
      <c r="B26" s="44"/>
      <c r="C26" s="40"/>
      <c r="D26" s="40"/>
      <c r="E26" s="40"/>
    </row>
    <row r="27" spans="1:4" ht="10.5" customHeight="1">
      <c r="A27" s="52"/>
      <c r="B27" s="41"/>
      <c r="C27" s="41"/>
      <c r="D27" s="41"/>
    </row>
    <row r="28" spans="1:5" ht="10.5" customHeight="1">
      <c r="A28" s="55">
        <v>1990</v>
      </c>
      <c r="B28" s="96">
        <v>100</v>
      </c>
      <c r="C28" s="93">
        <v>37.756633001006726</v>
      </c>
      <c r="D28" s="94">
        <v>14.31591595492482</v>
      </c>
      <c r="E28" s="95">
        <v>47.92745104406846</v>
      </c>
    </row>
    <row r="29" spans="1:5" ht="10.5" customHeight="1">
      <c r="A29" s="55">
        <v>1995</v>
      </c>
      <c r="B29" s="96">
        <v>100</v>
      </c>
      <c r="C29" s="93">
        <v>18.665486969439534</v>
      </c>
      <c r="D29" s="94">
        <v>29.116825799014446</v>
      </c>
      <c r="E29" s="95">
        <v>52.21768742044818</v>
      </c>
    </row>
    <row r="30" spans="1:5" ht="10.5" customHeight="1">
      <c r="A30" s="55">
        <v>2000</v>
      </c>
      <c r="B30" s="96">
        <v>100</v>
      </c>
      <c r="C30" s="93">
        <v>18.867844391295186</v>
      </c>
      <c r="D30" s="94">
        <v>30.164913618754856</v>
      </c>
      <c r="E30" s="95">
        <v>50.95964859080716</v>
      </c>
    </row>
    <row r="31" spans="1:5" ht="10.5" customHeight="1">
      <c r="A31" s="55">
        <v>2001</v>
      </c>
      <c r="B31" s="96">
        <v>100</v>
      </c>
      <c r="C31" s="93">
        <v>18.051498173587763</v>
      </c>
      <c r="D31" s="94">
        <v>28.733788427269896</v>
      </c>
      <c r="E31" s="95">
        <v>53.21463357790235</v>
      </c>
    </row>
    <row r="32" spans="1:5" ht="10.5" customHeight="1">
      <c r="A32" s="55">
        <v>2002</v>
      </c>
      <c r="B32" s="96">
        <v>100</v>
      </c>
      <c r="C32" s="93">
        <v>19.861151104731213</v>
      </c>
      <c r="D32" s="94">
        <v>28.193738145302188</v>
      </c>
      <c r="E32" s="95">
        <v>51.945110749966595</v>
      </c>
    </row>
    <row r="33" spans="1:5" ht="10.5" customHeight="1">
      <c r="A33" s="55">
        <v>2003</v>
      </c>
      <c r="B33" s="96">
        <v>100</v>
      </c>
      <c r="C33" s="93">
        <f>C19/$B$19*100</f>
        <v>22.262833247540296</v>
      </c>
      <c r="D33" s="94">
        <f>D19/$B$19*100</f>
        <v>26.354619993246892</v>
      </c>
      <c r="E33" s="95">
        <f>E19/$B$19*100</f>
        <v>51.38255324289182</v>
      </c>
    </row>
    <row r="34" spans="1:5" ht="10.5" customHeight="1">
      <c r="A34" s="55">
        <v>2004</v>
      </c>
      <c r="B34" s="96">
        <v>100</v>
      </c>
      <c r="C34" s="93">
        <f>C20/$B$20*100</f>
        <v>22.90091844242273</v>
      </c>
      <c r="D34" s="94">
        <f>D20/$B$20*100</f>
        <v>26.61283389191246</v>
      </c>
      <c r="E34" s="95">
        <f>E20/$B$20*100</f>
        <v>50.48620928644998</v>
      </c>
    </row>
    <row r="35" spans="1:5" ht="10.5" customHeight="1">
      <c r="A35" s="55">
        <v>2005</v>
      </c>
      <c r="B35" s="96">
        <v>100</v>
      </c>
      <c r="C35" s="93">
        <f>C21/$B$21*100</f>
        <v>23.15094332958485</v>
      </c>
      <c r="D35" s="94">
        <f>D21/$B$21*100</f>
        <v>26.212312407441633</v>
      </c>
      <c r="E35" s="95">
        <f>E21/$B$21*100</f>
        <v>50.63744287596764</v>
      </c>
    </row>
    <row r="36" spans="1:5" ht="10.5" customHeight="1">
      <c r="A36" s="55">
        <v>2006</v>
      </c>
      <c r="B36" s="96">
        <v>100</v>
      </c>
      <c r="C36" s="93">
        <f>C22/$B$22*100</f>
        <v>24.369726261325926</v>
      </c>
      <c r="D36" s="94">
        <f>D22/$B$22*100</f>
        <v>25.75700460448711</v>
      </c>
      <c r="E36" s="95">
        <f>E22/$B$22*100</f>
        <v>49.873263540549225</v>
      </c>
    </row>
    <row r="37" spans="1:5" ht="10.5" customHeight="1">
      <c r="A37" s="55">
        <v>2007</v>
      </c>
      <c r="B37" s="96">
        <v>100</v>
      </c>
      <c r="C37" s="1147">
        <f>C23/$B$23*100</f>
        <v>28.134627498758242</v>
      </c>
      <c r="D37" s="1146">
        <f>D23/$B$23*100</f>
        <v>26.652298338047093</v>
      </c>
      <c r="E37" s="1148">
        <f>E23/$B$23*100</f>
        <v>45.21315498974064</v>
      </c>
    </row>
    <row r="38" spans="1:5" ht="10.5" customHeight="1">
      <c r="A38" s="55">
        <v>2008</v>
      </c>
      <c r="B38" s="96">
        <v>100</v>
      </c>
      <c r="C38" s="93">
        <f>C24/$B$24*100</f>
        <v>25.72027439351679</v>
      </c>
      <c r="D38" s="94">
        <f>D24/$B$24*100</f>
        <v>25.729741088397624</v>
      </c>
      <c r="E38" s="95">
        <f>E24/$B$24*100</f>
        <v>48.54930616262196</v>
      </c>
    </row>
    <row r="39" spans="1:5" ht="10.5" customHeight="1">
      <c r="A39" s="52"/>
      <c r="B39" s="92"/>
      <c r="C39" s="93"/>
      <c r="D39" s="94"/>
      <c r="E39" s="95"/>
    </row>
    <row r="40" spans="1:5" ht="10.5" customHeight="1">
      <c r="A40" s="58" t="s">
        <v>132</v>
      </c>
      <c r="B40" s="44"/>
      <c r="C40" s="40"/>
      <c r="D40" s="40"/>
      <c r="E40" s="40"/>
    </row>
    <row r="41" spans="2:4" ht="10.5" customHeight="1">
      <c r="B41" s="41"/>
      <c r="C41" s="93"/>
      <c r="D41" s="41"/>
    </row>
    <row r="42" spans="1:7" ht="10.5" customHeight="1">
      <c r="A42" s="55">
        <v>1990</v>
      </c>
      <c r="B42" s="96">
        <v>100</v>
      </c>
      <c r="C42" s="93">
        <v>100</v>
      </c>
      <c r="D42" s="94">
        <v>100</v>
      </c>
      <c r="E42" s="95">
        <v>100</v>
      </c>
      <c r="F42" s="60"/>
      <c r="G42" s="60"/>
    </row>
    <row r="43" spans="1:5" ht="10.5" customHeight="1">
      <c r="A43" s="55">
        <v>1995</v>
      </c>
      <c r="B43" s="96">
        <v>65.88222823080824</v>
      </c>
      <c r="C43" s="93">
        <v>32.56974403747823</v>
      </c>
      <c r="D43" s="94">
        <v>133.9964113150194</v>
      </c>
      <c r="E43" s="95">
        <v>71.77969045663936</v>
      </c>
    </row>
    <row r="44" spans="1:5" ht="10.5" customHeight="1">
      <c r="A44" s="55">
        <v>2000</v>
      </c>
      <c r="B44" s="96">
        <v>66.47671434225867</v>
      </c>
      <c r="C44" s="93">
        <v>33.219919313803075</v>
      </c>
      <c r="D44" s="94">
        <v>140.07237483837307</v>
      </c>
      <c r="E44" s="95">
        <v>70.68245710038086</v>
      </c>
    </row>
    <row r="45" spans="1:5" ht="10.5" customHeight="1">
      <c r="A45" s="55">
        <v>2001</v>
      </c>
      <c r="B45" s="96">
        <v>69.26793547868466</v>
      </c>
      <c r="C45" s="93">
        <v>33.117095233262226</v>
      </c>
      <c r="D45" s="94">
        <v>139.02919024567294</v>
      </c>
      <c r="E45" s="95">
        <v>76.90932283894487</v>
      </c>
    </row>
    <row r="46" spans="1:5" ht="10.5" customHeight="1">
      <c r="A46" s="55">
        <v>2002</v>
      </c>
      <c r="B46" s="96">
        <v>71.13539300099373</v>
      </c>
      <c r="C46" s="93">
        <v>37.41940626033854</v>
      </c>
      <c r="D46" s="94">
        <v>140.0939101240841</v>
      </c>
      <c r="E46" s="95">
        <v>77.09852677709492</v>
      </c>
    </row>
    <row r="47" spans="1:5" ht="10.5" customHeight="1">
      <c r="A47" s="55">
        <v>2003</v>
      </c>
      <c r="B47" s="96">
        <f>B19/B14*100</f>
        <v>72.53292357334848</v>
      </c>
      <c r="C47" s="93">
        <f>C19/C14*100</f>
        <v>42.76833642520471</v>
      </c>
      <c r="D47" s="94">
        <f>D19/D14*100</f>
        <v>133.52814055304765</v>
      </c>
      <c r="E47" s="95">
        <f>E19/E14*100</f>
        <v>77.7618405774039</v>
      </c>
    </row>
    <row r="48" spans="1:5" ht="10.5" customHeight="1">
      <c r="A48" s="55">
        <v>2004</v>
      </c>
      <c r="B48" s="96">
        <f>B20/B14*100</f>
        <v>71.89444425605063</v>
      </c>
      <c r="C48" s="93">
        <f>C20/C14*100</f>
        <v>43.60687575947842</v>
      </c>
      <c r="D48" s="94">
        <f>D20/D14*100</f>
        <v>133.6494925481478</v>
      </c>
      <c r="E48" s="95">
        <f>E20/E14*100</f>
        <v>75.73275607556427</v>
      </c>
    </row>
    <row r="49" spans="1:5" ht="10.5" customHeight="1">
      <c r="A49" s="55">
        <v>2005</v>
      </c>
      <c r="B49" s="96">
        <f>B21/B14*100</f>
        <v>71.65061646380671</v>
      </c>
      <c r="C49" s="93">
        <f>C21/C14*100</f>
        <v>43.933455645771694</v>
      </c>
      <c r="D49" s="94">
        <f>D21/D14*100</f>
        <v>131.19162957149015</v>
      </c>
      <c r="E49" s="95">
        <f>E21/E14*100</f>
        <v>75.70200207137678</v>
      </c>
    </row>
    <row r="50" spans="1:5" ht="10.5" customHeight="1">
      <c r="A50" s="55">
        <v>2006</v>
      </c>
      <c r="B50" s="96">
        <f>B22/B14*100</f>
        <v>71.98250087962126</v>
      </c>
      <c r="C50" s="93">
        <f>C22/C14*100</f>
        <v>46.46054752803964</v>
      </c>
      <c r="D50" s="94">
        <f>D22/D14*100</f>
        <v>129.50995328811558</v>
      </c>
      <c r="E50" s="95">
        <f>E22/E14*100</f>
        <v>74.90492731141121</v>
      </c>
    </row>
    <row r="51" spans="1:5" ht="10.5" customHeight="1">
      <c r="A51" s="55">
        <v>2007</v>
      </c>
      <c r="B51" s="96">
        <f>B23/$B$14*100</f>
        <v>69.17172541358677</v>
      </c>
      <c r="C51" s="93">
        <f>C23/$C$14*100</f>
        <v>51.54381027317141</v>
      </c>
      <c r="D51" s="94">
        <f>D23/$D$14*100</f>
        <v>128.7787290792369</v>
      </c>
      <c r="E51" s="1148">
        <f>E23/$E$14*100</f>
        <v>65.25429318485192</v>
      </c>
    </row>
    <row r="52" spans="1:5" ht="10.5" customHeight="1">
      <c r="A52" s="55">
        <v>2008</v>
      </c>
      <c r="B52" s="96">
        <f>B24/$B$14*100</f>
        <v>70.83279214004715</v>
      </c>
      <c r="C52" s="93">
        <f>C24/$C$14*100</f>
        <v>48.252153465389114</v>
      </c>
      <c r="D52" s="94">
        <f>D24/$D$14*100</f>
        <v>127.3065173105279</v>
      </c>
      <c r="E52" s="95">
        <f>E24/$E$14*100</f>
        <v>71.75184235853723</v>
      </c>
    </row>
    <row r="53" spans="1:5" ht="10.5" customHeight="1">
      <c r="A53" s="52"/>
      <c r="B53" s="96"/>
      <c r="C53" s="93"/>
      <c r="D53" s="94"/>
      <c r="E53" s="95"/>
    </row>
    <row r="54" spans="1:5" ht="10.5" customHeight="1">
      <c r="A54" s="58" t="s">
        <v>133</v>
      </c>
      <c r="B54" s="44"/>
      <c r="C54" s="40"/>
      <c r="D54" s="40"/>
      <c r="E54" s="40"/>
    </row>
    <row r="55" spans="2:4" ht="10.5" customHeight="1">
      <c r="B55" s="41"/>
      <c r="C55" s="97"/>
      <c r="D55" s="41"/>
    </row>
    <row r="56" spans="1:5" ht="10.5" customHeight="1">
      <c r="A56" s="55">
        <v>1990</v>
      </c>
      <c r="B56" s="672">
        <v>-10.815241316990665</v>
      </c>
      <c r="C56" s="673">
        <v>-19.64225237242799</v>
      </c>
      <c r="D56" s="100">
        <v>17.36375495860068</v>
      </c>
      <c r="E56" s="674">
        <v>-9.473832715852495</v>
      </c>
    </row>
    <row r="57" spans="1:5" ht="10.5" customHeight="1">
      <c r="A57" s="55">
        <v>1995</v>
      </c>
      <c r="B57" s="98">
        <v>4.831050418623107</v>
      </c>
      <c r="C57" s="99">
        <v>10.660414412267144</v>
      </c>
      <c r="D57" s="100">
        <v>9.264789774513972</v>
      </c>
      <c r="E57" s="101">
        <v>0.658121820776941</v>
      </c>
    </row>
    <row r="58" spans="1:5" ht="10.5" customHeight="1">
      <c r="A58" s="55">
        <v>2000</v>
      </c>
      <c r="B58" s="98">
        <v>-0.6141154607672519</v>
      </c>
      <c r="C58" s="99">
        <v>2.871281598275587</v>
      </c>
      <c r="D58" s="100">
        <v>-0.47832535626379524</v>
      </c>
      <c r="E58" s="101">
        <v>-1.9422820573031032</v>
      </c>
    </row>
    <row r="59" spans="1:5" ht="10.5" customHeight="1">
      <c r="A59" s="55">
        <v>2001</v>
      </c>
      <c r="B59" s="98">
        <v>4.19879526845331</v>
      </c>
      <c r="C59" s="99">
        <v>-0.309525377137561</v>
      </c>
      <c r="D59" s="100">
        <v>-0.7447468452675565</v>
      </c>
      <c r="E59" s="101">
        <v>8.809633951633614</v>
      </c>
    </row>
    <row r="60" spans="1:5" ht="10.5" customHeight="1">
      <c r="A60" s="55">
        <v>2002</v>
      </c>
      <c r="B60" s="98">
        <v>2.6959913117140957</v>
      </c>
      <c r="C60" s="99">
        <v>12.991208911206513</v>
      </c>
      <c r="D60" s="100">
        <v>0.7658246994963775</v>
      </c>
      <c r="E60" s="101">
        <v>0.24600910678445587</v>
      </c>
    </row>
    <row r="61" spans="1:5" ht="10.5" customHeight="1">
      <c r="A61" s="55">
        <v>2003</v>
      </c>
      <c r="B61" s="98">
        <f aca="true" t="shared" si="0" ref="B61:E62">B19/B18*100-100</f>
        <v>1.9646065248212494</v>
      </c>
      <c r="C61" s="99">
        <f t="shared" si="0"/>
        <v>14.29453510740386</v>
      </c>
      <c r="D61" s="100">
        <f t="shared" si="0"/>
        <v>-4.686691637931304</v>
      </c>
      <c r="E61" s="814">
        <f t="shared" si="0"/>
        <v>0.8603456227208142</v>
      </c>
    </row>
    <row r="62" spans="1:5" ht="10.5" customHeight="1">
      <c r="A62" s="55">
        <v>2004</v>
      </c>
      <c r="B62" s="98">
        <f t="shared" si="0"/>
        <v>-0.8802613845451788</v>
      </c>
      <c r="C62" s="99">
        <f t="shared" si="0"/>
        <v>1.9606545504527304</v>
      </c>
      <c r="D62" s="100">
        <f t="shared" si="0"/>
        <v>0.09088121395053861</v>
      </c>
      <c r="E62" s="814">
        <f t="shared" si="0"/>
        <v>-2.609357606215468</v>
      </c>
    </row>
    <row r="63" spans="1:5" ht="10.5" customHeight="1">
      <c r="A63" s="55">
        <v>2005</v>
      </c>
      <c r="B63" s="98">
        <f aca="true" t="shared" si="1" ref="B63:E66">B21/B20*100-100</f>
        <v>-0.3391469184677618</v>
      </c>
      <c r="C63" s="99">
        <f t="shared" si="1"/>
        <v>0.7489183313535079</v>
      </c>
      <c r="D63" s="100">
        <f t="shared" si="1"/>
        <v>-1.8390365199270775</v>
      </c>
      <c r="E63" s="814">
        <f t="shared" si="1"/>
        <v>-0.040608589705612985</v>
      </c>
    </row>
    <row r="64" spans="1:5" ht="10.5" customHeight="1">
      <c r="A64" s="55">
        <v>2006</v>
      </c>
      <c r="B64" s="98">
        <f t="shared" si="1"/>
        <v>0.4631982698741979</v>
      </c>
      <c r="C64" s="99">
        <f t="shared" si="1"/>
        <v>5.7520899394836675</v>
      </c>
      <c r="D64" s="100">
        <f t="shared" si="1"/>
        <v>-1.2818472404584043</v>
      </c>
      <c r="E64" s="814">
        <f t="shared" si="1"/>
        <v>-1.0529110699265658</v>
      </c>
    </row>
    <row r="65" spans="1:5" ht="10.5" customHeight="1">
      <c r="A65" s="55">
        <v>2007</v>
      </c>
      <c r="B65" s="1150">
        <f t="shared" si="1"/>
        <v>-3.9048038505011675</v>
      </c>
      <c r="C65" s="99">
        <f t="shared" si="1"/>
        <v>10.941030649851768</v>
      </c>
      <c r="D65" s="100">
        <f t="shared" si="1"/>
        <v>-0.5646085032954602</v>
      </c>
      <c r="E65" s="1149">
        <f t="shared" si="1"/>
        <v>-12.883844191500998</v>
      </c>
    </row>
    <row r="66" spans="1:5" ht="10.5" customHeight="1">
      <c r="A66" s="55">
        <v>2008</v>
      </c>
      <c r="B66" s="98">
        <f t="shared" si="1"/>
        <v>2.4013666227474175</v>
      </c>
      <c r="C66" s="99">
        <f t="shared" si="1"/>
        <v>-6.386134029163145</v>
      </c>
      <c r="D66" s="100">
        <f t="shared" si="1"/>
        <v>-1.143210357203614</v>
      </c>
      <c r="E66" s="814">
        <f t="shared" si="1"/>
        <v>9.957274619892218</v>
      </c>
    </row>
    <row r="67" ht="10.5" customHeight="1"/>
    <row r="68" ht="10.5" customHeight="1">
      <c r="A68" s="102" t="s">
        <v>46</v>
      </c>
    </row>
    <row r="85" ht="11.25" customHeight="1">
      <c r="A85" s="715"/>
    </row>
    <row r="89" ht="11.25" customHeight="1">
      <c r="A89" s="715"/>
    </row>
  </sheetData>
  <sheetProtection/>
  <mergeCells count="4">
    <mergeCell ref="A6:A10"/>
    <mergeCell ref="B6:B10"/>
    <mergeCell ref="D7:D10"/>
    <mergeCell ref="C6:E6"/>
  </mergeCells>
  <printOptions/>
  <pageMargins left="0.7874015748031497" right="0.7874015748031497" top="0.984251968503937" bottom="0.1968503937007874" header="0.5118110236220472" footer="0.5118110236220472"/>
  <pageSetup horizontalDpi="600" verticalDpi="600" orientation="portrait" paperSize="9" r:id="rId2"/>
  <headerFooter alignWithMargins="0">
    <oddHeader>&amp;C&amp;9- 17 -</oddHeader>
  </headerFooter>
  <drawing r:id="rId1"/>
</worksheet>
</file>

<file path=xl/worksheets/sheet14.xml><?xml version="1.0" encoding="utf-8"?>
<worksheet xmlns="http://schemas.openxmlformats.org/spreadsheetml/2006/main" xmlns:r="http://schemas.openxmlformats.org/officeDocument/2006/relationships">
  <dimension ref="A1:K90"/>
  <sheetViews>
    <sheetView zoomScalePageLayoutView="0" workbookViewId="0" topLeftCell="A1">
      <selection activeCell="A1" sqref="A1"/>
    </sheetView>
  </sheetViews>
  <sheetFormatPr defaultColWidth="11.421875" defaultRowHeight="11.25" customHeight="1"/>
  <cols>
    <col min="1" max="1" width="7.7109375" style="42" customWidth="1"/>
    <col min="2" max="2" width="9.8515625" style="41" customWidth="1"/>
    <col min="3" max="3" width="9.140625" style="41" bestFit="1" customWidth="1"/>
    <col min="4" max="4" width="9.8515625" style="41" bestFit="1" customWidth="1"/>
    <col min="5" max="5" width="8.7109375" style="41" bestFit="1" customWidth="1"/>
    <col min="6" max="6" width="9.421875" style="41" customWidth="1"/>
    <col min="7" max="7" width="11.7109375" style="41" bestFit="1" customWidth="1"/>
    <col min="8" max="8" width="9.00390625" style="41" customWidth="1"/>
    <col min="9" max="9" width="10.8515625" style="41" bestFit="1" customWidth="1"/>
    <col min="10" max="16384" width="11.421875" style="41" customWidth="1"/>
  </cols>
  <sheetData>
    <row r="1" spans="1:9" ht="12">
      <c r="A1" s="86"/>
      <c r="B1" s="40"/>
      <c r="C1" s="40"/>
      <c r="D1" s="40"/>
      <c r="E1" s="40"/>
      <c r="F1" s="40"/>
      <c r="G1" s="40"/>
      <c r="H1" s="40"/>
      <c r="I1" s="40"/>
    </row>
    <row r="2" spans="1:9" ht="11.25">
      <c r="A2" s="39"/>
      <c r="B2" s="40"/>
      <c r="C2" s="40"/>
      <c r="D2" s="40"/>
      <c r="E2" s="40"/>
      <c r="F2" s="40"/>
      <c r="G2" s="40"/>
      <c r="H2" s="40"/>
      <c r="I2" s="40"/>
    </row>
    <row r="3" spans="1:9" ht="12.75">
      <c r="A3" s="43" t="s">
        <v>282</v>
      </c>
      <c r="B3" s="40"/>
      <c r="C3" s="40"/>
      <c r="D3" s="40"/>
      <c r="E3" s="40"/>
      <c r="F3" s="40"/>
      <c r="G3" s="40"/>
      <c r="H3" s="40"/>
      <c r="I3" s="40"/>
    </row>
    <row r="4" spans="1:9" ht="14.25">
      <c r="A4" s="43" t="s">
        <v>47</v>
      </c>
      <c r="B4" s="40"/>
      <c r="C4" s="40"/>
      <c r="D4" s="40"/>
      <c r="E4" s="40"/>
      <c r="F4" s="40"/>
      <c r="G4" s="40"/>
      <c r="H4" s="40"/>
      <c r="I4" s="40"/>
    </row>
    <row r="5" spans="1:9" ht="12.75">
      <c r="A5" s="87"/>
      <c r="B5" s="40"/>
      <c r="C5" s="40"/>
      <c r="D5" s="40"/>
      <c r="E5" s="40"/>
      <c r="F5" s="40"/>
      <c r="G5" s="40"/>
      <c r="H5" s="40"/>
      <c r="I5" s="40"/>
    </row>
    <row r="7" spans="1:9" ht="10.5" customHeight="1">
      <c r="A7" s="1555" t="s">
        <v>250</v>
      </c>
      <c r="B7" s="721" t="s">
        <v>242</v>
      </c>
      <c r="C7" s="47" t="s">
        <v>243</v>
      </c>
      <c r="D7" s="47"/>
      <c r="E7" s="47"/>
      <c r="F7" s="47"/>
      <c r="G7" s="47"/>
      <c r="H7" s="47"/>
      <c r="I7" s="47"/>
    </row>
    <row r="8" spans="1:9" ht="10.5" customHeight="1">
      <c r="A8" s="1556"/>
      <c r="B8" s="49" t="s">
        <v>244</v>
      </c>
      <c r="C8" s="50" t="s">
        <v>176</v>
      </c>
      <c r="D8" s="50" t="s">
        <v>6</v>
      </c>
      <c r="E8" s="50" t="s">
        <v>7</v>
      </c>
      <c r="F8" s="50" t="s">
        <v>8</v>
      </c>
      <c r="G8" s="50" t="s">
        <v>177</v>
      </c>
      <c r="H8" s="50" t="s">
        <v>9</v>
      </c>
      <c r="I8" s="51" t="s">
        <v>246</v>
      </c>
    </row>
    <row r="9" spans="1:9" ht="10.5" customHeight="1">
      <c r="A9" s="52"/>
      <c r="B9" s="103"/>
      <c r="C9" s="103"/>
      <c r="D9" s="103"/>
      <c r="E9" s="103"/>
      <c r="F9" s="103"/>
      <c r="G9" s="103"/>
      <c r="H9" s="103"/>
      <c r="I9" s="103"/>
    </row>
    <row r="10" spans="1:9" ht="10.5" customHeight="1">
      <c r="A10" s="54" t="s">
        <v>247</v>
      </c>
      <c r="B10" s="44"/>
      <c r="C10" s="58"/>
      <c r="D10" s="58"/>
      <c r="E10" s="58"/>
      <c r="F10" s="58"/>
      <c r="G10" s="58"/>
      <c r="H10" s="58"/>
      <c r="I10" s="58"/>
    </row>
    <row r="11" spans="1:2" ht="10.5" customHeight="1">
      <c r="A11" s="52"/>
      <c r="B11" s="53"/>
    </row>
    <row r="12" spans="1:10" ht="10.5" customHeight="1">
      <c r="A12" s="55">
        <v>1990</v>
      </c>
      <c r="B12" s="56">
        <v>116264</v>
      </c>
      <c r="C12" s="57">
        <v>69474</v>
      </c>
      <c r="D12" s="57">
        <v>4480</v>
      </c>
      <c r="E12" s="57">
        <v>12223</v>
      </c>
      <c r="F12" s="57">
        <v>19070</v>
      </c>
      <c r="G12" s="104">
        <v>0</v>
      </c>
      <c r="H12" s="57">
        <v>11017</v>
      </c>
      <c r="I12" s="104">
        <v>0</v>
      </c>
      <c r="J12" s="104"/>
    </row>
    <row r="13" spans="1:10" ht="10.5" customHeight="1">
      <c r="A13" s="55">
        <v>1995</v>
      </c>
      <c r="B13" s="57">
        <v>37866.88720773369</v>
      </c>
      <c r="C13" s="57">
        <v>5846.385281999999</v>
      </c>
      <c r="D13" s="57">
        <v>4239.516678</v>
      </c>
      <c r="E13" s="57">
        <v>14294.60164773369</v>
      </c>
      <c r="F13" s="57">
        <v>9942.8436</v>
      </c>
      <c r="G13" s="57">
        <v>147</v>
      </c>
      <c r="H13" s="57">
        <v>3397</v>
      </c>
      <c r="I13" s="104">
        <v>0</v>
      </c>
      <c r="J13" s="57"/>
    </row>
    <row r="14" spans="1:10" ht="10.5" customHeight="1">
      <c r="A14" s="55">
        <v>2000</v>
      </c>
      <c r="B14" s="57">
        <f>38622.806991+16</f>
        <v>38638.806991</v>
      </c>
      <c r="C14" s="57">
        <f>4473.663527+16</f>
        <v>4489.663527</v>
      </c>
      <c r="D14" s="57">
        <v>3441.67944</v>
      </c>
      <c r="E14" s="57">
        <v>15166.920024000001</v>
      </c>
      <c r="F14" s="57">
        <v>13599.36</v>
      </c>
      <c r="G14" s="57">
        <v>83.5</v>
      </c>
      <c r="H14" s="57">
        <v>1857.684</v>
      </c>
      <c r="I14" s="104">
        <v>0</v>
      </c>
      <c r="J14" s="57"/>
    </row>
    <row r="15" spans="1:9" ht="10.5" customHeight="1">
      <c r="A15" s="55">
        <v>2001</v>
      </c>
      <c r="B15" s="57">
        <v>38503.259602</v>
      </c>
      <c r="C15" s="57">
        <v>3680.447936</v>
      </c>
      <c r="D15" s="57">
        <v>3768.229802</v>
      </c>
      <c r="E15" s="57">
        <v>14432.707664</v>
      </c>
      <c r="F15" s="57">
        <v>14506.9992</v>
      </c>
      <c r="G15" s="57">
        <v>100</v>
      </c>
      <c r="H15" s="57">
        <v>2014.875</v>
      </c>
      <c r="I15" s="104">
        <v>0</v>
      </c>
    </row>
    <row r="16" spans="1:10" ht="10.5" customHeight="1">
      <c r="A16" s="55">
        <v>2002</v>
      </c>
      <c r="B16" s="57">
        <v>43505.29849452</v>
      </c>
      <c r="C16" s="57">
        <v>3762.501111</v>
      </c>
      <c r="D16" s="57">
        <v>3239.8501915200004</v>
      </c>
      <c r="E16" s="57">
        <v>14170.028792000001</v>
      </c>
      <c r="F16" s="57">
        <v>14703.818400000002</v>
      </c>
      <c r="G16" s="57">
        <v>5253.856000000001</v>
      </c>
      <c r="H16" s="57">
        <v>2375.244</v>
      </c>
      <c r="I16" s="104">
        <v>0</v>
      </c>
      <c r="J16" s="57"/>
    </row>
    <row r="17" spans="1:10" ht="10.5" customHeight="1">
      <c r="A17" s="55">
        <v>2003</v>
      </c>
      <c r="B17" s="57">
        <v>49724.1786614</v>
      </c>
      <c r="C17" s="57">
        <v>3272.1522814</v>
      </c>
      <c r="D17" s="57">
        <v>3009.26428</v>
      </c>
      <c r="E17" s="57">
        <v>17213.582899999998</v>
      </c>
      <c r="F17" s="57">
        <v>16109.8668</v>
      </c>
      <c r="G17" s="57">
        <v>7663.809</v>
      </c>
      <c r="H17" s="57">
        <v>1591.8129000000001</v>
      </c>
      <c r="I17" s="57">
        <v>863.6905</v>
      </c>
      <c r="J17" s="57"/>
    </row>
    <row r="18" spans="1:10" ht="10.5" customHeight="1">
      <c r="A18" s="55">
        <v>2004</v>
      </c>
      <c r="B18" s="57">
        <v>50699.09803299999</v>
      </c>
      <c r="C18" s="57">
        <v>3357.5814170000003</v>
      </c>
      <c r="D18" s="57">
        <v>3598.27164</v>
      </c>
      <c r="E18" s="57">
        <v>15140.959975999996</v>
      </c>
      <c r="F18" s="57">
        <v>17181.162</v>
      </c>
      <c r="G18" s="57">
        <v>9381.716999999999</v>
      </c>
      <c r="H18" s="57">
        <v>1495.7259999999999</v>
      </c>
      <c r="I18" s="57">
        <v>543.68</v>
      </c>
      <c r="J18" s="57"/>
    </row>
    <row r="19" spans="1:10" ht="10.5" customHeight="1">
      <c r="A19" s="55">
        <v>2005</v>
      </c>
      <c r="B19" s="57">
        <v>51078.792872000005</v>
      </c>
      <c r="C19" s="57">
        <v>2927.156</v>
      </c>
      <c r="D19" s="57">
        <v>2468.571</v>
      </c>
      <c r="E19" s="57">
        <v>15247.624672000004</v>
      </c>
      <c r="F19" s="57">
        <v>18451.8432</v>
      </c>
      <c r="G19" s="57">
        <v>9885.849</v>
      </c>
      <c r="H19" s="57">
        <v>1511.966</v>
      </c>
      <c r="I19" s="57">
        <v>585.7830000000001</v>
      </c>
      <c r="J19" s="57"/>
    </row>
    <row r="20" spans="1:10" ht="10.5" customHeight="1">
      <c r="A20" s="55">
        <v>2006</v>
      </c>
      <c r="B20" s="57">
        <v>54016.89097800001</v>
      </c>
      <c r="C20" s="57">
        <v>2400.66665</v>
      </c>
      <c r="D20" s="57">
        <v>2723.376</v>
      </c>
      <c r="E20" s="57">
        <v>15756.860528000003</v>
      </c>
      <c r="F20" s="57">
        <v>19785.574800000002</v>
      </c>
      <c r="G20" s="57">
        <v>9867.958999999999</v>
      </c>
      <c r="H20" s="57">
        <v>3281.52</v>
      </c>
      <c r="I20" s="57">
        <v>200.934</v>
      </c>
      <c r="J20" s="57"/>
    </row>
    <row r="21" spans="1:10" ht="10.5" customHeight="1">
      <c r="A21" s="55">
        <v>2007</v>
      </c>
      <c r="B21" s="57">
        <v>59926.895576</v>
      </c>
      <c r="C21" s="57">
        <v>3686.7409999999995</v>
      </c>
      <c r="D21" s="57">
        <v>2044.715</v>
      </c>
      <c r="E21" s="57">
        <v>17545.755376</v>
      </c>
      <c r="F21" s="57">
        <v>20975.5152</v>
      </c>
      <c r="G21" s="57">
        <v>11481.401000000003</v>
      </c>
      <c r="H21" s="57">
        <v>3145.6540000000005</v>
      </c>
      <c r="I21" s="57">
        <v>1047.114</v>
      </c>
      <c r="J21" s="57"/>
    </row>
    <row r="22" spans="1:10" ht="10.5" customHeight="1">
      <c r="A22" s="55">
        <v>2008</v>
      </c>
      <c r="B22" s="57">
        <v>56099.883705</v>
      </c>
      <c r="C22" s="57">
        <v>3551.76</v>
      </c>
      <c r="D22" s="57">
        <v>1999.1158799999996</v>
      </c>
      <c r="E22" s="57">
        <v>17115.943412999997</v>
      </c>
      <c r="F22" s="57">
        <v>20969.100000000002</v>
      </c>
      <c r="G22" s="57">
        <v>8133.067</v>
      </c>
      <c r="H22" s="57">
        <v>3357.2490000000003</v>
      </c>
      <c r="I22" s="57">
        <v>973.7370000000001</v>
      </c>
      <c r="J22" s="57"/>
    </row>
    <row r="23" spans="1:10" ht="10.5" customHeight="1">
      <c r="A23" s="52"/>
      <c r="B23" s="57"/>
      <c r="C23" s="57"/>
      <c r="D23" s="57"/>
      <c r="E23" s="57"/>
      <c r="F23" s="57"/>
      <c r="G23" s="57"/>
      <c r="H23" s="57"/>
      <c r="I23" s="57"/>
      <c r="J23" s="57"/>
    </row>
    <row r="24" spans="1:9" ht="10.5" customHeight="1">
      <c r="A24" s="368" t="s">
        <v>248</v>
      </c>
      <c r="B24" s="44"/>
      <c r="C24" s="58"/>
      <c r="D24" s="58"/>
      <c r="E24" s="58"/>
      <c r="F24" s="58"/>
      <c r="G24" s="58"/>
      <c r="H24" s="58"/>
      <c r="I24" s="58"/>
    </row>
    <row r="25" ht="10.5" customHeight="1"/>
    <row r="26" spans="1:9" ht="10.5" customHeight="1">
      <c r="A26" s="55">
        <v>1990</v>
      </c>
      <c r="B26" s="676">
        <v>100</v>
      </c>
      <c r="C26" s="59">
        <v>59.755384297805</v>
      </c>
      <c r="D26" s="59">
        <v>3.853299387600633</v>
      </c>
      <c r="E26" s="59">
        <v>10.513142503268423</v>
      </c>
      <c r="F26" s="59">
        <v>16.40232574141609</v>
      </c>
      <c r="G26" s="104">
        <v>0</v>
      </c>
      <c r="H26" s="59">
        <v>9.47584806990986</v>
      </c>
      <c r="I26" s="104">
        <v>0</v>
      </c>
    </row>
    <row r="27" spans="1:11" ht="10.5" customHeight="1">
      <c r="A27" s="55">
        <v>1995</v>
      </c>
      <c r="B27" s="676">
        <v>100</v>
      </c>
      <c r="C27" s="59">
        <v>15.43930783094833</v>
      </c>
      <c r="D27" s="59">
        <v>11.195841513833617</v>
      </c>
      <c r="E27" s="59">
        <v>37.74960843576879</v>
      </c>
      <c r="F27" s="59">
        <v>26.257356580314152</v>
      </c>
      <c r="G27" s="59">
        <f>G13/B13*100</f>
        <v>0.3882019644064581</v>
      </c>
      <c r="H27" s="59">
        <v>8.970898456385974</v>
      </c>
      <c r="I27" s="104">
        <v>0</v>
      </c>
      <c r="J27" s="53"/>
      <c r="K27" s="53"/>
    </row>
    <row r="28" spans="1:11" ht="10.5" customHeight="1">
      <c r="A28" s="55">
        <v>2000</v>
      </c>
      <c r="B28" s="676">
        <v>100</v>
      </c>
      <c r="C28" s="59">
        <v>11.58295803834886</v>
      </c>
      <c r="D28" s="59">
        <v>8.911002871443262</v>
      </c>
      <c r="E28" s="59">
        <v>39.26933645069929</v>
      </c>
      <c r="F28" s="59">
        <v>35.21069818454408</v>
      </c>
      <c r="G28" s="59">
        <v>0.21619350457737938</v>
      </c>
      <c r="H28" s="59">
        <v>4.809810950387119</v>
      </c>
      <c r="I28" s="104">
        <v>0</v>
      </c>
      <c r="J28" s="53"/>
      <c r="K28" s="53"/>
    </row>
    <row r="29" spans="1:11" ht="10.5" customHeight="1">
      <c r="A29" s="55">
        <v>2001</v>
      </c>
      <c r="B29" s="676">
        <v>100</v>
      </c>
      <c r="C29" s="59">
        <v>9.558795733254813</v>
      </c>
      <c r="D29" s="59">
        <v>9.786781277614907</v>
      </c>
      <c r="E29" s="59">
        <v>37.4843787595851</v>
      </c>
      <c r="F29" s="59">
        <v>37.67732745215798</v>
      </c>
      <c r="G29" s="59">
        <f>G15/B15*100</f>
        <v>0.2597182706962442</v>
      </c>
      <c r="H29" s="59">
        <v>5.232998506690951</v>
      </c>
      <c r="I29" s="104">
        <v>0</v>
      </c>
      <c r="J29" s="53"/>
      <c r="K29" s="53"/>
    </row>
    <row r="30" spans="1:11" ht="10.5" customHeight="1">
      <c r="A30" s="55">
        <v>2002</v>
      </c>
      <c r="B30" s="676">
        <v>100</v>
      </c>
      <c r="C30" s="59">
        <v>8.648374430700507</v>
      </c>
      <c r="D30" s="59">
        <v>7.447024393886408</v>
      </c>
      <c r="E30" s="59">
        <v>32.57081156168801</v>
      </c>
      <c r="F30" s="59">
        <v>33.79776466044043</v>
      </c>
      <c r="G30" s="59">
        <f>G16/B16*100</f>
        <v>12.076358930537587</v>
      </c>
      <c r="H30" s="59">
        <v>5.459666022747068</v>
      </c>
      <c r="I30" s="104">
        <v>0</v>
      </c>
      <c r="J30" s="53"/>
      <c r="K30" s="53"/>
    </row>
    <row r="31" spans="1:11" ht="10.5" customHeight="1">
      <c r="A31" s="55">
        <v>2003</v>
      </c>
      <c r="B31" s="676">
        <v>100</v>
      </c>
      <c r="C31" s="59">
        <f>C17/$B$17*100</f>
        <v>6.580605993880627</v>
      </c>
      <c r="D31" s="59">
        <f aca="true" t="shared" si="0" ref="D31:I31">D17/$B$17*100</f>
        <v>6.05191349764021</v>
      </c>
      <c r="E31" s="59">
        <f t="shared" si="0"/>
        <v>34.61813420231031</v>
      </c>
      <c r="F31" s="59">
        <f t="shared" si="0"/>
        <v>32.39845731731674</v>
      </c>
      <c r="G31" s="59">
        <f t="shared" si="0"/>
        <v>15.41264070380569</v>
      </c>
      <c r="H31" s="59">
        <f t="shared" si="0"/>
        <v>3.2012854567986992</v>
      </c>
      <c r="I31" s="59">
        <f t="shared" si="0"/>
        <v>1.7369628282477148</v>
      </c>
      <c r="J31" s="53"/>
      <c r="K31" s="53"/>
    </row>
    <row r="32" spans="1:11" ht="10.5" customHeight="1">
      <c r="A32" s="55">
        <v>2004</v>
      </c>
      <c r="B32" s="676">
        <v>100</v>
      </c>
      <c r="C32" s="59">
        <f>C18/$B$18*100</f>
        <v>6.622566371525099</v>
      </c>
      <c r="D32" s="59">
        <f aca="true" t="shared" si="1" ref="D32:I32">D18/$B$18*100</f>
        <v>7.097308984980144</v>
      </c>
      <c r="E32" s="59">
        <f t="shared" si="1"/>
        <v>29.864357677812652</v>
      </c>
      <c r="F32" s="59">
        <f t="shared" si="1"/>
        <v>33.888496376832585</v>
      </c>
      <c r="G32" s="59">
        <f t="shared" si="1"/>
        <v>18.50470198482318</v>
      </c>
      <c r="H32" s="59">
        <f t="shared" si="1"/>
        <v>2.950202386295775</v>
      </c>
      <c r="I32" s="59">
        <f t="shared" si="1"/>
        <v>1.0723662177305784</v>
      </c>
      <c r="J32" s="53"/>
      <c r="K32" s="53"/>
    </row>
    <row r="33" spans="1:11" ht="10.5" customHeight="1">
      <c r="A33" s="55">
        <v>2005</v>
      </c>
      <c r="B33" s="676">
        <v>100</v>
      </c>
      <c r="C33" s="59">
        <f aca="true" t="shared" si="2" ref="C33:I33">C19/$B$19*100</f>
        <v>5.730667925797022</v>
      </c>
      <c r="D33" s="59">
        <f t="shared" si="2"/>
        <v>4.832868713608937</v>
      </c>
      <c r="E33" s="59">
        <f t="shared" si="2"/>
        <v>29.851184444020667</v>
      </c>
      <c r="F33" s="59">
        <f t="shared" si="2"/>
        <v>36.12427420953167</v>
      </c>
      <c r="G33" s="59">
        <f t="shared" si="2"/>
        <v>19.354116344865997</v>
      </c>
      <c r="H33" s="59">
        <f t="shared" si="2"/>
        <v>2.9600660371690544</v>
      </c>
      <c r="I33" s="59">
        <f t="shared" si="2"/>
        <v>1.1468223250066474</v>
      </c>
      <c r="J33" s="53"/>
      <c r="K33" s="53"/>
    </row>
    <row r="34" spans="1:11" ht="10.5" customHeight="1">
      <c r="A34" s="55">
        <v>2006</v>
      </c>
      <c r="B34" s="676">
        <v>100</v>
      </c>
      <c r="C34" s="59">
        <f>C20/$B$20*100</f>
        <v>4.444288826207608</v>
      </c>
      <c r="D34" s="59">
        <f aca="true" t="shared" si="3" ref="D34:I34">D20/$B$20*100</f>
        <v>5.041711862145447</v>
      </c>
      <c r="E34" s="59">
        <f t="shared" si="3"/>
        <v>29.170247014804048</v>
      </c>
      <c r="F34" s="59">
        <f t="shared" si="3"/>
        <v>36.62849609034009</v>
      </c>
      <c r="G34" s="59">
        <f t="shared" si="3"/>
        <v>18.2682839040459</v>
      </c>
      <c r="H34" s="59">
        <f t="shared" si="3"/>
        <v>6.074988657411803</v>
      </c>
      <c r="I34" s="59">
        <f t="shared" si="3"/>
        <v>0.37198364504509596</v>
      </c>
      <c r="J34" s="53"/>
      <c r="K34" s="53"/>
    </row>
    <row r="35" spans="1:11" ht="10.5" customHeight="1">
      <c r="A35" s="55">
        <v>2007</v>
      </c>
      <c r="B35" s="676">
        <v>100</v>
      </c>
      <c r="C35" s="59">
        <f aca="true" t="shared" si="4" ref="C35:I35">C21/$B$21*100</f>
        <v>6.152064051648447</v>
      </c>
      <c r="D35" s="59">
        <f t="shared" si="4"/>
        <v>3.4120155571998017</v>
      </c>
      <c r="E35" s="59">
        <f t="shared" si="4"/>
        <v>29.278598878442256</v>
      </c>
      <c r="F35" s="59">
        <f t="shared" si="4"/>
        <v>35.00183848735933</v>
      </c>
      <c r="G35" s="59">
        <f t="shared" si="4"/>
        <v>19.159011808711423</v>
      </c>
      <c r="H35" s="59">
        <f t="shared" si="4"/>
        <v>5.249152270887525</v>
      </c>
      <c r="I35" s="59">
        <f t="shared" si="4"/>
        <v>1.7473189457512237</v>
      </c>
      <c r="J35" s="53"/>
      <c r="K35" s="53"/>
    </row>
    <row r="36" spans="1:11" ht="10.5" customHeight="1">
      <c r="A36" s="55">
        <v>2008</v>
      </c>
      <c r="B36" s="676">
        <v>100</v>
      </c>
      <c r="C36" s="59">
        <f aca="true" t="shared" si="5" ref="C36:I36">C22/$B$22*100</f>
        <v>6.331136119063725</v>
      </c>
      <c r="D36" s="59">
        <f t="shared" si="5"/>
        <v>3.563493804215899</v>
      </c>
      <c r="E36" s="59">
        <f t="shared" si="5"/>
        <v>30.509766300058317</v>
      </c>
      <c r="F36" s="59">
        <f t="shared" si="5"/>
        <v>37.378152351020105</v>
      </c>
      <c r="G36" s="59">
        <f t="shared" si="5"/>
        <v>14.497475685988146</v>
      </c>
      <c r="H36" s="59">
        <f t="shared" si="5"/>
        <v>5.984413475175849</v>
      </c>
      <c r="I36" s="59">
        <f t="shared" si="5"/>
        <v>1.7357201756787493</v>
      </c>
      <c r="J36" s="53"/>
      <c r="K36" s="53"/>
    </row>
    <row r="37" spans="1:11" ht="10.5" customHeight="1">
      <c r="A37" s="52"/>
      <c r="B37" s="105"/>
      <c r="C37" s="59"/>
      <c r="D37" s="59"/>
      <c r="E37" s="59"/>
      <c r="F37" s="59"/>
      <c r="G37" s="59"/>
      <c r="H37" s="59"/>
      <c r="I37" s="59"/>
      <c r="J37" s="53"/>
      <c r="K37" s="53"/>
    </row>
    <row r="38" spans="1:9" ht="10.5" customHeight="1">
      <c r="A38" s="58" t="s">
        <v>132</v>
      </c>
      <c r="B38" s="44"/>
      <c r="C38" s="40"/>
      <c r="D38" s="40"/>
      <c r="E38" s="40"/>
      <c r="F38" s="40"/>
      <c r="G38" s="40"/>
      <c r="H38" s="40"/>
      <c r="I38" s="40"/>
    </row>
    <row r="39" spans="1:2" ht="10.5" customHeight="1">
      <c r="A39" s="52"/>
      <c r="B39" s="53"/>
    </row>
    <row r="40" spans="1:9" ht="10.5" customHeight="1">
      <c r="A40" s="55">
        <v>1990</v>
      </c>
      <c r="B40" s="676">
        <v>100</v>
      </c>
      <c r="C40" s="676">
        <v>100</v>
      </c>
      <c r="D40" s="676">
        <v>100</v>
      </c>
      <c r="E40" s="676">
        <v>100</v>
      </c>
      <c r="F40" s="676">
        <v>100</v>
      </c>
      <c r="G40" s="67" t="s">
        <v>283</v>
      </c>
      <c r="H40" s="676">
        <v>100</v>
      </c>
      <c r="I40" s="67" t="s">
        <v>283</v>
      </c>
    </row>
    <row r="41" spans="1:9" ht="10.5" customHeight="1">
      <c r="A41" s="55">
        <v>1995</v>
      </c>
      <c r="B41" s="676">
        <v>32.56974403747823</v>
      </c>
      <c r="C41" s="676">
        <f>C13/$C$12*100</f>
        <v>8.415213291303221</v>
      </c>
      <c r="D41" s="676">
        <v>94.63206870535714</v>
      </c>
      <c r="E41" s="676">
        <v>116.9483894930352</v>
      </c>
      <c r="F41" s="676">
        <v>52.13866596748821</v>
      </c>
      <c r="G41" s="67" t="s">
        <v>283</v>
      </c>
      <c r="H41" s="676">
        <v>30.834165380775165</v>
      </c>
      <c r="I41" s="67" t="s">
        <v>283</v>
      </c>
    </row>
    <row r="42" spans="1:9" ht="10.5" customHeight="1">
      <c r="A42" s="55">
        <v>2000</v>
      </c>
      <c r="B42" s="676">
        <v>33.219919313803075</v>
      </c>
      <c r="C42" s="676">
        <v>6.439334897947433</v>
      </c>
      <c r="D42" s="676">
        <v>76.82320178571428</v>
      </c>
      <c r="E42" s="676">
        <v>124.08508569091059</v>
      </c>
      <c r="F42" s="676">
        <v>71.31284740429994</v>
      </c>
      <c r="G42" s="67" t="s">
        <v>283</v>
      </c>
      <c r="H42" s="676">
        <v>16.861976944721793</v>
      </c>
      <c r="I42" s="67" t="s">
        <v>283</v>
      </c>
    </row>
    <row r="43" spans="1:9" ht="10.5" customHeight="1">
      <c r="A43" s="55">
        <v>2001</v>
      </c>
      <c r="B43" s="676">
        <v>33.117095233262226</v>
      </c>
      <c r="C43" s="676">
        <f>C15/$C$12*100</f>
        <v>5.297590373377091</v>
      </c>
      <c r="D43" s="676">
        <v>84.11227236607142</v>
      </c>
      <c r="E43" s="676">
        <v>118.07827590607872</v>
      </c>
      <c r="F43" s="676">
        <v>76.0723607760881</v>
      </c>
      <c r="G43" s="67" t="s">
        <v>283</v>
      </c>
      <c r="H43" s="676">
        <v>18.288780974857037</v>
      </c>
      <c r="I43" s="67" t="s">
        <v>283</v>
      </c>
    </row>
    <row r="44" spans="1:9" ht="10.5" customHeight="1">
      <c r="A44" s="55">
        <v>2002</v>
      </c>
      <c r="B44" s="676">
        <v>37.41940626033854</v>
      </c>
      <c r="C44" s="676">
        <f>C16/$C$12*100</f>
        <v>5.415696679333276</v>
      </c>
      <c r="D44" s="676">
        <v>72.31808463214287</v>
      </c>
      <c r="E44" s="676">
        <v>115.92922189315227</v>
      </c>
      <c r="F44" s="676">
        <v>77.10444887257474</v>
      </c>
      <c r="G44" s="67" t="s">
        <v>283</v>
      </c>
      <c r="H44" s="676">
        <v>21.55980757011891</v>
      </c>
      <c r="I44" s="67" t="s">
        <v>283</v>
      </c>
    </row>
    <row r="45" spans="1:9" ht="10.5" customHeight="1">
      <c r="A45" s="55">
        <v>2003</v>
      </c>
      <c r="B45" s="676">
        <f>B17/B12*100</f>
        <v>42.76833642520471</v>
      </c>
      <c r="C45" s="676">
        <f aca="true" t="shared" si="6" ref="C45:H45">C17/C12*100</f>
        <v>4.709894754008694</v>
      </c>
      <c r="D45" s="676">
        <f t="shared" si="6"/>
        <v>67.17107767857142</v>
      </c>
      <c r="E45" s="676">
        <f t="shared" si="6"/>
        <v>140.82944367176634</v>
      </c>
      <c r="F45" s="676">
        <f t="shared" si="6"/>
        <v>84.4775395909806</v>
      </c>
      <c r="G45" s="67" t="s">
        <v>283</v>
      </c>
      <c r="H45" s="676">
        <f t="shared" si="6"/>
        <v>14.448696559862032</v>
      </c>
      <c r="I45" s="67" t="s">
        <v>283</v>
      </c>
    </row>
    <row r="46" spans="1:9" ht="10.5" customHeight="1">
      <c r="A46" s="55">
        <v>2004</v>
      </c>
      <c r="B46" s="676">
        <f>B18/B12*100</f>
        <v>43.60687575947842</v>
      </c>
      <c r="C46" s="676">
        <f aca="true" t="shared" si="7" ref="C46:H46">C18/C12*100</f>
        <v>4.832860375104356</v>
      </c>
      <c r="D46" s="676">
        <f t="shared" si="7"/>
        <v>80.31856339285714</v>
      </c>
      <c r="E46" s="676">
        <f t="shared" si="7"/>
        <v>123.87269881371184</v>
      </c>
      <c r="F46" s="676">
        <f t="shared" si="7"/>
        <v>90.09523859465128</v>
      </c>
      <c r="G46" s="67" t="s">
        <v>283</v>
      </c>
      <c r="H46" s="676">
        <f t="shared" si="7"/>
        <v>13.576527185259144</v>
      </c>
      <c r="I46" s="67" t="s">
        <v>283</v>
      </c>
    </row>
    <row r="47" spans="1:9" ht="10.5" customHeight="1">
      <c r="A47" s="55">
        <v>2005</v>
      </c>
      <c r="B47" s="676">
        <f>B19/B12*100</f>
        <v>43.933455645771694</v>
      </c>
      <c r="C47" s="676">
        <f>C19/C12*100</f>
        <v>4.213311454644903</v>
      </c>
      <c r="D47" s="676">
        <f>D19/D12*100</f>
        <v>55.102031249999996</v>
      </c>
      <c r="E47" s="676">
        <f>E19/E12*100</f>
        <v>124.74535443017265</v>
      </c>
      <c r="F47" s="676">
        <f>F19/F12*100</f>
        <v>96.75848557944416</v>
      </c>
      <c r="G47" s="67" t="s">
        <v>283</v>
      </c>
      <c r="H47" s="676">
        <f>H19/H12*100</f>
        <v>13.72393573568122</v>
      </c>
      <c r="I47" s="67" t="s">
        <v>283</v>
      </c>
    </row>
    <row r="48" spans="1:9" ht="10.5" customHeight="1">
      <c r="A48" s="55">
        <v>2006</v>
      </c>
      <c r="B48" s="676">
        <f>B20/B12*100</f>
        <v>46.46054752803964</v>
      </c>
      <c r="C48" s="676">
        <f>C20/C12*100</f>
        <v>3.4554893197455168</v>
      </c>
      <c r="D48" s="676">
        <f>D20/D12*100</f>
        <v>60.789642857142866</v>
      </c>
      <c r="E48" s="676">
        <f>E20/E12*100</f>
        <v>128.91156449316864</v>
      </c>
      <c r="F48" s="676">
        <f>F20/F12*100</f>
        <v>103.7523586785527</v>
      </c>
      <c r="G48" s="67" t="s">
        <v>283</v>
      </c>
      <c r="H48" s="676">
        <f>H20/H12*100</f>
        <v>29.78596714169012</v>
      </c>
      <c r="I48" s="67" t="s">
        <v>283</v>
      </c>
    </row>
    <row r="49" spans="1:9" ht="10.5" customHeight="1">
      <c r="A49" s="55">
        <v>2007</v>
      </c>
      <c r="B49" s="676">
        <f>B21/$B$12*100</f>
        <v>51.54381027317141</v>
      </c>
      <c r="C49" s="676">
        <f>C21/$C$12*100</f>
        <v>5.306648530385467</v>
      </c>
      <c r="D49" s="676">
        <f>D21/$D$12*100</f>
        <v>45.64095982142857</v>
      </c>
      <c r="E49" s="676">
        <f>E21/$E$12*100</f>
        <v>143.5470455371022</v>
      </c>
      <c r="F49" s="676">
        <f>F21/$F$12*100</f>
        <v>109.99221394861038</v>
      </c>
      <c r="G49" s="67" t="s">
        <v>283</v>
      </c>
      <c r="H49" s="676">
        <f>H21/$H$12*100</f>
        <v>28.552727602795684</v>
      </c>
      <c r="I49" s="67" t="s">
        <v>283</v>
      </c>
    </row>
    <row r="50" spans="1:9" ht="10.5" customHeight="1">
      <c r="A50" s="55">
        <v>2008</v>
      </c>
      <c r="B50" s="676">
        <f>B22/$B$12*100</f>
        <v>48.252153465389114</v>
      </c>
      <c r="C50" s="676">
        <f>C22/$C$12*100</f>
        <v>5.112358580188272</v>
      </c>
      <c r="D50" s="676">
        <f>D22/$D$12*100</f>
        <v>44.62312232142856</v>
      </c>
      <c r="E50" s="676">
        <f>E22/$E$12*100</f>
        <v>140.0306259756197</v>
      </c>
      <c r="F50" s="676">
        <f>F22/$F$12*100</f>
        <v>109.95857367593078</v>
      </c>
      <c r="G50" s="67" t="s">
        <v>283</v>
      </c>
      <c r="H50" s="676">
        <f>H22/$H$12*100</f>
        <v>30.47335027684488</v>
      </c>
      <c r="I50" s="67" t="s">
        <v>283</v>
      </c>
    </row>
    <row r="51" spans="1:9" ht="10.5" customHeight="1">
      <c r="A51" s="52"/>
      <c r="B51" s="676"/>
      <c r="C51" s="676"/>
      <c r="D51" s="676"/>
      <c r="E51" s="676"/>
      <c r="F51" s="676"/>
      <c r="G51" s="676"/>
      <c r="H51" s="676"/>
      <c r="I51" s="67"/>
    </row>
    <row r="52" spans="1:9" ht="10.5" customHeight="1">
      <c r="A52" s="58" t="s">
        <v>133</v>
      </c>
      <c r="B52" s="44"/>
      <c r="C52" s="58"/>
      <c r="D52" s="58"/>
      <c r="E52" s="58"/>
      <c r="F52" s="58"/>
      <c r="G52" s="58"/>
      <c r="H52" s="58"/>
      <c r="I52" s="58"/>
    </row>
    <row r="53" ht="10.5" customHeight="1"/>
    <row r="54" spans="1:9" ht="10.5" customHeight="1">
      <c r="A54" s="55">
        <v>1990</v>
      </c>
      <c r="B54" s="75">
        <v>-19.64225237242799</v>
      </c>
      <c r="C54" s="63">
        <f>C12/91529*100-100</f>
        <v>-24.096188093391163</v>
      </c>
      <c r="D54" s="64">
        <v>86.58892128279882</v>
      </c>
      <c r="E54" s="63">
        <v>-18.983230595877245</v>
      </c>
      <c r="F54" s="63">
        <v>-17.999656002751976</v>
      </c>
      <c r="G54" s="675" t="s">
        <v>249</v>
      </c>
      <c r="H54" s="675" t="s">
        <v>249</v>
      </c>
      <c r="I54" s="675" t="s">
        <v>249</v>
      </c>
    </row>
    <row r="55" spans="1:10" ht="10.5" customHeight="1">
      <c r="A55" s="55">
        <v>1995</v>
      </c>
      <c r="B55" s="62">
        <v>10.660414412267144</v>
      </c>
      <c r="C55" s="63">
        <f>C13/6192*100-100</f>
        <v>-5.581633042635673</v>
      </c>
      <c r="D55" s="63">
        <v>-19.706123522727268</v>
      </c>
      <c r="E55" s="64">
        <v>31.97859521497267</v>
      </c>
      <c r="F55" s="64">
        <v>11.880765162597058</v>
      </c>
      <c r="G55" s="64">
        <f>G13/29*100-100</f>
        <v>406.8965517241379</v>
      </c>
      <c r="H55" s="64">
        <v>13.233333333333348</v>
      </c>
      <c r="I55" s="67" t="s">
        <v>283</v>
      </c>
      <c r="J55" s="53"/>
    </row>
    <row r="56" spans="1:10" ht="10.5" customHeight="1">
      <c r="A56" s="55">
        <v>2000</v>
      </c>
      <c r="B56" s="62">
        <v>2.871281598275587</v>
      </c>
      <c r="C56" s="63">
        <v>-18.390173950313397</v>
      </c>
      <c r="D56" s="64">
        <v>-10.595975711326446</v>
      </c>
      <c r="E56" s="64">
        <v>11.45525781851255</v>
      </c>
      <c r="F56" s="64">
        <v>10.34057311903149</v>
      </c>
      <c r="G56" s="64">
        <v>-47.15189873417721</v>
      </c>
      <c r="H56" s="64">
        <v>-12.475164490344952</v>
      </c>
      <c r="I56" s="67" t="s">
        <v>283</v>
      </c>
      <c r="J56" s="53"/>
    </row>
    <row r="57" spans="1:10" ht="10.5" customHeight="1">
      <c r="A57" s="55">
        <v>2001</v>
      </c>
      <c r="B57" s="62">
        <v>-0.309525377137561</v>
      </c>
      <c r="C57" s="63">
        <f aca="true" t="shared" si="8" ref="C57:C64">C15/C14*100-100</f>
        <v>-18.02396963900587</v>
      </c>
      <c r="D57" s="64">
        <v>9.488110897393739</v>
      </c>
      <c r="E57" s="64">
        <v>-4.840879749073579</v>
      </c>
      <c r="F57" s="64">
        <v>6.674131723845832</v>
      </c>
      <c r="G57" s="64">
        <f aca="true" t="shared" si="9" ref="G57:H64">G15/G14*100-100</f>
        <v>19.760479041916156</v>
      </c>
      <c r="H57" s="64">
        <v>8.461665170179657</v>
      </c>
      <c r="I57" s="67" t="s">
        <v>283</v>
      </c>
      <c r="J57" s="53"/>
    </row>
    <row r="58" spans="1:10" ht="10.5" customHeight="1">
      <c r="A58" s="55">
        <v>2002</v>
      </c>
      <c r="B58" s="62">
        <v>12.991208911206513</v>
      </c>
      <c r="C58" s="62">
        <f t="shared" si="8"/>
        <v>2.2294344717501247</v>
      </c>
      <c r="D58" s="64">
        <v>-14.02195827333992</v>
      </c>
      <c r="E58" s="64">
        <v>-1.8200248914845503</v>
      </c>
      <c r="F58" s="62">
        <v>1.3567189002119875</v>
      </c>
      <c r="G58" s="805">
        <f t="shared" si="9"/>
        <v>5153.856000000001</v>
      </c>
      <c r="H58" s="62">
        <v>17.8854271356784</v>
      </c>
      <c r="I58" s="67" t="s">
        <v>283</v>
      </c>
      <c r="J58" s="53"/>
    </row>
    <row r="59" spans="1:10" ht="10.5" customHeight="1">
      <c r="A59" s="55">
        <v>2003</v>
      </c>
      <c r="B59" s="62">
        <f aca="true" t="shared" si="10" ref="B59:B64">B17/B16*100-100</f>
        <v>14.29453510740386</v>
      </c>
      <c r="C59" s="63">
        <f t="shared" si="8"/>
        <v>-13.03252318428352</v>
      </c>
      <c r="D59" s="64">
        <f aca="true" t="shared" si="11" ref="D59:F60">D17/D16*100-100</f>
        <v>-7.117178199274065</v>
      </c>
      <c r="E59" s="64">
        <f t="shared" si="11"/>
        <v>21.478813858997256</v>
      </c>
      <c r="F59" s="62">
        <f t="shared" si="11"/>
        <v>9.562471201358136</v>
      </c>
      <c r="G59" s="62">
        <f t="shared" si="9"/>
        <v>45.87017611445762</v>
      </c>
      <c r="H59" s="64">
        <f t="shared" si="9"/>
        <v>-32.98318404340776</v>
      </c>
      <c r="I59" s="67" t="s">
        <v>283</v>
      </c>
      <c r="J59" s="53"/>
    </row>
    <row r="60" spans="1:10" ht="10.5" customHeight="1">
      <c r="A60" s="55">
        <v>2004</v>
      </c>
      <c r="B60" s="62">
        <f t="shared" si="10"/>
        <v>1.9606545504527304</v>
      </c>
      <c r="C60" s="62">
        <f t="shared" si="8"/>
        <v>2.6107933938651797</v>
      </c>
      <c r="D60" s="62">
        <f t="shared" si="11"/>
        <v>19.573134998963937</v>
      </c>
      <c r="E60" s="64">
        <f t="shared" si="11"/>
        <v>-12.040624755698019</v>
      </c>
      <c r="F60" s="62">
        <f t="shared" si="11"/>
        <v>6.649932077650703</v>
      </c>
      <c r="G60" s="62">
        <f t="shared" si="9"/>
        <v>22.415850916952635</v>
      </c>
      <c r="H60" s="64">
        <f aca="true" t="shared" si="12" ref="H60:I64">H18/H17*100-100</f>
        <v>-6.036318715597815</v>
      </c>
      <c r="I60" s="64">
        <f t="shared" si="12"/>
        <v>-37.05152482283874</v>
      </c>
      <c r="J60" s="53"/>
    </row>
    <row r="61" spans="1:10" ht="10.5" customHeight="1">
      <c r="A61" s="55">
        <v>2005</v>
      </c>
      <c r="B61" s="62">
        <f t="shared" si="10"/>
        <v>0.7489183313535079</v>
      </c>
      <c r="C61" s="63">
        <f t="shared" si="8"/>
        <v>-12.81950795952956</v>
      </c>
      <c r="D61" s="63">
        <f aca="true" t="shared" si="13" ref="D61:F64">D19/D18*100-100</f>
        <v>-31.39564638316189</v>
      </c>
      <c r="E61" s="64">
        <f t="shared" si="13"/>
        <v>0.7044777621041334</v>
      </c>
      <c r="F61" s="62">
        <f t="shared" si="13"/>
        <v>7.3957814960361645</v>
      </c>
      <c r="G61" s="64">
        <f t="shared" si="9"/>
        <v>5.373557953197718</v>
      </c>
      <c r="H61" s="62">
        <f t="shared" si="12"/>
        <v>1.0857603598519887</v>
      </c>
      <c r="I61" s="64">
        <f t="shared" si="12"/>
        <v>7.744077398469713</v>
      </c>
      <c r="J61" s="53"/>
    </row>
    <row r="62" spans="1:10" ht="10.5" customHeight="1">
      <c r="A62" s="55">
        <v>2006</v>
      </c>
      <c r="B62" s="62">
        <f t="shared" si="10"/>
        <v>5.7520899394836675</v>
      </c>
      <c r="C62" s="63">
        <f t="shared" si="8"/>
        <v>-17.986378245641845</v>
      </c>
      <c r="D62" s="62">
        <f t="shared" si="13"/>
        <v>10.32196359756314</v>
      </c>
      <c r="E62" s="64">
        <f t="shared" si="13"/>
        <v>3.3397717149683928</v>
      </c>
      <c r="F62" s="64">
        <f t="shared" si="13"/>
        <v>7.2281754486186</v>
      </c>
      <c r="G62" s="64">
        <f t="shared" si="9"/>
        <v>-0.180965742041991</v>
      </c>
      <c r="H62" s="64">
        <f t="shared" si="12"/>
        <v>117.0366264849871</v>
      </c>
      <c r="I62" s="64">
        <f t="shared" si="12"/>
        <v>-65.69821930646674</v>
      </c>
      <c r="J62" s="53"/>
    </row>
    <row r="63" spans="1:10" ht="10.5" customHeight="1">
      <c r="A63" s="55">
        <v>2007</v>
      </c>
      <c r="B63" s="62">
        <f t="shared" si="10"/>
        <v>10.941030649851768</v>
      </c>
      <c r="C63" s="62">
        <f t="shared" si="8"/>
        <v>53.57155063573694</v>
      </c>
      <c r="D63" s="63">
        <f t="shared" si="13"/>
        <v>-24.919842137112184</v>
      </c>
      <c r="E63" s="64">
        <f t="shared" si="13"/>
        <v>11.353117233100619</v>
      </c>
      <c r="F63" s="64">
        <f t="shared" si="13"/>
        <v>6.014181604670881</v>
      </c>
      <c r="G63" s="64">
        <f t="shared" si="9"/>
        <v>16.350311143368202</v>
      </c>
      <c r="H63" s="64">
        <f t="shared" si="12"/>
        <v>-4.140337404617355</v>
      </c>
      <c r="I63" s="62">
        <f t="shared" si="12"/>
        <v>421.12335393711373</v>
      </c>
      <c r="J63" s="53"/>
    </row>
    <row r="64" spans="1:10" ht="10.5" customHeight="1">
      <c r="A64" s="55">
        <v>2008</v>
      </c>
      <c r="B64" s="62">
        <f t="shared" si="10"/>
        <v>-6.386134029163145</v>
      </c>
      <c r="C64" s="62">
        <f t="shared" si="8"/>
        <v>-3.6612552929538396</v>
      </c>
      <c r="D64" s="63">
        <f t="shared" si="13"/>
        <v>-2.230096614931682</v>
      </c>
      <c r="E64" s="64">
        <f t="shared" si="13"/>
        <v>-2.449663487203992</v>
      </c>
      <c r="F64" s="64">
        <f t="shared" si="13"/>
        <v>-0.03058423089412088</v>
      </c>
      <c r="G64" s="64">
        <f t="shared" si="9"/>
        <v>-29.16311345627595</v>
      </c>
      <c r="H64" s="64">
        <f t="shared" si="12"/>
        <v>6.7265821352253</v>
      </c>
      <c r="I64" s="62">
        <f t="shared" si="12"/>
        <v>-7.0075464562597745</v>
      </c>
      <c r="J64" s="53"/>
    </row>
    <row r="65" spans="1:10" ht="10.5" customHeight="1">
      <c r="A65" s="52"/>
      <c r="B65" s="53"/>
      <c r="C65" s="53"/>
      <c r="D65" s="53"/>
      <c r="E65" s="53"/>
      <c r="F65" s="53"/>
      <c r="G65" s="53"/>
      <c r="H65" s="53"/>
      <c r="I65" s="53"/>
      <c r="J65" s="53"/>
    </row>
    <row r="66" spans="1:10" ht="10.5" customHeight="1">
      <c r="A66" s="72" t="s">
        <v>48</v>
      </c>
      <c r="B66" s="53"/>
      <c r="C66" s="53"/>
      <c r="D66" s="53"/>
      <c r="E66" s="53"/>
      <c r="F66" s="53"/>
      <c r="G66" s="53"/>
      <c r="H66" s="53"/>
      <c r="I66" s="53"/>
      <c r="J66" s="53"/>
    </row>
    <row r="67" spans="1:10" ht="11.25" customHeight="1">
      <c r="A67" s="72"/>
      <c r="B67" s="53"/>
      <c r="C67" s="53"/>
      <c r="D67" s="53"/>
      <c r="E67" s="53"/>
      <c r="F67" s="53"/>
      <c r="G67" s="53"/>
      <c r="H67" s="53"/>
      <c r="I67" s="53"/>
      <c r="J67" s="53"/>
    </row>
    <row r="68" spans="1:10" ht="11.25" customHeight="1">
      <c r="A68" s="52"/>
      <c r="B68" s="53"/>
      <c r="C68" s="53"/>
      <c r="D68" s="53"/>
      <c r="E68" s="53"/>
      <c r="F68" s="53"/>
      <c r="G68" s="53"/>
      <c r="H68" s="53"/>
      <c r="I68" s="53"/>
      <c r="J68" s="53"/>
    </row>
    <row r="69" spans="1:10" ht="11.25" customHeight="1">
      <c r="A69" s="52"/>
      <c r="B69" s="53"/>
      <c r="C69" s="53"/>
      <c r="D69" s="53"/>
      <c r="E69" s="53"/>
      <c r="F69" s="53"/>
      <c r="G69" s="53"/>
      <c r="H69" s="53"/>
      <c r="I69" s="53"/>
      <c r="J69" s="53"/>
    </row>
    <row r="70" spans="1:10" ht="11.25" customHeight="1">
      <c r="A70" s="52"/>
      <c r="B70" s="53"/>
      <c r="C70" s="53"/>
      <c r="D70" s="53"/>
      <c r="E70" s="53"/>
      <c r="F70" s="53"/>
      <c r="G70" s="53"/>
      <c r="H70" s="53"/>
      <c r="I70" s="53"/>
      <c r="J70" s="53"/>
    </row>
    <row r="71" spans="1:10" ht="11.25" customHeight="1">
      <c r="A71" s="52"/>
      <c r="B71" s="53"/>
      <c r="C71" s="53"/>
      <c r="D71" s="53"/>
      <c r="E71" s="53"/>
      <c r="F71" s="53"/>
      <c r="G71" s="53"/>
      <c r="H71" s="53"/>
      <c r="I71" s="53"/>
      <c r="J71" s="53"/>
    </row>
    <row r="72" spans="1:10" ht="11.25" customHeight="1">
      <c r="A72" s="52"/>
      <c r="B72" s="53"/>
      <c r="C72" s="53"/>
      <c r="D72" s="53"/>
      <c r="E72" s="53"/>
      <c r="F72" s="53"/>
      <c r="G72" s="53"/>
      <c r="H72" s="53"/>
      <c r="I72" s="53"/>
      <c r="J72" s="53"/>
    </row>
    <row r="73" spans="1:10" ht="11.25" customHeight="1">
      <c r="A73" s="52"/>
      <c r="B73" s="53"/>
      <c r="C73" s="53"/>
      <c r="D73" s="53"/>
      <c r="E73" s="53"/>
      <c r="F73" s="53"/>
      <c r="G73" s="53"/>
      <c r="H73" s="53"/>
      <c r="I73" s="53"/>
      <c r="J73" s="53"/>
    </row>
    <row r="74" spans="1:10" ht="11.25" customHeight="1">
      <c r="A74" s="52"/>
      <c r="B74" s="53"/>
      <c r="C74" s="53"/>
      <c r="D74" s="53"/>
      <c r="E74" s="53"/>
      <c r="F74" s="53"/>
      <c r="G74" s="53"/>
      <c r="H74" s="53"/>
      <c r="I74" s="53"/>
      <c r="J74" s="53"/>
    </row>
    <row r="86" ht="11.25" customHeight="1">
      <c r="A86" s="715"/>
    </row>
    <row r="90" ht="11.25" customHeight="1">
      <c r="A90" s="715"/>
    </row>
  </sheetData>
  <sheetProtection/>
  <mergeCells count="1">
    <mergeCell ref="A7:A8"/>
  </mergeCells>
  <printOptions/>
  <pageMargins left="0.7874015748031497" right="0.7874015748031497" top="0.984251968503937" bottom="0.1968503937007874" header="0.5118110236220472" footer="0.5118110236220472"/>
  <pageSetup horizontalDpi="600" verticalDpi="600" orientation="portrait" paperSize="9" r:id="rId2"/>
  <headerFooter alignWithMargins="0">
    <oddHeader>&amp;C&amp;9- 18 -</oddHeader>
  </headerFooter>
  <drawing r:id="rId1"/>
</worksheet>
</file>

<file path=xl/worksheets/sheet15.xml><?xml version="1.0" encoding="utf-8"?>
<worksheet xmlns="http://schemas.openxmlformats.org/spreadsheetml/2006/main" xmlns:r="http://schemas.openxmlformats.org/officeDocument/2006/relationships">
  <dimension ref="A1:J86"/>
  <sheetViews>
    <sheetView zoomScalePageLayoutView="0" workbookViewId="0" topLeftCell="A1">
      <selection activeCell="A1" sqref="A1"/>
    </sheetView>
  </sheetViews>
  <sheetFormatPr defaultColWidth="11.421875" defaultRowHeight="12.75"/>
  <cols>
    <col min="1" max="1" width="11.421875" style="727" customWidth="1"/>
    <col min="2" max="2" width="9.7109375" style="727" customWidth="1"/>
    <col min="3" max="3" width="8.7109375" style="727" customWidth="1"/>
    <col min="4" max="5" width="8.421875" style="727" bestFit="1" customWidth="1"/>
    <col min="6" max="6" width="9.140625" style="727" bestFit="1" customWidth="1"/>
    <col min="7" max="7" width="11.7109375" style="727" bestFit="1" customWidth="1"/>
    <col min="8" max="8" width="9.140625" style="727" customWidth="1"/>
    <col min="9" max="9" width="8.421875" style="727" customWidth="1"/>
    <col min="10" max="16384" width="11.421875" style="727" customWidth="1"/>
  </cols>
  <sheetData>
    <row r="1" spans="1:8" ht="12.75">
      <c r="A1" s="725"/>
      <c r="B1" s="726"/>
      <c r="C1" s="726"/>
      <c r="D1" s="726"/>
      <c r="E1" s="726"/>
      <c r="F1" s="726"/>
      <c r="G1" s="726"/>
      <c r="H1" s="726"/>
    </row>
    <row r="2" spans="1:8" ht="12.75">
      <c r="A2" s="725"/>
      <c r="B2" s="726"/>
      <c r="C2" s="726"/>
      <c r="D2" s="726"/>
      <c r="E2" s="726"/>
      <c r="F2" s="726"/>
      <c r="G2" s="726"/>
      <c r="H2" s="726"/>
    </row>
    <row r="3" spans="1:9" ht="12.75">
      <c r="A3" s="1573" t="s">
        <v>24</v>
      </c>
      <c r="B3" s="1573"/>
      <c r="C3" s="1573"/>
      <c r="D3" s="1573"/>
      <c r="E3" s="1573"/>
      <c r="F3" s="1573"/>
      <c r="G3" s="1573"/>
      <c r="H3" s="1573"/>
      <c r="I3" s="1573"/>
    </row>
    <row r="4" spans="1:9" ht="12.75">
      <c r="A4" s="1573" t="s">
        <v>284</v>
      </c>
      <c r="B4" s="1573"/>
      <c r="C4" s="1573"/>
      <c r="D4" s="1573"/>
      <c r="E4" s="1573"/>
      <c r="F4" s="1573"/>
      <c r="G4" s="1573"/>
      <c r="H4" s="1573"/>
      <c r="I4" s="1573"/>
    </row>
    <row r="5" spans="1:8" ht="12.75">
      <c r="A5" s="728"/>
      <c r="B5" s="729"/>
      <c r="C5" s="729"/>
      <c r="D5" s="729"/>
      <c r="E5" s="729"/>
      <c r="F5" s="729"/>
      <c r="G5" s="729"/>
      <c r="H5" s="729"/>
    </row>
    <row r="6" spans="1:8" ht="10.5" customHeight="1">
      <c r="A6" s="730"/>
      <c r="B6" s="731"/>
      <c r="C6" s="731"/>
      <c r="D6" s="731"/>
      <c r="E6" s="731"/>
      <c r="F6" s="731"/>
      <c r="G6" s="731"/>
      <c r="H6" s="731"/>
    </row>
    <row r="7" spans="1:9" ht="10.5" customHeight="1">
      <c r="A7" s="1571" t="s">
        <v>250</v>
      </c>
      <c r="B7" s="732" t="s">
        <v>242</v>
      </c>
      <c r="C7" s="733" t="s">
        <v>243</v>
      </c>
      <c r="D7" s="733"/>
      <c r="E7" s="733"/>
      <c r="F7" s="733"/>
      <c r="G7" s="733"/>
      <c r="H7" s="733"/>
      <c r="I7" s="733"/>
    </row>
    <row r="8" spans="1:9" ht="10.5" customHeight="1">
      <c r="A8" s="1572"/>
      <c r="B8" s="734" t="s">
        <v>244</v>
      </c>
      <c r="C8" s="723" t="s">
        <v>176</v>
      </c>
      <c r="D8" s="723" t="s">
        <v>6</v>
      </c>
      <c r="E8" s="723" t="s">
        <v>7</v>
      </c>
      <c r="F8" s="723" t="s">
        <v>8</v>
      </c>
      <c r="G8" s="724" t="s">
        <v>177</v>
      </c>
      <c r="H8" s="723" t="s">
        <v>9</v>
      </c>
      <c r="I8" s="724" t="s">
        <v>246</v>
      </c>
    </row>
    <row r="9" spans="1:8" ht="10.5" customHeight="1">
      <c r="A9" s="393"/>
      <c r="B9" s="735"/>
      <c r="C9" s="731"/>
      <c r="D9" s="731"/>
      <c r="E9" s="731"/>
      <c r="F9" s="731"/>
      <c r="G9" s="731"/>
      <c r="H9" s="731"/>
    </row>
    <row r="10" spans="1:9" ht="10.5" customHeight="1">
      <c r="A10" s="1574" t="s">
        <v>247</v>
      </c>
      <c r="B10" s="1574"/>
      <c r="C10" s="1574"/>
      <c r="D10" s="1574"/>
      <c r="E10" s="1574"/>
      <c r="F10" s="1574"/>
      <c r="G10" s="1574"/>
      <c r="H10" s="1574"/>
      <c r="I10" s="1574"/>
    </row>
    <row r="11" spans="1:8" ht="10.5" customHeight="1">
      <c r="A11" s="393"/>
      <c r="B11" s="735"/>
      <c r="C11" s="731"/>
      <c r="D11" s="731"/>
      <c r="E11" s="731"/>
      <c r="F11" s="731"/>
      <c r="G11" s="731"/>
      <c r="H11" s="731"/>
    </row>
    <row r="12" spans="1:9" ht="10.5" customHeight="1">
      <c r="A12" s="736">
        <v>1990</v>
      </c>
      <c r="B12" s="394">
        <v>147583</v>
      </c>
      <c r="C12" s="737">
        <v>92370</v>
      </c>
      <c r="D12" s="737">
        <v>6369</v>
      </c>
      <c r="E12" s="737">
        <v>9933</v>
      </c>
      <c r="F12" s="737">
        <v>22077</v>
      </c>
      <c r="G12" s="737">
        <v>609</v>
      </c>
      <c r="H12" s="737">
        <v>16225</v>
      </c>
      <c r="I12" s="104">
        <v>0</v>
      </c>
    </row>
    <row r="13" spans="1:9" ht="10.5" customHeight="1">
      <c r="A13" s="736">
        <v>1995</v>
      </c>
      <c r="B13" s="737">
        <v>105934.62056662206</v>
      </c>
      <c r="C13" s="737">
        <v>12844.363757000001</v>
      </c>
      <c r="D13" s="737">
        <v>29040.243</v>
      </c>
      <c r="E13" s="737">
        <v>28206.775009622077</v>
      </c>
      <c r="F13" s="737">
        <v>21702.9888</v>
      </c>
      <c r="G13" s="737">
        <v>353.25</v>
      </c>
      <c r="H13" s="737">
        <v>13787</v>
      </c>
      <c r="I13" s="104">
        <v>0</v>
      </c>
    </row>
    <row r="14" spans="1:9" ht="10.5" customHeight="1">
      <c r="A14" s="736">
        <v>2000</v>
      </c>
      <c r="B14" s="737">
        <v>104315.29066245508</v>
      </c>
      <c r="C14" s="737">
        <v>1492.549992</v>
      </c>
      <c r="D14" s="737">
        <v>27686.3862789772</v>
      </c>
      <c r="E14" s="737">
        <v>39906.62435147787</v>
      </c>
      <c r="F14" s="737">
        <v>23085.5364</v>
      </c>
      <c r="G14" s="737">
        <v>1746.1086400000002</v>
      </c>
      <c r="H14" s="737">
        <v>10398.085</v>
      </c>
      <c r="I14" s="104">
        <v>0</v>
      </c>
    </row>
    <row r="15" spans="1:9" ht="10.5" customHeight="1">
      <c r="A15" s="736">
        <v>2001</v>
      </c>
      <c r="B15" s="737">
        <v>113505.08592540001</v>
      </c>
      <c r="C15" s="737">
        <v>1381.818297</v>
      </c>
      <c r="D15" s="737">
        <v>31389.5490204</v>
      </c>
      <c r="E15" s="737">
        <v>44094.093608</v>
      </c>
      <c r="F15" s="737">
        <v>23436.54</v>
      </c>
      <c r="G15" s="737">
        <v>2164.285</v>
      </c>
      <c r="H15" s="737">
        <v>11038.8</v>
      </c>
      <c r="I15" s="104">
        <v>0</v>
      </c>
    </row>
    <row r="16" spans="1:9" ht="10.5" customHeight="1">
      <c r="A16" s="736">
        <v>2002</v>
      </c>
      <c r="B16" s="737">
        <v>113784.31877344</v>
      </c>
      <c r="C16" s="737">
        <v>1237.48364</v>
      </c>
      <c r="D16" s="737">
        <v>28185.94867744</v>
      </c>
      <c r="E16" s="737">
        <v>41362.195256</v>
      </c>
      <c r="F16" s="738">
        <v>30606.159600000003</v>
      </c>
      <c r="G16" s="737">
        <v>2300</v>
      </c>
      <c r="H16" s="737">
        <v>10092.5316</v>
      </c>
      <c r="I16" s="104">
        <v>0</v>
      </c>
    </row>
    <row r="17" spans="1:10" ht="10.5" customHeight="1">
      <c r="A17" s="736">
        <v>2003</v>
      </c>
      <c r="B17" s="737">
        <v>114763.25717935</v>
      </c>
      <c r="C17" s="737">
        <v>1152.7181413499998</v>
      </c>
      <c r="D17" s="737">
        <v>27836.967694</v>
      </c>
      <c r="E17" s="737">
        <v>37556.954144</v>
      </c>
      <c r="F17" s="738">
        <v>27692.6184</v>
      </c>
      <c r="G17" s="737">
        <v>9315</v>
      </c>
      <c r="H17" s="737">
        <v>11208.998800000001</v>
      </c>
      <c r="I17" s="104">
        <v>0</v>
      </c>
      <c r="J17" s="737"/>
    </row>
    <row r="18" spans="1:10" ht="10.5" customHeight="1">
      <c r="A18" s="736">
        <v>2004</v>
      </c>
      <c r="B18" s="737">
        <v>111768.673399</v>
      </c>
      <c r="C18" s="737">
        <v>939.697211</v>
      </c>
      <c r="D18" s="737">
        <v>25479.270316</v>
      </c>
      <c r="E18" s="737">
        <v>43460.928672</v>
      </c>
      <c r="F18" s="737">
        <v>21567.1068</v>
      </c>
      <c r="G18" s="737">
        <v>9294.64</v>
      </c>
      <c r="H18" s="737">
        <v>11027.0304</v>
      </c>
      <c r="I18" s="104">
        <v>0</v>
      </c>
      <c r="J18" s="737"/>
    </row>
    <row r="19" spans="1:10" ht="10.5" customHeight="1">
      <c r="A19" s="736">
        <v>2005</v>
      </c>
      <c r="B19" s="737">
        <v>111723.28571699999</v>
      </c>
      <c r="C19" s="737">
        <v>971.860884</v>
      </c>
      <c r="D19" s="737">
        <v>24975.016768999998</v>
      </c>
      <c r="E19" s="737">
        <v>41540.211264</v>
      </c>
      <c r="F19" s="737">
        <v>22971.9096</v>
      </c>
      <c r="G19" s="737">
        <v>9290.977</v>
      </c>
      <c r="H19" s="737">
        <v>11973.3102</v>
      </c>
      <c r="I19" s="104">
        <v>0</v>
      </c>
      <c r="J19" s="737"/>
    </row>
    <row r="20" spans="1:10" ht="10.5" customHeight="1">
      <c r="A20" s="736">
        <v>2006</v>
      </c>
      <c r="B20" s="737">
        <v>110546.93887400001</v>
      </c>
      <c r="C20" s="737">
        <v>1099.290294</v>
      </c>
      <c r="D20" s="737">
        <v>26472.41242</v>
      </c>
      <c r="E20" s="737">
        <v>40735.93296</v>
      </c>
      <c r="F20" s="737">
        <v>22368.805200000003</v>
      </c>
      <c r="G20" s="737">
        <v>9655.5</v>
      </c>
      <c r="H20" s="737">
        <v>10214.998</v>
      </c>
      <c r="I20" s="104">
        <v>0</v>
      </c>
      <c r="J20" s="737"/>
    </row>
    <row r="21" spans="1:10" ht="10.5" customHeight="1">
      <c r="A21" s="736">
        <v>2007</v>
      </c>
      <c r="B21" s="1141">
        <v>96304.24351100001</v>
      </c>
      <c r="C21" s="737">
        <v>834.1786989999999</v>
      </c>
      <c r="D21" s="737">
        <v>17101.8417</v>
      </c>
      <c r="E21" s="737">
        <v>36833.401312</v>
      </c>
      <c r="F21" s="1141">
        <v>22917.942</v>
      </c>
      <c r="G21" s="737">
        <v>9426.5</v>
      </c>
      <c r="H21" s="737">
        <v>9190.379799999999</v>
      </c>
      <c r="I21" s="104">
        <v>0</v>
      </c>
      <c r="J21" s="737"/>
    </row>
    <row r="22" spans="1:10" ht="10.5" customHeight="1">
      <c r="A22" s="736">
        <v>2008</v>
      </c>
      <c r="B22" s="737">
        <v>105893.521508</v>
      </c>
      <c r="C22" s="737">
        <v>1324.4682120000002</v>
      </c>
      <c r="D22" s="737">
        <v>23222.4774</v>
      </c>
      <c r="E22" s="737">
        <v>37426.28709599999</v>
      </c>
      <c r="F22" s="737">
        <v>23311.3788</v>
      </c>
      <c r="G22" s="737">
        <v>10759.4</v>
      </c>
      <c r="H22" s="737">
        <v>9849.51</v>
      </c>
      <c r="I22" s="104">
        <v>0</v>
      </c>
      <c r="J22" s="737"/>
    </row>
    <row r="23" spans="1:10" ht="10.5" customHeight="1">
      <c r="A23" s="393"/>
      <c r="B23" s="737"/>
      <c r="C23" s="737"/>
      <c r="D23" s="737"/>
      <c r="E23" s="737"/>
      <c r="F23" s="737"/>
      <c r="G23" s="737"/>
      <c r="H23" s="737"/>
      <c r="J23" s="737"/>
    </row>
    <row r="24" spans="1:9" ht="10.5" customHeight="1">
      <c r="A24" s="1575" t="s">
        <v>248</v>
      </c>
      <c r="B24" s="1575"/>
      <c r="C24" s="1575"/>
      <c r="D24" s="1575"/>
      <c r="E24" s="1575"/>
      <c r="F24" s="1575"/>
      <c r="G24" s="1575"/>
      <c r="H24" s="1575"/>
      <c r="I24" s="1575"/>
    </row>
    <row r="25" spans="1:8" ht="10.5" customHeight="1">
      <c r="A25" s="730"/>
      <c r="B25" s="731"/>
      <c r="C25" s="731"/>
      <c r="D25" s="731"/>
      <c r="E25" s="731"/>
      <c r="F25" s="731"/>
      <c r="G25" s="731"/>
      <c r="H25" s="731"/>
    </row>
    <row r="26" spans="1:9" ht="10.5" customHeight="1">
      <c r="A26" s="736">
        <v>1990</v>
      </c>
      <c r="B26" s="739">
        <v>100</v>
      </c>
      <c r="C26" s="739">
        <v>62.58850951667875</v>
      </c>
      <c r="D26" s="739">
        <v>4.315537697431275</v>
      </c>
      <c r="E26" s="739">
        <v>6.730449984076757</v>
      </c>
      <c r="F26" s="739">
        <v>14.959039997831727</v>
      </c>
      <c r="G26" s="739">
        <v>0.4126491533577715</v>
      </c>
      <c r="H26" s="739">
        <v>10.993813650623716</v>
      </c>
      <c r="I26" s="104">
        <v>0</v>
      </c>
    </row>
    <row r="27" spans="1:9" ht="10.5" customHeight="1">
      <c r="A27" s="736">
        <v>1995</v>
      </c>
      <c r="B27" s="739">
        <v>100</v>
      </c>
      <c r="C27" s="739">
        <v>12.12480272105398</v>
      </c>
      <c r="D27" s="739">
        <v>27.413363869781033</v>
      </c>
      <c r="E27" s="739">
        <v>26.626588039632328</v>
      </c>
      <c r="F27" s="739">
        <v>20.48715394827042</v>
      </c>
      <c r="G27" s="739">
        <v>0.33346039105114067</v>
      </c>
      <c r="H27" s="739">
        <v>13.014631030211115</v>
      </c>
      <c r="I27" s="104">
        <v>0</v>
      </c>
    </row>
    <row r="28" spans="1:9" ht="10.5" customHeight="1">
      <c r="A28" s="736">
        <v>2000</v>
      </c>
      <c r="B28" s="739">
        <v>100</v>
      </c>
      <c r="C28" s="739">
        <v>1.430806531354655</v>
      </c>
      <c r="D28" s="739">
        <v>26.54106229600146</v>
      </c>
      <c r="E28" s="739">
        <v>38.255776404447076</v>
      </c>
      <c r="F28" s="739">
        <v>22.13053930386918</v>
      </c>
      <c r="G28" s="739">
        <v>1.6738760242255217</v>
      </c>
      <c r="H28" s="739">
        <v>9.967939440102096</v>
      </c>
      <c r="I28" s="104">
        <v>0</v>
      </c>
    </row>
    <row r="29" spans="1:9" ht="10.5" customHeight="1">
      <c r="A29" s="736">
        <v>2001</v>
      </c>
      <c r="B29" s="739">
        <v>100</v>
      </c>
      <c r="C29" s="739">
        <v>1.217406502743133</v>
      </c>
      <c r="D29" s="739">
        <v>27.654751119285038</v>
      </c>
      <c r="E29" s="739">
        <v>38.847680919761046</v>
      </c>
      <c r="F29" s="739">
        <v>20.648008685182102</v>
      </c>
      <c r="G29" s="739">
        <v>1.9067735884737824</v>
      </c>
      <c r="H29" s="739">
        <v>9.725379184554894</v>
      </c>
      <c r="I29" s="104">
        <v>0</v>
      </c>
    </row>
    <row r="30" spans="1:9" ht="10.5" customHeight="1">
      <c r="A30" s="736">
        <v>2002</v>
      </c>
      <c r="B30" s="739">
        <v>100</v>
      </c>
      <c r="C30" s="739">
        <v>1.0875695819421283</v>
      </c>
      <c r="D30" s="739">
        <v>24.771382367338372</v>
      </c>
      <c r="E30" s="739">
        <v>36.35140211047687</v>
      </c>
      <c r="F30" s="739">
        <v>26.898398592991548</v>
      </c>
      <c r="G30" s="739">
        <v>2.0213681681213136</v>
      </c>
      <c r="H30" s="739">
        <v>8.86987917912977</v>
      </c>
      <c r="I30" s="104">
        <v>0</v>
      </c>
    </row>
    <row r="31" spans="1:9" ht="10.5" customHeight="1">
      <c r="A31" s="736">
        <v>2003</v>
      </c>
      <c r="B31" s="739">
        <v>100</v>
      </c>
      <c r="C31" s="739">
        <f aca="true" t="shared" si="0" ref="C31:H31">C17/$B$17*100</f>
        <v>1.0044313569355672</v>
      </c>
      <c r="D31" s="739">
        <f t="shared" si="0"/>
        <v>24.255993057513937</v>
      </c>
      <c r="E31" s="739">
        <f t="shared" si="0"/>
        <v>32.72559098362524</v>
      </c>
      <c r="F31" s="739">
        <f t="shared" si="0"/>
        <v>24.130212997285764</v>
      </c>
      <c r="G31" s="739">
        <f t="shared" si="0"/>
        <v>8.116709327483344</v>
      </c>
      <c r="H31" s="739">
        <f t="shared" si="0"/>
        <v>9.767062277156159</v>
      </c>
      <c r="I31" s="104">
        <v>0</v>
      </c>
    </row>
    <row r="32" spans="1:9" ht="10.5" customHeight="1">
      <c r="A32" s="736">
        <v>2004</v>
      </c>
      <c r="B32" s="739">
        <v>100</v>
      </c>
      <c r="C32" s="739">
        <f aca="true" t="shared" si="1" ref="C32:H32">C18/$B$18*100</f>
        <v>0.8407518693949243</v>
      </c>
      <c r="D32" s="739">
        <f t="shared" si="1"/>
        <v>22.796432614926214</v>
      </c>
      <c r="E32" s="739">
        <f t="shared" si="1"/>
        <v>38.88471371298288</v>
      </c>
      <c r="F32" s="739">
        <f t="shared" si="1"/>
        <v>19.296200038993184</v>
      </c>
      <c r="G32" s="739">
        <f t="shared" si="1"/>
        <v>8.315961635170629</v>
      </c>
      <c r="H32" s="739">
        <f t="shared" si="1"/>
        <v>9.865940128532168</v>
      </c>
      <c r="I32" s="104">
        <v>0</v>
      </c>
    </row>
    <row r="33" spans="1:9" ht="10.5" customHeight="1">
      <c r="A33" s="736">
        <v>2005</v>
      </c>
      <c r="B33" s="739">
        <v>100</v>
      </c>
      <c r="C33" s="739">
        <f aca="true" t="shared" si="2" ref="C33:H33">C19/$B$19*100</f>
        <v>0.8698821179156568</v>
      </c>
      <c r="D33" s="739">
        <f t="shared" si="2"/>
        <v>22.354352191415867</v>
      </c>
      <c r="E33" s="739">
        <f t="shared" si="2"/>
        <v>37.18133690520272</v>
      </c>
      <c r="F33" s="739">
        <f t="shared" si="2"/>
        <v>20.561433950473727</v>
      </c>
      <c r="G33" s="739">
        <f t="shared" si="2"/>
        <v>8.316061365698154</v>
      </c>
      <c r="H33" s="739">
        <f t="shared" si="2"/>
        <v>10.71693346929388</v>
      </c>
      <c r="I33" s="104">
        <v>0</v>
      </c>
    </row>
    <row r="34" spans="1:9" ht="10.5" customHeight="1">
      <c r="A34" s="736">
        <v>2006</v>
      </c>
      <c r="B34" s="739">
        <v>100</v>
      </c>
      <c r="C34" s="739">
        <f aca="true" t="shared" si="3" ref="C34:H34">C20/$B$20*100</f>
        <v>0.9944104334295107</v>
      </c>
      <c r="D34" s="739">
        <f t="shared" si="3"/>
        <v>23.94676206292145</v>
      </c>
      <c r="E34" s="739">
        <f t="shared" si="3"/>
        <v>36.8494445661949</v>
      </c>
      <c r="F34" s="739">
        <f t="shared" si="3"/>
        <v>20.234667217240343</v>
      </c>
      <c r="G34" s="739">
        <f t="shared" si="3"/>
        <v>8.734298840246689</v>
      </c>
      <c r="H34" s="739">
        <f t="shared" si="3"/>
        <v>9.240416879967091</v>
      </c>
      <c r="I34" s="104">
        <v>0</v>
      </c>
    </row>
    <row r="35" spans="1:9" ht="10.5" customHeight="1">
      <c r="A35" s="736">
        <v>2007</v>
      </c>
      <c r="B35" s="739">
        <v>100</v>
      </c>
      <c r="C35" s="1143">
        <f aca="true" t="shared" si="4" ref="C35:H35">C21/$B$21*100</f>
        <v>0.8661910094384563</v>
      </c>
      <c r="D35" s="1143">
        <f t="shared" si="4"/>
        <v>17.758139284949166</v>
      </c>
      <c r="E35" s="1143">
        <f t="shared" si="4"/>
        <v>38.246914122525496</v>
      </c>
      <c r="F35" s="1143">
        <f t="shared" si="4"/>
        <v>23.7974373345057</v>
      </c>
      <c r="G35" s="1143">
        <f t="shared" si="4"/>
        <v>9.788249880103457</v>
      </c>
      <c r="H35" s="1143">
        <f t="shared" si="4"/>
        <v>9.54306836847772</v>
      </c>
      <c r="I35" s="104">
        <v>0</v>
      </c>
    </row>
    <row r="36" spans="1:9" ht="10.5" customHeight="1">
      <c r="A36" s="736">
        <v>2008</v>
      </c>
      <c r="B36" s="739">
        <v>100</v>
      </c>
      <c r="C36" s="739">
        <f aca="true" t="shared" si="5" ref="C36:H36">C22/$B$22*100</f>
        <v>1.2507547139226451</v>
      </c>
      <c r="D36" s="739">
        <f t="shared" si="5"/>
        <v>21.930026567532366</v>
      </c>
      <c r="E36" s="739">
        <f t="shared" si="5"/>
        <v>35.343320878390585</v>
      </c>
      <c r="F36" s="739">
        <f t="shared" si="5"/>
        <v>22.013980145366002</v>
      </c>
      <c r="G36" s="739">
        <f t="shared" si="5"/>
        <v>10.160583807940652</v>
      </c>
      <c r="H36" s="739">
        <f t="shared" si="5"/>
        <v>9.301333886847736</v>
      </c>
      <c r="I36" s="104">
        <v>0</v>
      </c>
    </row>
    <row r="37" spans="1:8" ht="10.5" customHeight="1">
      <c r="A37" s="393"/>
      <c r="B37" s="737"/>
      <c r="C37" s="739"/>
      <c r="D37" s="739"/>
      <c r="E37" s="739"/>
      <c r="F37" s="739"/>
      <c r="G37" s="739"/>
      <c r="H37" s="739"/>
    </row>
    <row r="38" spans="1:9" ht="10.5" customHeight="1">
      <c r="A38" s="1570" t="s">
        <v>132</v>
      </c>
      <c r="B38" s="1570"/>
      <c r="C38" s="1570"/>
      <c r="D38" s="1570"/>
      <c r="E38" s="1570"/>
      <c r="F38" s="1570"/>
      <c r="G38" s="1570"/>
      <c r="H38" s="1570"/>
      <c r="I38" s="1570"/>
    </row>
    <row r="39" ht="10.5" customHeight="1"/>
    <row r="40" spans="1:9" ht="10.5" customHeight="1">
      <c r="A40" s="736">
        <v>1990</v>
      </c>
      <c r="B40" s="739">
        <v>100</v>
      </c>
      <c r="C40" s="739">
        <v>100</v>
      </c>
      <c r="D40" s="739">
        <v>100</v>
      </c>
      <c r="E40" s="739">
        <v>100</v>
      </c>
      <c r="F40" s="739">
        <v>100</v>
      </c>
      <c r="G40" s="739">
        <v>100</v>
      </c>
      <c r="H40" s="739">
        <v>100</v>
      </c>
      <c r="I40" s="67" t="s">
        <v>283</v>
      </c>
    </row>
    <row r="41" spans="1:9" ht="10.5" customHeight="1">
      <c r="A41" s="736">
        <v>1995</v>
      </c>
      <c r="B41" s="739">
        <v>71.77969045663936</v>
      </c>
      <c r="C41" s="739">
        <f>C13/$C$12*100</f>
        <v>13.905341298040492</v>
      </c>
      <c r="D41" s="739">
        <v>455.96236457842673</v>
      </c>
      <c r="E41" s="739">
        <v>283.9703514509421</v>
      </c>
      <c r="F41" s="739">
        <v>98.30587851610272</v>
      </c>
      <c r="G41" s="739">
        <f>G13/G12*100</f>
        <v>58.00492610837439</v>
      </c>
      <c r="H41" s="739">
        <v>84.97380585516179</v>
      </c>
      <c r="I41" s="67" t="s">
        <v>283</v>
      </c>
    </row>
    <row r="42" spans="1:9" ht="10.5" customHeight="1">
      <c r="A42" s="736">
        <v>2000</v>
      </c>
      <c r="B42" s="739">
        <v>70.68245710038086</v>
      </c>
      <c r="C42" s="739">
        <v>1.6158384670347514</v>
      </c>
      <c r="D42" s="739">
        <v>434.70538984106145</v>
      </c>
      <c r="E42" s="739">
        <v>401.7580222639471</v>
      </c>
      <c r="F42" s="739">
        <v>104.56826742763963</v>
      </c>
      <c r="G42" s="739">
        <v>286.7173464696223</v>
      </c>
      <c r="H42" s="739">
        <v>64.08681047765793</v>
      </c>
      <c r="I42" s="67" t="s">
        <v>283</v>
      </c>
    </row>
    <row r="43" spans="1:9" ht="10.5" customHeight="1">
      <c r="A43" s="736">
        <v>2001</v>
      </c>
      <c r="B43" s="739">
        <v>76.90932283894487</v>
      </c>
      <c r="C43" s="739">
        <f>C15/$C$12*100</f>
        <v>1.4959600487171159</v>
      </c>
      <c r="D43" s="739">
        <v>492.8489404992935</v>
      </c>
      <c r="E43" s="739">
        <v>443.91516770361426</v>
      </c>
      <c r="F43" s="739">
        <v>106.15817366490012</v>
      </c>
      <c r="G43" s="739">
        <v>355.3834154351395</v>
      </c>
      <c r="H43" s="739">
        <v>68.03574730354391</v>
      </c>
      <c r="I43" s="67" t="s">
        <v>283</v>
      </c>
    </row>
    <row r="44" spans="1:9" ht="10.5" customHeight="1">
      <c r="A44" s="736">
        <v>2002</v>
      </c>
      <c r="B44" s="739">
        <v>77.09852677709492</v>
      </c>
      <c r="C44" s="739">
        <f>C16/$C$12*100</f>
        <v>1.3397029771570856</v>
      </c>
      <c r="D44" s="739">
        <v>442.5490450218245</v>
      </c>
      <c r="E44" s="739">
        <v>416.41191237289837</v>
      </c>
      <c r="F44" s="739">
        <v>138.6336893599674</v>
      </c>
      <c r="G44" s="739">
        <v>377.6683087027914</v>
      </c>
      <c r="H44" s="739">
        <v>62.20358459167951</v>
      </c>
      <c r="I44" s="67" t="s">
        <v>283</v>
      </c>
    </row>
    <row r="45" spans="1:9" ht="10.5" customHeight="1">
      <c r="A45" s="736">
        <v>2003</v>
      </c>
      <c r="B45" s="739">
        <f>B17/B12*100</f>
        <v>77.7618405774039</v>
      </c>
      <c r="C45" s="739">
        <f aca="true" t="shared" si="6" ref="C45:H45">C17/C12*100</f>
        <v>1.247935629912309</v>
      </c>
      <c r="D45" s="739">
        <f t="shared" si="6"/>
        <v>437.06967646412306</v>
      </c>
      <c r="E45" s="739">
        <f t="shared" si="6"/>
        <v>378.10283040370484</v>
      </c>
      <c r="F45" s="739">
        <f t="shared" si="6"/>
        <v>125.43651039543415</v>
      </c>
      <c r="G45" s="812">
        <f t="shared" si="6"/>
        <v>1529.5566502463053</v>
      </c>
      <c r="H45" s="739">
        <f t="shared" si="6"/>
        <v>69.08473836671803</v>
      </c>
      <c r="I45" s="67" t="s">
        <v>283</v>
      </c>
    </row>
    <row r="46" spans="1:9" ht="10.5" customHeight="1">
      <c r="A46" s="736">
        <v>2004</v>
      </c>
      <c r="B46" s="739">
        <f>B18/B12*100</f>
        <v>75.73275607556427</v>
      </c>
      <c r="C46" s="739">
        <f aca="true" t="shared" si="7" ref="C46:H46">C18/C12*100</f>
        <v>1.01731862184692</v>
      </c>
      <c r="D46" s="739">
        <f t="shared" si="7"/>
        <v>400.0513474014759</v>
      </c>
      <c r="E46" s="739">
        <f t="shared" si="7"/>
        <v>437.5408101479915</v>
      </c>
      <c r="F46" s="739">
        <f t="shared" si="7"/>
        <v>97.69038728088056</v>
      </c>
      <c r="G46" s="812">
        <f t="shared" si="7"/>
        <v>1526.2134646962234</v>
      </c>
      <c r="H46" s="739">
        <f t="shared" si="7"/>
        <v>67.96320739599383</v>
      </c>
      <c r="I46" s="67" t="s">
        <v>283</v>
      </c>
    </row>
    <row r="47" spans="1:9" ht="10.5" customHeight="1">
      <c r="A47" s="736">
        <v>2005</v>
      </c>
      <c r="B47" s="739">
        <f aca="true" t="shared" si="8" ref="B47:H47">B19/B12*100</f>
        <v>75.70200207137678</v>
      </c>
      <c r="C47" s="739">
        <f t="shared" si="8"/>
        <v>1.0521390971094513</v>
      </c>
      <c r="D47" s="739">
        <f t="shared" si="8"/>
        <v>392.134036253729</v>
      </c>
      <c r="E47" s="739">
        <f t="shared" si="8"/>
        <v>418.2040799758381</v>
      </c>
      <c r="F47" s="739">
        <f t="shared" si="8"/>
        <v>104.05358336730535</v>
      </c>
      <c r="G47" s="812">
        <f t="shared" si="8"/>
        <v>1525.611986863711</v>
      </c>
      <c r="H47" s="739">
        <f t="shared" si="8"/>
        <v>73.79544036979969</v>
      </c>
      <c r="I47" s="67" t="s">
        <v>283</v>
      </c>
    </row>
    <row r="48" spans="1:9" ht="10.5" customHeight="1">
      <c r="A48" s="736">
        <v>2006</v>
      </c>
      <c r="B48" s="739">
        <f>B20/B12*100</f>
        <v>74.90492731141121</v>
      </c>
      <c r="C48" s="739">
        <f aca="true" t="shared" si="9" ref="C48:H48">C20/C12*100</f>
        <v>1.190094504709321</v>
      </c>
      <c r="D48" s="739">
        <f t="shared" si="9"/>
        <v>415.64472319045376</v>
      </c>
      <c r="E48" s="739">
        <f t="shared" si="9"/>
        <v>410.10704681365144</v>
      </c>
      <c r="F48" s="739">
        <f t="shared" si="9"/>
        <v>101.32176110884632</v>
      </c>
      <c r="G48" s="812">
        <f t="shared" si="9"/>
        <v>1585.4679802955666</v>
      </c>
      <c r="H48" s="739">
        <f t="shared" si="9"/>
        <v>62.958385208012324</v>
      </c>
      <c r="I48" s="67" t="s">
        <v>283</v>
      </c>
    </row>
    <row r="49" spans="1:9" ht="10.5" customHeight="1">
      <c r="A49" s="736">
        <v>2007</v>
      </c>
      <c r="B49" s="1143">
        <f>B21/$B$12*100</f>
        <v>65.25429318485192</v>
      </c>
      <c r="C49" s="739">
        <f>C21/$C$12*100</f>
        <v>0.9030840088773411</v>
      </c>
      <c r="D49" s="739">
        <f>D21/$D$12*100</f>
        <v>268.5169053226566</v>
      </c>
      <c r="E49" s="739">
        <f>E21/$E$12*100</f>
        <v>370.8184970502366</v>
      </c>
      <c r="F49" s="1143">
        <f>F21/$F$12*100</f>
        <v>103.80913167549939</v>
      </c>
      <c r="G49" s="812">
        <f>G21/$G$12*100</f>
        <v>1547.865353037767</v>
      </c>
      <c r="H49" s="739">
        <f>H21/$H$12*100</f>
        <v>56.643326964560856</v>
      </c>
      <c r="I49" s="67" t="s">
        <v>283</v>
      </c>
    </row>
    <row r="50" spans="1:9" ht="10.5" customHeight="1">
      <c r="A50" s="736">
        <v>2008</v>
      </c>
      <c r="B50" s="739">
        <f>B22/$B$12*100</f>
        <v>71.75184235853723</v>
      </c>
      <c r="C50" s="739">
        <f>C22/$C$12*100</f>
        <v>1.4338726989282238</v>
      </c>
      <c r="D50" s="739">
        <f>D22/$D$12*100</f>
        <v>364.6173245407442</v>
      </c>
      <c r="E50" s="739">
        <f>E22/$E$12*100</f>
        <v>376.78734617940194</v>
      </c>
      <c r="F50" s="739">
        <f>F22/$F$12*100</f>
        <v>105.59124337545862</v>
      </c>
      <c r="G50" s="812">
        <f>G22/$G$12*100</f>
        <v>1766.7323481116582</v>
      </c>
      <c r="H50" s="739">
        <f>H22/$H$12*100</f>
        <v>60.70576271186441</v>
      </c>
      <c r="I50" s="67" t="s">
        <v>283</v>
      </c>
    </row>
    <row r="51" spans="1:8" ht="10.5" customHeight="1">
      <c r="A51" s="393"/>
      <c r="B51" s="739"/>
      <c r="C51" s="739"/>
      <c r="D51" s="739"/>
      <c r="E51" s="739"/>
      <c r="F51" s="739"/>
      <c r="G51" s="739"/>
      <c r="H51" s="739"/>
    </row>
    <row r="52" spans="1:9" ht="10.5" customHeight="1">
      <c r="A52" s="1570" t="s">
        <v>133</v>
      </c>
      <c r="B52" s="1570"/>
      <c r="C52" s="1570"/>
      <c r="D52" s="1570"/>
      <c r="E52" s="1570"/>
      <c r="F52" s="1570"/>
      <c r="G52" s="1570"/>
      <c r="H52" s="1570"/>
      <c r="I52" s="1570"/>
    </row>
    <row r="53" ht="10.5" customHeight="1"/>
    <row r="54" spans="1:9" ht="10.5" customHeight="1">
      <c r="A54" s="736">
        <v>1990</v>
      </c>
      <c r="B54" s="742">
        <v>-9.473832715852495</v>
      </c>
      <c r="C54" s="743">
        <f>C12/100847*100-100</f>
        <v>-8.405802849861672</v>
      </c>
      <c r="D54" s="743">
        <v>-33.752860411899306</v>
      </c>
      <c r="E54" s="743">
        <v>-5.964214711729625</v>
      </c>
      <c r="F54" s="743">
        <v>-7.697131867212974</v>
      </c>
      <c r="G54" s="741" t="s">
        <v>249</v>
      </c>
      <c r="H54" s="741" t="s">
        <v>249</v>
      </c>
      <c r="I54" s="675" t="s">
        <v>249</v>
      </c>
    </row>
    <row r="55" spans="1:9" ht="10.5" customHeight="1">
      <c r="A55" s="736">
        <v>1995</v>
      </c>
      <c r="B55" s="744">
        <v>0.658121820776941</v>
      </c>
      <c r="C55" s="743">
        <f>C13/17616*100-100</f>
        <v>-27.086945066984555</v>
      </c>
      <c r="D55" s="745">
        <v>2.218384371700097</v>
      </c>
      <c r="E55" s="745">
        <v>18.515861384966698</v>
      </c>
      <c r="F55" s="745">
        <v>8.650757446808498</v>
      </c>
      <c r="G55" s="745">
        <v>31.80970149253733</v>
      </c>
      <c r="H55" s="743">
        <v>-9.134647070454093</v>
      </c>
      <c r="I55" s="67" t="s">
        <v>283</v>
      </c>
    </row>
    <row r="56" spans="1:9" ht="11.25" customHeight="1">
      <c r="A56" s="736">
        <v>2000</v>
      </c>
      <c r="B56" s="813">
        <v>-1.9422820573031032</v>
      </c>
      <c r="C56" s="743">
        <v>-25.998242426640488</v>
      </c>
      <c r="D56" s="745">
        <v>-4.218961282426363</v>
      </c>
      <c r="E56" s="745">
        <v>-1.4546827098265425</v>
      </c>
      <c r="F56" s="745">
        <v>3.0870249687450695</v>
      </c>
      <c r="G56" s="745">
        <v>19.7685880120886</v>
      </c>
      <c r="H56" s="745">
        <v>-6.415128404540411</v>
      </c>
      <c r="I56" s="67" t="s">
        <v>283</v>
      </c>
    </row>
    <row r="57" spans="1:9" ht="11.25" customHeight="1">
      <c r="A57" s="736">
        <v>2001</v>
      </c>
      <c r="B57" s="744">
        <v>8.809633951633614</v>
      </c>
      <c r="C57" s="743">
        <f>C15/C14*100-100</f>
        <v>-7.418960543601003</v>
      </c>
      <c r="D57" s="745">
        <v>13.375392166057736</v>
      </c>
      <c r="E57" s="745">
        <v>10.493168301184724</v>
      </c>
      <c r="F57" s="745">
        <v>1.5204481018686664</v>
      </c>
      <c r="G57" s="745">
        <v>23.949045919616992</v>
      </c>
      <c r="H57" s="745">
        <v>6.161855764787447</v>
      </c>
      <c r="I57" s="67" t="s">
        <v>283</v>
      </c>
    </row>
    <row r="58" spans="1:9" ht="11.25" customHeight="1">
      <c r="A58" s="736">
        <v>2002</v>
      </c>
      <c r="B58" s="744">
        <v>0.24600910678445587</v>
      </c>
      <c r="C58" s="743">
        <f>C16/C15*100-100</f>
        <v>-10.4452703595949</v>
      </c>
      <c r="D58" s="745">
        <v>-10.205945746076154</v>
      </c>
      <c r="E58" s="745">
        <v>-6.1956106327681795</v>
      </c>
      <c r="F58" s="744">
        <v>30.59162999316453</v>
      </c>
      <c r="G58" s="744">
        <v>6.2706621355320635</v>
      </c>
      <c r="H58" s="745">
        <v>-8.572203500380468</v>
      </c>
      <c r="I58" s="67" t="s">
        <v>283</v>
      </c>
    </row>
    <row r="59" spans="1:9" ht="11.25" customHeight="1">
      <c r="A59" s="736">
        <v>2003</v>
      </c>
      <c r="B59" s="744">
        <f>B17/B16*100-100</f>
        <v>0.8603456227208142</v>
      </c>
      <c r="C59" s="743">
        <f>C17/C16*100-100</f>
        <v>-6.849827820754072</v>
      </c>
      <c r="D59" s="745">
        <f>D17/D16*100-100</f>
        <v>-1.2381381497345956</v>
      </c>
      <c r="E59" s="745">
        <f>E17/E16*100-100</f>
        <v>-9.199804527899204</v>
      </c>
      <c r="F59" s="744">
        <f>F17/F16*100-100</f>
        <v>-9.51946025923489</v>
      </c>
      <c r="G59" s="744">
        <f>G17/G16*100-100</f>
        <v>305</v>
      </c>
      <c r="H59" s="744">
        <f>H17/H16*100-100</f>
        <v>11.062310669406287</v>
      </c>
      <c r="I59" s="67" t="s">
        <v>283</v>
      </c>
    </row>
    <row r="60" spans="1:9" ht="11.25" customHeight="1">
      <c r="A60" s="736">
        <v>2004</v>
      </c>
      <c r="B60" s="744">
        <f aca="true" t="shared" si="10" ref="B60:H60">B18/B17*100-100</f>
        <v>-2.609357606215468</v>
      </c>
      <c r="C60" s="743">
        <f t="shared" si="10"/>
        <v>-18.479880094584217</v>
      </c>
      <c r="D60" s="743">
        <f t="shared" si="10"/>
        <v>-8.469663089446982</v>
      </c>
      <c r="E60" s="745">
        <f t="shared" si="10"/>
        <v>15.720056811218285</v>
      </c>
      <c r="F60" s="745">
        <f t="shared" si="10"/>
        <v>-22.11965481747295</v>
      </c>
      <c r="G60" s="744">
        <f t="shared" si="10"/>
        <v>-0.21857219538378558</v>
      </c>
      <c r="H60" s="745">
        <f t="shared" si="10"/>
        <v>-1.6234135023727703</v>
      </c>
      <c r="I60" s="67" t="s">
        <v>283</v>
      </c>
    </row>
    <row r="61" spans="1:9" ht="11.25" customHeight="1">
      <c r="A61" s="736">
        <v>2005</v>
      </c>
      <c r="B61" s="744">
        <f aca="true" t="shared" si="11" ref="B61:C64">B19/B18*100-100</f>
        <v>-0.040608589705612985</v>
      </c>
      <c r="C61" s="744">
        <f t="shared" si="11"/>
        <v>3.4227698692190813</v>
      </c>
      <c r="D61" s="743">
        <f aca="true" t="shared" si="12" ref="D61:H64">D19/D18*100-100</f>
        <v>-1.9790737362025226</v>
      </c>
      <c r="E61" s="743">
        <f t="shared" si="12"/>
        <v>-4.419411795122173</v>
      </c>
      <c r="F61" s="744">
        <f t="shared" si="12"/>
        <v>6.513635848457881</v>
      </c>
      <c r="G61" s="744">
        <f t="shared" si="12"/>
        <v>-0.03940981038532243</v>
      </c>
      <c r="H61" s="744">
        <f t="shared" si="12"/>
        <v>8.58145634567218</v>
      </c>
      <c r="I61" s="67" t="s">
        <v>283</v>
      </c>
    </row>
    <row r="62" spans="1:9" ht="11.25" customHeight="1">
      <c r="A62" s="736">
        <v>2006</v>
      </c>
      <c r="B62" s="744">
        <f t="shared" si="11"/>
        <v>-1.0529110699265658</v>
      </c>
      <c r="C62" s="745">
        <f t="shared" si="11"/>
        <v>13.111898225137324</v>
      </c>
      <c r="D62" s="745">
        <f t="shared" si="12"/>
        <v>5.995574156565269</v>
      </c>
      <c r="E62" s="743">
        <f t="shared" si="12"/>
        <v>-1.936143990430324</v>
      </c>
      <c r="F62" s="745">
        <f t="shared" si="12"/>
        <v>-2.625399500962672</v>
      </c>
      <c r="G62" s="744">
        <f t="shared" si="12"/>
        <v>3.92340870072114</v>
      </c>
      <c r="H62" s="745">
        <f t="shared" si="12"/>
        <v>-14.68526389636176</v>
      </c>
      <c r="I62" s="67" t="s">
        <v>283</v>
      </c>
    </row>
    <row r="63" spans="1:9" ht="11.25" customHeight="1">
      <c r="A63" s="736">
        <v>2007</v>
      </c>
      <c r="B63" s="1151">
        <f t="shared" si="11"/>
        <v>-12.883844191500998</v>
      </c>
      <c r="C63" s="745">
        <f t="shared" si="11"/>
        <v>-24.116613823209093</v>
      </c>
      <c r="D63" s="745">
        <f t="shared" si="12"/>
        <v>-35.39749446076361</v>
      </c>
      <c r="E63" s="743">
        <f t="shared" si="12"/>
        <v>-9.580071854085247</v>
      </c>
      <c r="F63" s="1143">
        <f t="shared" si="12"/>
        <v>2.454922357676921</v>
      </c>
      <c r="G63" s="744">
        <f t="shared" si="12"/>
        <v>-2.371705245714878</v>
      </c>
      <c r="H63" s="745">
        <f t="shared" si="12"/>
        <v>-10.030527661385747</v>
      </c>
      <c r="I63" s="67" t="s">
        <v>283</v>
      </c>
    </row>
    <row r="64" spans="1:9" ht="11.25" customHeight="1">
      <c r="A64" s="736">
        <v>2008</v>
      </c>
      <c r="B64" s="744">
        <f t="shared" si="11"/>
        <v>9.957274619892218</v>
      </c>
      <c r="C64" s="745">
        <f t="shared" si="11"/>
        <v>58.77511780002911</v>
      </c>
      <c r="D64" s="745">
        <f t="shared" si="12"/>
        <v>35.78933665372426</v>
      </c>
      <c r="E64" s="745">
        <f t="shared" si="12"/>
        <v>1.6096416917295073</v>
      </c>
      <c r="F64" s="744">
        <f t="shared" si="12"/>
        <v>1.7167195902668624</v>
      </c>
      <c r="G64" s="744">
        <f t="shared" si="12"/>
        <v>14.139924680422197</v>
      </c>
      <c r="H64" s="745">
        <f t="shared" si="12"/>
        <v>7.171958225273784</v>
      </c>
      <c r="I64" s="67" t="s">
        <v>283</v>
      </c>
    </row>
    <row r="65" ht="11.25" customHeight="1"/>
    <row r="66" ht="11.25" customHeight="1"/>
    <row r="67" ht="11.25" customHeight="1"/>
    <row r="68" ht="11.25" customHeight="1"/>
    <row r="69" ht="11.25" customHeight="1"/>
    <row r="70" ht="11.25" customHeight="1"/>
    <row r="71" ht="11.25" customHeight="1"/>
    <row r="72" ht="11.25" customHeight="1"/>
    <row r="82" ht="12.75">
      <c r="A82" s="746"/>
    </row>
    <row r="86" ht="12.75">
      <c r="A86" s="746"/>
    </row>
  </sheetData>
  <sheetProtection/>
  <mergeCells count="7">
    <mergeCell ref="A38:I38"/>
    <mergeCell ref="A52:I52"/>
    <mergeCell ref="A7:A8"/>
    <mergeCell ref="A3:I3"/>
    <mergeCell ref="A4:I4"/>
    <mergeCell ref="A10:I10"/>
    <mergeCell ref="A24:I24"/>
  </mergeCells>
  <printOptions/>
  <pageMargins left="0.7874015748031497" right="0.7874015748031497" top="0.984251968503937" bottom="0.3937007874015748" header="0.5118110236220472" footer="0.5118110236220472"/>
  <pageSetup horizontalDpi="600" verticalDpi="600" orientation="portrait" paperSize="9" r:id="rId1"/>
  <headerFooter alignWithMargins="0">
    <oddHeader>&amp;C&amp;9- 19 -</oddHeader>
  </headerFooter>
</worksheet>
</file>

<file path=xl/worksheets/sheet16.xml><?xml version="1.0" encoding="utf-8"?>
<worksheet xmlns="http://schemas.openxmlformats.org/spreadsheetml/2006/main" xmlns:r="http://schemas.openxmlformats.org/officeDocument/2006/relationships">
  <dimension ref="A1:AI95"/>
  <sheetViews>
    <sheetView zoomScale="120" zoomScaleNormal="120" zoomScalePageLayoutView="0" workbookViewId="0" topLeftCell="A7">
      <pane xSplit="4" ySplit="8" topLeftCell="K15" activePane="bottomRight" state="frozen"/>
      <selection pane="topLeft" activeCell="C102" sqref="C102"/>
      <selection pane="topRight" activeCell="C102" sqref="C102"/>
      <selection pane="bottomLeft" activeCell="C102" sqref="C102"/>
      <selection pane="bottomRight" activeCell="A7" sqref="A7"/>
    </sheetView>
  </sheetViews>
  <sheetFormatPr defaultColWidth="11.421875" defaultRowHeight="12.75"/>
  <cols>
    <col min="1" max="1" width="2.8515625" style="109" customWidth="1"/>
    <col min="2" max="2" width="6.8515625" style="109" customWidth="1"/>
    <col min="3" max="3" width="32.7109375" style="109" customWidth="1"/>
    <col min="4" max="4" width="4.140625" style="109" bestFit="1" customWidth="1"/>
    <col min="5" max="5" width="6.00390625" style="109" customWidth="1"/>
    <col min="6" max="7" width="4.28125" style="109" customWidth="1"/>
    <col min="8" max="8" width="5.140625" style="109" customWidth="1"/>
    <col min="9" max="10" width="5.28125" style="109" customWidth="1"/>
    <col min="11" max="11" width="5.00390625" style="109" customWidth="1"/>
    <col min="12" max="12" width="4.28125" style="109" customWidth="1"/>
    <col min="13" max="13" width="5.421875" style="109" customWidth="1"/>
    <col min="14" max="14" width="5.28125" style="109" customWidth="1"/>
    <col min="15" max="15" width="4.421875" style="109" customWidth="1"/>
    <col min="16" max="16" width="5.140625" style="109" customWidth="1"/>
    <col min="17" max="17" width="4.57421875" style="109" bestFit="1" customWidth="1"/>
    <col min="18" max="18" width="4.57421875" style="109" customWidth="1"/>
    <col min="19" max="19" width="5.140625" style="109" customWidth="1"/>
    <col min="20" max="20" width="4.28125" style="109" customWidth="1"/>
    <col min="21" max="21" width="3.57421875" style="109" customWidth="1"/>
    <col min="22" max="22" width="5.28125" style="109" customWidth="1"/>
    <col min="23" max="23" width="5.00390625" style="109" customWidth="1"/>
    <col min="24" max="24" width="4.7109375" style="109" bestFit="1" customWidth="1"/>
    <col min="25" max="25" width="5.7109375" style="109" customWidth="1"/>
    <col min="26" max="26" width="5.00390625" style="109" customWidth="1"/>
    <col min="27" max="27" width="4.7109375" style="109" customWidth="1"/>
    <col min="28" max="28" width="4.421875" style="109" customWidth="1"/>
    <col min="29" max="29" width="5.7109375" style="109" customWidth="1"/>
    <col min="30" max="31" width="4.8515625" style="109" customWidth="1"/>
    <col min="32" max="34" width="6.7109375" style="109" customWidth="1"/>
    <col min="35" max="35" width="4.28125" style="109" bestFit="1" customWidth="1"/>
    <col min="36" max="16384" width="11.421875" style="109" customWidth="1"/>
  </cols>
  <sheetData>
    <row r="1" spans="1:35" s="108" customFormat="1" ht="12">
      <c r="A1" s="106" t="s">
        <v>285</v>
      </c>
      <c r="B1" s="107"/>
      <c r="C1" s="107"/>
      <c r="D1" s="107"/>
      <c r="E1" s="107"/>
      <c r="F1" s="107"/>
      <c r="G1" s="107"/>
      <c r="H1" s="107"/>
      <c r="I1" s="107"/>
      <c r="J1" s="107"/>
      <c r="K1" s="107"/>
      <c r="L1" s="107"/>
      <c r="M1" s="106"/>
      <c r="N1" s="106"/>
      <c r="O1" s="106"/>
      <c r="P1" s="106" t="s">
        <v>286</v>
      </c>
      <c r="Q1" s="106"/>
      <c r="R1" s="106"/>
      <c r="S1" s="106"/>
      <c r="T1" s="107"/>
      <c r="U1" s="107"/>
      <c r="V1" s="107"/>
      <c r="W1" s="107"/>
      <c r="X1" s="107"/>
      <c r="Y1" s="107"/>
      <c r="Z1" s="107"/>
      <c r="AA1" s="107"/>
      <c r="AB1" s="107"/>
      <c r="AC1" s="107"/>
      <c r="AD1" s="107"/>
      <c r="AE1" s="107"/>
      <c r="AF1" s="107"/>
      <c r="AG1" s="107"/>
      <c r="AH1" s="107"/>
      <c r="AI1" s="107"/>
    </row>
    <row r="2" spans="1:35" s="108" customFormat="1" ht="3.75" customHeight="1">
      <c r="A2" s="106"/>
      <c r="B2" s="107"/>
      <c r="C2" s="107"/>
      <c r="D2" s="107"/>
      <c r="E2" s="107"/>
      <c r="F2" s="107"/>
      <c r="G2" s="107"/>
      <c r="H2" s="107"/>
      <c r="I2" s="107"/>
      <c r="J2" s="107"/>
      <c r="K2" s="107"/>
      <c r="L2" s="107"/>
      <c r="M2" s="106"/>
      <c r="N2" s="106"/>
      <c r="O2" s="106"/>
      <c r="P2" s="106"/>
      <c r="Q2" s="106"/>
      <c r="R2" s="106"/>
      <c r="S2" s="106"/>
      <c r="T2" s="107"/>
      <c r="U2" s="107"/>
      <c r="V2" s="107"/>
      <c r="W2" s="107"/>
      <c r="X2" s="107"/>
      <c r="Y2" s="107"/>
      <c r="Z2" s="107"/>
      <c r="AA2" s="107"/>
      <c r="AB2" s="107"/>
      <c r="AC2" s="107"/>
      <c r="AD2" s="107"/>
      <c r="AE2" s="107"/>
      <c r="AF2" s="107"/>
      <c r="AG2" s="107"/>
      <c r="AH2" s="107"/>
      <c r="AI2" s="107"/>
    </row>
    <row r="3" spans="1:35" s="108" customFormat="1" ht="3.75" customHeight="1">
      <c r="A3" s="106"/>
      <c r="B3" s="107"/>
      <c r="C3" s="107"/>
      <c r="D3" s="107"/>
      <c r="E3" s="107"/>
      <c r="F3" s="107"/>
      <c r="G3" s="107"/>
      <c r="H3" s="107"/>
      <c r="I3" s="107"/>
      <c r="J3" s="107"/>
      <c r="K3" s="107"/>
      <c r="L3" s="107"/>
      <c r="M3" s="106"/>
      <c r="N3" s="106"/>
      <c r="O3" s="106"/>
      <c r="P3" s="106"/>
      <c r="Q3" s="106"/>
      <c r="R3" s="106"/>
      <c r="S3" s="106"/>
      <c r="T3" s="107"/>
      <c r="U3" s="107"/>
      <c r="V3" s="107"/>
      <c r="W3" s="107"/>
      <c r="X3" s="107"/>
      <c r="Y3" s="107"/>
      <c r="Z3" s="107"/>
      <c r="AA3" s="107"/>
      <c r="AB3" s="107"/>
      <c r="AC3" s="107"/>
      <c r="AD3" s="107"/>
      <c r="AE3" s="107"/>
      <c r="AF3" s="107"/>
      <c r="AG3" s="107"/>
      <c r="AH3" s="107"/>
      <c r="AI3" s="107"/>
    </row>
    <row r="4" spans="1:35" s="108" customFormat="1" ht="3.75" customHeight="1">
      <c r="A4" s="109"/>
      <c r="B4" s="109"/>
      <c r="C4" s="109"/>
      <c r="D4" s="109"/>
      <c r="E4" s="109"/>
      <c r="F4" s="109"/>
      <c r="G4" s="109"/>
      <c r="H4" s="109"/>
      <c r="I4" s="109"/>
      <c r="J4" s="109"/>
      <c r="K4" s="109"/>
      <c r="L4" s="109"/>
      <c r="M4" s="109"/>
      <c r="X4" s="109"/>
      <c r="Z4" s="109"/>
      <c r="AA4" s="109"/>
      <c r="AI4" s="109"/>
    </row>
    <row r="5" spans="1:35" s="108" customFormat="1" ht="3.75" customHeight="1">
      <c r="A5" s="109"/>
      <c r="B5" s="109"/>
      <c r="C5" s="109"/>
      <c r="D5" s="109"/>
      <c r="E5" s="109"/>
      <c r="F5" s="109"/>
      <c r="G5" s="109"/>
      <c r="H5" s="109"/>
      <c r="I5" s="109"/>
      <c r="J5" s="109"/>
      <c r="K5" s="109"/>
      <c r="L5" s="109"/>
      <c r="M5" s="109"/>
      <c r="O5" s="106"/>
      <c r="X5" s="109"/>
      <c r="Z5" s="109"/>
      <c r="AA5" s="109"/>
      <c r="AI5" s="109"/>
    </row>
    <row r="6" spans="1:35" s="108" customFormat="1" ht="3.75" customHeight="1" thickBot="1">
      <c r="A6" s="109"/>
      <c r="B6" s="109"/>
      <c r="C6" s="109"/>
      <c r="D6" s="109"/>
      <c r="E6" s="109"/>
      <c r="F6" s="109"/>
      <c r="G6" s="109"/>
      <c r="H6" s="109"/>
      <c r="I6" s="109"/>
      <c r="J6" s="109"/>
      <c r="K6" s="109"/>
      <c r="L6" s="109"/>
      <c r="M6" s="109"/>
      <c r="X6" s="109"/>
      <c r="Z6" s="109"/>
      <c r="AA6" s="109"/>
      <c r="AI6" s="109"/>
    </row>
    <row r="7" spans="1:35" s="108" customFormat="1" ht="10.5" customHeight="1">
      <c r="A7" s="110"/>
      <c r="B7" s="111"/>
      <c r="C7" s="111"/>
      <c r="D7" s="112"/>
      <c r="E7" s="113"/>
      <c r="F7" s="111"/>
      <c r="G7" s="111"/>
      <c r="H7" s="111"/>
      <c r="I7" s="113"/>
      <c r="J7" s="111"/>
      <c r="K7" s="111"/>
      <c r="L7" s="855"/>
      <c r="M7" s="113"/>
      <c r="N7" s="111"/>
      <c r="O7" s="855"/>
      <c r="P7" s="113"/>
      <c r="Q7" s="111"/>
      <c r="R7" s="111"/>
      <c r="S7" s="111"/>
      <c r="T7" s="855"/>
      <c r="U7" s="111"/>
      <c r="V7" s="855"/>
      <c r="W7" s="111"/>
      <c r="X7" s="856"/>
      <c r="Y7" s="111"/>
      <c r="Z7" s="857"/>
      <c r="AA7" s="856"/>
      <c r="AB7" s="111"/>
      <c r="AC7" s="858"/>
      <c r="AD7" s="111"/>
      <c r="AE7" s="855"/>
      <c r="AF7" s="114"/>
      <c r="AG7" s="114"/>
      <c r="AH7" s="114"/>
      <c r="AI7" s="115"/>
    </row>
    <row r="8" spans="1:35" s="108" customFormat="1" ht="11.25" customHeight="1">
      <c r="A8" s="116"/>
      <c r="B8" s="117" t="s">
        <v>287</v>
      </c>
      <c r="C8" s="118"/>
      <c r="D8" s="119"/>
      <c r="E8" s="859" t="s">
        <v>4</v>
      </c>
      <c r="F8" s="860"/>
      <c r="G8" s="860"/>
      <c r="H8" s="860"/>
      <c r="I8" s="859" t="s">
        <v>5</v>
      </c>
      <c r="J8" s="861"/>
      <c r="K8" s="862"/>
      <c r="L8" s="120"/>
      <c r="M8" s="859" t="s">
        <v>6</v>
      </c>
      <c r="N8" s="863"/>
      <c r="O8" s="864"/>
      <c r="P8" s="859" t="s">
        <v>288</v>
      </c>
      <c r="Q8" s="861"/>
      <c r="R8" s="861"/>
      <c r="S8" s="861"/>
      <c r="T8" s="865"/>
      <c r="U8" s="861" t="s">
        <v>7</v>
      </c>
      <c r="V8" s="865"/>
      <c r="W8" s="866" t="s">
        <v>289</v>
      </c>
      <c r="X8" s="862"/>
      <c r="Y8" s="860"/>
      <c r="Z8" s="867"/>
      <c r="AA8" s="862"/>
      <c r="AB8" s="861"/>
      <c r="AC8" s="852"/>
      <c r="AD8" s="865"/>
      <c r="AE8" s="868"/>
      <c r="AF8" s="861" t="s">
        <v>290</v>
      </c>
      <c r="AG8" s="861"/>
      <c r="AH8" s="861"/>
      <c r="AI8" s="121"/>
    </row>
    <row r="9" spans="1:35" s="108" customFormat="1" ht="10.5" customHeight="1">
      <c r="A9" s="116"/>
      <c r="B9" s="117"/>
      <c r="C9" s="118"/>
      <c r="D9" s="122"/>
      <c r="E9" s="123"/>
      <c r="F9" s="124"/>
      <c r="G9" s="124"/>
      <c r="H9" s="126"/>
      <c r="I9" s="125"/>
      <c r="J9" s="126"/>
      <c r="K9" s="127"/>
      <c r="L9" s="128"/>
      <c r="M9" s="123"/>
      <c r="N9" s="124"/>
      <c r="O9" s="129"/>
      <c r="P9" s="1576" t="s">
        <v>291</v>
      </c>
      <c r="Q9" s="1577"/>
      <c r="R9" s="654"/>
      <c r="S9" s="130"/>
      <c r="T9" s="131"/>
      <c r="U9" s="126"/>
      <c r="V9" s="132" t="s">
        <v>292</v>
      </c>
      <c r="W9" s="869" t="s">
        <v>293</v>
      </c>
      <c r="X9" s="133"/>
      <c r="Y9" s="134"/>
      <c r="Z9" s="135"/>
      <c r="AA9" s="870"/>
      <c r="AB9" s="136"/>
      <c r="AC9" s="137"/>
      <c r="AD9" s="430"/>
      <c r="AE9" s="431"/>
      <c r="AF9" s="134" t="s">
        <v>294</v>
      </c>
      <c r="AG9" s="139"/>
      <c r="AH9" s="140"/>
      <c r="AI9" s="141"/>
    </row>
    <row r="10" spans="1:35" s="108" customFormat="1" ht="10.5" customHeight="1">
      <c r="A10" s="116"/>
      <c r="B10" s="117"/>
      <c r="C10" s="118"/>
      <c r="D10" s="122" t="s">
        <v>295</v>
      </c>
      <c r="E10" s="125"/>
      <c r="F10" s="137"/>
      <c r="G10" s="137"/>
      <c r="H10" s="126" t="s">
        <v>296</v>
      </c>
      <c r="I10" s="125"/>
      <c r="J10" s="126"/>
      <c r="K10" s="126" t="s">
        <v>296</v>
      </c>
      <c r="L10" s="142"/>
      <c r="M10" s="125"/>
      <c r="N10" s="137"/>
      <c r="O10" s="143" t="s">
        <v>297</v>
      </c>
      <c r="P10" s="144"/>
      <c r="Q10" s="136"/>
      <c r="R10" s="136"/>
      <c r="S10" s="136" t="s">
        <v>296</v>
      </c>
      <c r="T10" s="131"/>
      <c r="U10" s="126" t="s">
        <v>298</v>
      </c>
      <c r="V10" s="138"/>
      <c r="W10" s="126"/>
      <c r="X10" s="137"/>
      <c r="Y10" s="136"/>
      <c r="Z10" s="126"/>
      <c r="AA10" s="126"/>
      <c r="AB10" s="145"/>
      <c r="AC10" s="137"/>
      <c r="AD10" s="142"/>
      <c r="AE10" s="143"/>
      <c r="AF10" s="136"/>
      <c r="AG10" s="136"/>
      <c r="AH10" s="146"/>
      <c r="AI10" s="141" t="s">
        <v>295</v>
      </c>
    </row>
    <row r="11" spans="1:35" s="108" customFormat="1" ht="10.5" customHeight="1">
      <c r="A11" s="116"/>
      <c r="B11" s="117"/>
      <c r="C11" s="118"/>
      <c r="D11" s="122" t="s">
        <v>299</v>
      </c>
      <c r="E11" s="125" t="s">
        <v>300</v>
      </c>
      <c r="F11" s="137" t="s">
        <v>301</v>
      </c>
      <c r="G11" s="137" t="s">
        <v>302</v>
      </c>
      <c r="H11" s="126" t="s">
        <v>253</v>
      </c>
      <c r="I11" s="125" t="s">
        <v>300</v>
      </c>
      <c r="J11" s="126" t="s">
        <v>303</v>
      </c>
      <c r="K11" s="126" t="s">
        <v>254</v>
      </c>
      <c r="L11" s="142" t="s">
        <v>304</v>
      </c>
      <c r="M11" s="125" t="s">
        <v>305</v>
      </c>
      <c r="N11" s="137" t="s">
        <v>306</v>
      </c>
      <c r="O11" s="143" t="s">
        <v>307</v>
      </c>
      <c r="P11" s="144"/>
      <c r="Q11" s="136"/>
      <c r="R11" s="136" t="s">
        <v>104</v>
      </c>
      <c r="S11" s="136" t="s">
        <v>255</v>
      </c>
      <c r="T11" s="131" t="s">
        <v>308</v>
      </c>
      <c r="U11" s="126" t="s">
        <v>309</v>
      </c>
      <c r="V11" s="138" t="s">
        <v>310</v>
      </c>
      <c r="W11" s="126" t="s">
        <v>311</v>
      </c>
      <c r="X11" s="137" t="s">
        <v>312</v>
      </c>
      <c r="Y11" s="136" t="s">
        <v>313</v>
      </c>
      <c r="Z11" s="126" t="s">
        <v>49</v>
      </c>
      <c r="AA11" s="126" t="s">
        <v>246</v>
      </c>
      <c r="AB11" s="126" t="s">
        <v>314</v>
      </c>
      <c r="AC11" s="137" t="s">
        <v>8</v>
      </c>
      <c r="AD11" s="142" t="s">
        <v>315</v>
      </c>
      <c r="AE11" s="143" t="s">
        <v>296</v>
      </c>
      <c r="AF11" s="147" t="s">
        <v>264</v>
      </c>
      <c r="AG11" s="147" t="s">
        <v>265</v>
      </c>
      <c r="AH11" s="148" t="s">
        <v>316</v>
      </c>
      <c r="AI11" s="141" t="s">
        <v>299</v>
      </c>
    </row>
    <row r="12" spans="1:35" s="108" customFormat="1" ht="10.5" customHeight="1">
      <c r="A12" s="116"/>
      <c r="B12" s="149" t="s">
        <v>551</v>
      </c>
      <c r="C12" s="150"/>
      <c r="D12" s="151" t="s">
        <v>317</v>
      </c>
      <c r="E12" s="125" t="s">
        <v>318</v>
      </c>
      <c r="F12" s="137" t="s">
        <v>319</v>
      </c>
      <c r="G12" s="137"/>
      <c r="H12" s="126" t="s">
        <v>320</v>
      </c>
      <c r="I12" s="125" t="s">
        <v>318</v>
      </c>
      <c r="J12" s="126"/>
      <c r="K12" s="126" t="s">
        <v>320</v>
      </c>
      <c r="L12" s="142" t="s">
        <v>321</v>
      </c>
      <c r="M12" s="125" t="s">
        <v>322</v>
      </c>
      <c r="N12" s="137" t="s">
        <v>322</v>
      </c>
      <c r="O12" s="143" t="s">
        <v>323</v>
      </c>
      <c r="P12" s="125" t="s">
        <v>324</v>
      </c>
      <c r="Q12" s="126" t="s">
        <v>325</v>
      </c>
      <c r="R12" s="126" t="s">
        <v>105</v>
      </c>
      <c r="S12" s="126" t="s">
        <v>326</v>
      </c>
      <c r="T12" s="131" t="s">
        <v>327</v>
      </c>
      <c r="U12" s="126" t="s">
        <v>328</v>
      </c>
      <c r="V12" s="131" t="s">
        <v>329</v>
      </c>
      <c r="W12" s="126" t="s">
        <v>330</v>
      </c>
      <c r="X12" s="137" t="s">
        <v>331</v>
      </c>
      <c r="Y12" s="126" t="s">
        <v>332</v>
      </c>
      <c r="Z12" s="126" t="s">
        <v>50</v>
      </c>
      <c r="AA12" s="126" t="s">
        <v>230</v>
      </c>
      <c r="AB12" s="126" t="s">
        <v>333</v>
      </c>
      <c r="AC12" s="152"/>
      <c r="AD12" s="142" t="s">
        <v>334</v>
      </c>
      <c r="AE12" s="143" t="s">
        <v>433</v>
      </c>
      <c r="AF12" s="153" t="s">
        <v>269</v>
      </c>
      <c r="AG12" s="153" t="s">
        <v>269</v>
      </c>
      <c r="AH12" s="154"/>
      <c r="AI12" s="155" t="s">
        <v>317</v>
      </c>
    </row>
    <row r="13" spans="1:35" s="108" customFormat="1" ht="10.5" customHeight="1">
      <c r="A13" s="116"/>
      <c r="B13"/>
      <c r="C13" s="150"/>
      <c r="D13" s="151" t="s">
        <v>335</v>
      </c>
      <c r="E13" s="125"/>
      <c r="F13" s="137"/>
      <c r="G13" s="137"/>
      <c r="H13" s="126" t="s">
        <v>336</v>
      </c>
      <c r="I13" s="125"/>
      <c r="J13" s="126"/>
      <c r="K13" s="126" t="s">
        <v>336</v>
      </c>
      <c r="L13" s="142" t="s">
        <v>337</v>
      </c>
      <c r="M13" s="125" t="s">
        <v>338</v>
      </c>
      <c r="N13" s="137" t="s">
        <v>339</v>
      </c>
      <c r="O13" s="143" t="s">
        <v>340</v>
      </c>
      <c r="P13" s="125"/>
      <c r="Q13" s="126"/>
      <c r="R13" s="126"/>
      <c r="S13" s="126" t="s">
        <v>341</v>
      </c>
      <c r="T13" s="131" t="s">
        <v>329</v>
      </c>
      <c r="U13" s="126" t="s">
        <v>342</v>
      </c>
      <c r="V13" s="131"/>
      <c r="W13" s="126"/>
      <c r="X13" s="137"/>
      <c r="Y13" s="126" t="s">
        <v>329</v>
      </c>
      <c r="Z13" s="126"/>
      <c r="AA13" s="126" t="s">
        <v>231</v>
      </c>
      <c r="AB13" s="126"/>
      <c r="AC13" s="126"/>
      <c r="AD13" s="142"/>
      <c r="AE13" s="143" t="s">
        <v>343</v>
      </c>
      <c r="AF13" s="153" t="s">
        <v>343</v>
      </c>
      <c r="AG13" s="153" t="s">
        <v>343</v>
      </c>
      <c r="AH13" s="154"/>
      <c r="AI13" s="155" t="s">
        <v>335</v>
      </c>
    </row>
    <row r="14" spans="1:35" s="108" customFormat="1" ht="10.5" customHeight="1">
      <c r="A14" s="116"/>
      <c r="B14"/>
      <c r="D14" s="122"/>
      <c r="E14" s="156"/>
      <c r="F14" s="157"/>
      <c r="G14" s="157"/>
      <c r="H14" s="160"/>
      <c r="I14" s="156"/>
      <c r="J14" s="158"/>
      <c r="K14" s="158"/>
      <c r="L14" s="159"/>
      <c r="M14" s="125"/>
      <c r="N14" s="137"/>
      <c r="O14" s="143"/>
      <c r="P14" s="125"/>
      <c r="Q14" s="126"/>
      <c r="R14" s="126"/>
      <c r="S14" s="126"/>
      <c r="T14" s="131"/>
      <c r="U14" s="126"/>
      <c r="V14" s="131"/>
      <c r="W14" s="126"/>
      <c r="X14" s="157"/>
      <c r="Y14" s="126"/>
      <c r="Z14" s="160"/>
      <c r="AA14" s="126"/>
      <c r="AB14" s="160"/>
      <c r="AC14" s="126"/>
      <c r="AD14" s="432"/>
      <c r="AE14" s="511"/>
      <c r="AF14" s="153"/>
      <c r="AG14" s="153"/>
      <c r="AH14" s="154"/>
      <c r="AI14" s="141"/>
    </row>
    <row r="15" spans="1:35" s="108" customFormat="1" ht="10.5" customHeight="1">
      <c r="A15" s="116"/>
      <c r="B15" s="161" t="s">
        <v>344</v>
      </c>
      <c r="C15" s="162"/>
      <c r="D15" s="119"/>
      <c r="E15" s="163" t="s">
        <v>345</v>
      </c>
      <c r="F15" s="164"/>
      <c r="G15" s="164"/>
      <c r="H15" s="164"/>
      <c r="I15" s="164"/>
      <c r="J15" s="164"/>
      <c r="K15" s="164"/>
      <c r="L15" s="164"/>
      <c r="M15" s="163" t="s">
        <v>345</v>
      </c>
      <c r="N15" s="165"/>
      <c r="O15" s="166"/>
      <c r="P15" s="163" t="s">
        <v>345</v>
      </c>
      <c r="Q15" s="164"/>
      <c r="R15" s="164"/>
      <c r="S15" s="164"/>
      <c r="T15" s="167"/>
      <c r="U15" s="168" t="s">
        <v>346</v>
      </c>
      <c r="V15" s="167"/>
      <c r="W15" s="168" t="s">
        <v>88</v>
      </c>
      <c r="X15" s="168"/>
      <c r="Y15" s="169" t="s">
        <v>346</v>
      </c>
      <c r="Z15" s="1578" t="s">
        <v>247</v>
      </c>
      <c r="AA15" s="1579"/>
      <c r="AB15" s="1580"/>
      <c r="AC15" s="168" t="s">
        <v>347</v>
      </c>
      <c r="AD15" s="167" t="s">
        <v>348</v>
      </c>
      <c r="AE15" s="164"/>
      <c r="AF15" s="164" t="s">
        <v>247</v>
      </c>
      <c r="AG15" s="164"/>
      <c r="AH15" s="164"/>
      <c r="AI15" s="121"/>
    </row>
    <row r="16" spans="1:35" s="108" customFormat="1" ht="9.75" customHeight="1">
      <c r="A16" s="170"/>
      <c r="B16" s="171" t="s">
        <v>349</v>
      </c>
      <c r="C16" s="172"/>
      <c r="D16" s="173"/>
      <c r="E16" s="677">
        <v>1</v>
      </c>
      <c r="F16" s="524">
        <v>2</v>
      </c>
      <c r="G16" s="678">
        <v>3</v>
      </c>
      <c r="H16" s="174">
        <v>4</v>
      </c>
      <c r="I16" s="679">
        <v>5</v>
      </c>
      <c r="J16" s="680">
        <v>6</v>
      </c>
      <c r="K16" s="680">
        <v>7</v>
      </c>
      <c r="L16" s="525">
        <v>8</v>
      </c>
      <c r="M16" s="677">
        <v>9</v>
      </c>
      <c r="N16" s="680">
        <v>10</v>
      </c>
      <c r="O16" s="681">
        <v>11</v>
      </c>
      <c r="P16" s="677">
        <v>12</v>
      </c>
      <c r="Q16" s="680">
        <v>13</v>
      </c>
      <c r="R16" s="524">
        <v>14</v>
      </c>
      <c r="S16" s="524">
        <v>15</v>
      </c>
      <c r="T16" s="525">
        <v>16</v>
      </c>
      <c r="U16" s="680">
        <v>17</v>
      </c>
      <c r="V16" s="681">
        <v>18</v>
      </c>
      <c r="W16" s="680">
        <v>19</v>
      </c>
      <c r="X16" s="680">
        <v>20</v>
      </c>
      <c r="Y16" s="524">
        <v>21</v>
      </c>
      <c r="Z16" s="524">
        <v>22</v>
      </c>
      <c r="AA16" s="524">
        <v>23</v>
      </c>
      <c r="AB16" s="524">
        <v>24</v>
      </c>
      <c r="AC16" s="524">
        <v>25</v>
      </c>
      <c r="AD16" s="678">
        <v>26</v>
      </c>
      <c r="AE16" s="174">
        <v>27</v>
      </c>
      <c r="AF16" s="682">
        <v>28</v>
      </c>
      <c r="AG16" s="680">
        <v>29</v>
      </c>
      <c r="AH16" s="525">
        <v>30</v>
      </c>
      <c r="AI16" s="175"/>
    </row>
    <row r="17" spans="1:35" s="108" customFormat="1" ht="9" customHeight="1">
      <c r="A17" s="176"/>
      <c r="B17" s="177"/>
      <c r="C17" s="146" t="s">
        <v>350</v>
      </c>
      <c r="D17" s="178">
        <v>1</v>
      </c>
      <c r="E17" s="180" t="s">
        <v>351</v>
      </c>
      <c r="F17" s="179"/>
      <c r="G17" s="433"/>
      <c r="H17" s="434"/>
      <c r="I17" s="180" t="s">
        <v>351</v>
      </c>
      <c r="J17" s="179"/>
      <c r="K17" s="179"/>
      <c r="L17" s="181"/>
      <c r="M17" s="182"/>
      <c r="N17" s="183"/>
      <c r="O17" s="181"/>
      <c r="P17" s="182"/>
      <c r="Q17" s="183"/>
      <c r="R17" s="183"/>
      <c r="S17" s="183"/>
      <c r="T17" s="181"/>
      <c r="U17" s="183"/>
      <c r="V17" s="184">
        <v>16.065</v>
      </c>
      <c r="W17" s="180">
        <v>247.848515</v>
      </c>
      <c r="X17" s="180">
        <v>1249.809</v>
      </c>
      <c r="Y17" s="180">
        <v>26.324215279545285</v>
      </c>
      <c r="Z17" s="185">
        <v>38012.298</v>
      </c>
      <c r="AA17" s="180">
        <v>537.9</v>
      </c>
      <c r="AB17" s="180">
        <v>462.17999999999995</v>
      </c>
      <c r="AC17" s="183"/>
      <c r="AD17" s="435"/>
      <c r="AE17" s="683">
        <v>1724.566</v>
      </c>
      <c r="AF17" s="180">
        <v>45441.29675797616</v>
      </c>
      <c r="AG17" s="180">
        <v>1724.566</v>
      </c>
      <c r="AH17" s="180">
        <v>47165.86275797616</v>
      </c>
      <c r="AI17" s="186">
        <v>1</v>
      </c>
    </row>
    <row r="18" spans="1:35" s="108" customFormat="1" ht="9" customHeight="1">
      <c r="A18" s="116"/>
      <c r="B18" s="187"/>
      <c r="C18" s="188" t="s">
        <v>352</v>
      </c>
      <c r="D18" s="189">
        <v>2</v>
      </c>
      <c r="E18" s="180">
        <v>0.679</v>
      </c>
      <c r="F18" s="180" t="s">
        <v>351</v>
      </c>
      <c r="G18" s="436">
        <v>16.580000000000002</v>
      </c>
      <c r="H18" s="272">
        <v>4.755</v>
      </c>
      <c r="I18" s="180">
        <v>0.507</v>
      </c>
      <c r="J18" s="180">
        <v>68.51</v>
      </c>
      <c r="K18" s="180">
        <v>168.315</v>
      </c>
      <c r="L18" s="184" t="s">
        <v>351</v>
      </c>
      <c r="M18" s="190">
        <v>493.3</v>
      </c>
      <c r="N18" s="180">
        <v>760.148</v>
      </c>
      <c r="O18" s="184">
        <v>10</v>
      </c>
      <c r="P18" s="190">
        <v>449.053</v>
      </c>
      <c r="Q18" s="180">
        <v>19.554000000000002</v>
      </c>
      <c r="R18" s="180" t="s">
        <v>351</v>
      </c>
      <c r="S18" s="180">
        <v>111</v>
      </c>
      <c r="T18" s="184">
        <v>58.952</v>
      </c>
      <c r="U18" s="180" t="s">
        <v>351</v>
      </c>
      <c r="V18" s="184">
        <v>2385.399</v>
      </c>
      <c r="W18" s="183"/>
      <c r="X18" s="183"/>
      <c r="Y18" s="183"/>
      <c r="Z18" s="185">
        <v>2279.29</v>
      </c>
      <c r="AA18" s="191"/>
      <c r="AB18" s="183"/>
      <c r="AC18" s="180">
        <v>8229.001810000002</v>
      </c>
      <c r="AD18" s="436">
        <v>277.7292</v>
      </c>
      <c r="AE18" s="273"/>
      <c r="AF18" s="180">
        <v>86196.55943899998</v>
      </c>
      <c r="AG18" s="180">
        <v>117232.296028</v>
      </c>
      <c r="AH18" s="180">
        <v>203428.855467</v>
      </c>
      <c r="AI18" s="192">
        <v>2</v>
      </c>
    </row>
    <row r="19" spans="1:35" s="108" customFormat="1" ht="9" customHeight="1">
      <c r="A19" s="193" t="s">
        <v>353</v>
      </c>
      <c r="B19" s="120"/>
      <c r="C19" s="188" t="s">
        <v>354</v>
      </c>
      <c r="D19" s="189">
        <v>3</v>
      </c>
      <c r="E19" s="180" t="s">
        <v>351</v>
      </c>
      <c r="F19" s="180" t="s">
        <v>351</v>
      </c>
      <c r="G19" s="436" t="s">
        <v>351</v>
      </c>
      <c r="H19" s="272" t="s">
        <v>351</v>
      </c>
      <c r="I19" s="180" t="s">
        <v>351</v>
      </c>
      <c r="J19" s="180" t="s">
        <v>351</v>
      </c>
      <c r="K19" s="180" t="s">
        <v>351</v>
      </c>
      <c r="L19" s="684" t="s">
        <v>351</v>
      </c>
      <c r="M19" s="183"/>
      <c r="N19" s="180" t="s">
        <v>351</v>
      </c>
      <c r="O19" s="181"/>
      <c r="P19" s="190">
        <v>9.361</v>
      </c>
      <c r="Q19" s="180" t="s">
        <v>351</v>
      </c>
      <c r="R19" s="180" t="s">
        <v>351</v>
      </c>
      <c r="S19" s="180" t="s">
        <v>351</v>
      </c>
      <c r="T19" s="184" t="s">
        <v>351</v>
      </c>
      <c r="U19" s="180" t="s">
        <v>351</v>
      </c>
      <c r="V19" s="184" t="s">
        <v>351</v>
      </c>
      <c r="W19" s="183"/>
      <c r="X19" s="183"/>
      <c r="Y19" s="183"/>
      <c r="Z19" s="185">
        <v>0.936</v>
      </c>
      <c r="AA19" s="780"/>
      <c r="AB19" s="183"/>
      <c r="AC19" s="183"/>
      <c r="AD19" s="435"/>
      <c r="AE19" s="273"/>
      <c r="AF19" s="180">
        <v>0.936</v>
      </c>
      <c r="AG19" s="180">
        <v>400.64799999999997</v>
      </c>
      <c r="AH19" s="180">
        <v>401.58399999999995</v>
      </c>
      <c r="AI19" s="192">
        <v>3</v>
      </c>
    </row>
    <row r="20" spans="1:35" s="108" customFormat="1" ht="9" customHeight="1">
      <c r="A20" s="193" t="s">
        <v>355</v>
      </c>
      <c r="B20" s="195"/>
      <c r="C20" s="196" t="s">
        <v>356</v>
      </c>
      <c r="D20" s="197">
        <v>4</v>
      </c>
      <c r="E20" s="198">
        <v>0.679</v>
      </c>
      <c r="F20" s="198" t="s">
        <v>351</v>
      </c>
      <c r="G20" s="437">
        <v>16.580000000000002</v>
      </c>
      <c r="H20" s="274">
        <v>4.755</v>
      </c>
      <c r="I20" s="198">
        <v>0.507</v>
      </c>
      <c r="J20" s="198">
        <v>68.53500000000001</v>
      </c>
      <c r="K20" s="198">
        <v>168.319</v>
      </c>
      <c r="L20" s="199" t="s">
        <v>351</v>
      </c>
      <c r="M20" s="200">
        <v>493.3</v>
      </c>
      <c r="N20" s="198">
        <v>760.148</v>
      </c>
      <c r="O20" s="199">
        <v>10</v>
      </c>
      <c r="P20" s="200">
        <v>458.414</v>
      </c>
      <c r="Q20" s="198">
        <v>19.554000000000002</v>
      </c>
      <c r="R20" s="198" t="s">
        <v>351</v>
      </c>
      <c r="S20" s="198">
        <v>111</v>
      </c>
      <c r="T20" s="199">
        <v>58.967999999999996</v>
      </c>
      <c r="U20" s="198" t="s">
        <v>351</v>
      </c>
      <c r="V20" s="199">
        <v>2401.464</v>
      </c>
      <c r="W20" s="198">
        <v>247.848515</v>
      </c>
      <c r="X20" s="198">
        <v>1249.809</v>
      </c>
      <c r="Y20" s="198">
        <v>26.324215279545285</v>
      </c>
      <c r="Z20" s="201">
        <v>40292.524000000005</v>
      </c>
      <c r="AA20" s="198">
        <v>537.9</v>
      </c>
      <c r="AB20" s="198">
        <v>462.17999999999995</v>
      </c>
      <c r="AC20" s="198">
        <v>8229.001810000002</v>
      </c>
      <c r="AD20" s="437">
        <v>277.7292</v>
      </c>
      <c r="AE20" s="274">
        <v>1724.566</v>
      </c>
      <c r="AF20" s="198">
        <v>131638.79219697614</v>
      </c>
      <c r="AG20" s="198">
        <v>119357.51002800002</v>
      </c>
      <c r="AH20" s="198">
        <v>250996.30222497616</v>
      </c>
      <c r="AI20" s="202">
        <v>4</v>
      </c>
    </row>
    <row r="21" spans="1:35" s="108" customFormat="1" ht="9" customHeight="1">
      <c r="A21" s="193" t="s">
        <v>357</v>
      </c>
      <c r="B21" s="120"/>
      <c r="C21" s="188" t="s">
        <v>358</v>
      </c>
      <c r="D21" s="189">
        <v>5</v>
      </c>
      <c r="E21" s="180" t="s">
        <v>351</v>
      </c>
      <c r="F21" s="180" t="s">
        <v>351</v>
      </c>
      <c r="G21" s="436" t="s">
        <v>351</v>
      </c>
      <c r="H21" s="272" t="s">
        <v>351</v>
      </c>
      <c r="I21" s="180" t="s">
        <v>351</v>
      </c>
      <c r="J21" s="180" t="s">
        <v>351</v>
      </c>
      <c r="K21" s="180" t="s">
        <v>351</v>
      </c>
      <c r="L21" s="181"/>
      <c r="M21" s="190" t="s">
        <v>351</v>
      </c>
      <c r="N21" s="180" t="s">
        <v>351</v>
      </c>
      <c r="O21" s="184" t="s">
        <v>351</v>
      </c>
      <c r="P21" s="190" t="s">
        <v>351</v>
      </c>
      <c r="Q21" s="180" t="s">
        <v>351</v>
      </c>
      <c r="R21" s="180" t="s">
        <v>351</v>
      </c>
      <c r="S21" s="180" t="s">
        <v>351</v>
      </c>
      <c r="T21" s="184" t="s">
        <v>351</v>
      </c>
      <c r="U21" s="180" t="s">
        <v>351</v>
      </c>
      <c r="V21" s="184">
        <v>31.821</v>
      </c>
      <c r="W21" s="183"/>
      <c r="X21" s="183"/>
      <c r="Y21" s="183"/>
      <c r="Z21" s="185" t="s">
        <v>351</v>
      </c>
      <c r="AA21" s="183"/>
      <c r="AB21" s="183"/>
      <c r="AC21" s="180" t="s">
        <v>351</v>
      </c>
      <c r="AD21" s="436" t="s">
        <v>351</v>
      </c>
      <c r="AE21" s="273"/>
      <c r="AF21" s="180">
        <v>1119.112749</v>
      </c>
      <c r="AG21" s="180" t="s">
        <v>351</v>
      </c>
      <c r="AH21" s="180">
        <v>1119.112749</v>
      </c>
      <c r="AI21" s="192">
        <v>5</v>
      </c>
    </row>
    <row r="22" spans="1:35" s="108" customFormat="1" ht="9" customHeight="1" thickBot="1">
      <c r="A22" s="116"/>
      <c r="B22" s="187"/>
      <c r="C22" s="188" t="s">
        <v>359</v>
      </c>
      <c r="D22" s="189">
        <v>6</v>
      </c>
      <c r="E22" s="180" t="s">
        <v>351</v>
      </c>
      <c r="F22" s="180" t="s">
        <v>351</v>
      </c>
      <c r="G22" s="436">
        <v>2.321</v>
      </c>
      <c r="H22" s="272">
        <v>1.204</v>
      </c>
      <c r="I22" s="180" t="s">
        <v>351</v>
      </c>
      <c r="J22" s="180" t="s">
        <v>351</v>
      </c>
      <c r="K22" s="180" t="s">
        <v>351</v>
      </c>
      <c r="L22" s="184" t="s">
        <v>351</v>
      </c>
      <c r="M22" s="183"/>
      <c r="N22" s="180" t="s">
        <v>351</v>
      </c>
      <c r="O22" s="181"/>
      <c r="P22" s="190" t="s">
        <v>351</v>
      </c>
      <c r="Q22" s="180">
        <v>1.214</v>
      </c>
      <c r="R22" s="180" t="s">
        <v>351</v>
      </c>
      <c r="S22" s="180" t="s">
        <v>351</v>
      </c>
      <c r="T22" s="184" t="s">
        <v>351</v>
      </c>
      <c r="U22" s="180" t="s">
        <v>351</v>
      </c>
      <c r="V22" s="184">
        <v>2.832</v>
      </c>
      <c r="W22" s="183"/>
      <c r="X22" s="191"/>
      <c r="Y22" s="183"/>
      <c r="Z22" s="185">
        <v>8.442</v>
      </c>
      <c r="AA22" s="191"/>
      <c r="AB22" s="183"/>
      <c r="AC22" s="183"/>
      <c r="AD22" s="435"/>
      <c r="AE22" s="273"/>
      <c r="AF22" s="180">
        <v>108.13860799999998</v>
      </c>
      <c r="AG22" s="180">
        <v>163.44920000000002</v>
      </c>
      <c r="AH22" s="180">
        <v>271.587808</v>
      </c>
      <c r="AI22" s="192">
        <v>6</v>
      </c>
    </row>
    <row r="23" spans="1:35" s="213" customFormat="1" ht="9.75" customHeight="1" thickBot="1">
      <c r="A23" s="204"/>
      <c r="B23" s="205"/>
      <c r="C23" s="206" t="s">
        <v>360</v>
      </c>
      <c r="D23" s="207">
        <v>7</v>
      </c>
      <c r="E23" s="208">
        <v>0.676</v>
      </c>
      <c r="F23" s="208" t="s">
        <v>351</v>
      </c>
      <c r="G23" s="438">
        <v>14.259000000000002</v>
      </c>
      <c r="H23" s="439">
        <v>3.551</v>
      </c>
      <c r="I23" s="208">
        <v>0.507</v>
      </c>
      <c r="J23" s="208">
        <v>68.53500000000001</v>
      </c>
      <c r="K23" s="208">
        <v>168.319</v>
      </c>
      <c r="L23" s="209" t="s">
        <v>351</v>
      </c>
      <c r="M23" s="210">
        <v>493.3</v>
      </c>
      <c r="N23" s="208">
        <v>760.128</v>
      </c>
      <c r="O23" s="209">
        <v>10</v>
      </c>
      <c r="P23" s="210">
        <v>458.414</v>
      </c>
      <c r="Q23" s="208">
        <v>18.340000000000003</v>
      </c>
      <c r="R23" s="208" t="s">
        <v>351</v>
      </c>
      <c r="S23" s="208">
        <v>111</v>
      </c>
      <c r="T23" s="209">
        <v>58.967999999999996</v>
      </c>
      <c r="U23" s="208" t="s">
        <v>351</v>
      </c>
      <c r="V23" s="209">
        <v>2366.811</v>
      </c>
      <c r="W23" s="208">
        <v>247.848515</v>
      </c>
      <c r="X23" s="208">
        <v>1249.809</v>
      </c>
      <c r="Y23" s="208">
        <v>26.324215279545285</v>
      </c>
      <c r="Z23" s="211">
        <v>40284.082</v>
      </c>
      <c r="AA23" s="208">
        <v>537.9</v>
      </c>
      <c r="AB23" s="208">
        <v>462.17999999999995</v>
      </c>
      <c r="AC23" s="208">
        <v>8229.001810000002</v>
      </c>
      <c r="AD23" s="438">
        <v>277.7292</v>
      </c>
      <c r="AE23" s="439">
        <v>1724.566</v>
      </c>
      <c r="AF23" s="208">
        <v>130411.54083997614</v>
      </c>
      <c r="AG23" s="208">
        <v>119194.06082800002</v>
      </c>
      <c r="AH23" s="208">
        <v>249605.60166797615</v>
      </c>
      <c r="AI23" s="212">
        <v>7</v>
      </c>
    </row>
    <row r="24" spans="1:35" s="108" customFormat="1" ht="9" customHeight="1">
      <c r="A24" s="214"/>
      <c r="B24" s="215"/>
      <c r="C24" s="216" t="s">
        <v>572</v>
      </c>
      <c r="D24" s="189">
        <v>10</v>
      </c>
      <c r="E24" s="180" t="s">
        <v>351</v>
      </c>
      <c r="F24" s="183"/>
      <c r="G24" s="436" t="s">
        <v>351</v>
      </c>
      <c r="H24" s="273"/>
      <c r="I24" s="180" t="s">
        <v>351</v>
      </c>
      <c r="J24" s="180" t="s">
        <v>351</v>
      </c>
      <c r="K24" s="220" t="s">
        <v>351</v>
      </c>
      <c r="L24" s="440" t="s">
        <v>351</v>
      </c>
      <c r="M24" s="182"/>
      <c r="N24" s="220" t="s">
        <v>351</v>
      </c>
      <c r="O24" s="181"/>
      <c r="P24" s="218" t="s">
        <v>351</v>
      </c>
      <c r="Q24" s="220" t="s">
        <v>351</v>
      </c>
      <c r="R24" s="220" t="s">
        <v>351</v>
      </c>
      <c r="S24" s="220" t="s">
        <v>351</v>
      </c>
      <c r="T24" s="440" t="s">
        <v>351</v>
      </c>
      <c r="U24" s="220" t="s">
        <v>351</v>
      </c>
      <c r="V24" s="440">
        <v>49.25485512809577</v>
      </c>
      <c r="W24" s="183"/>
      <c r="X24" s="183"/>
      <c r="Y24" s="220" t="s">
        <v>351</v>
      </c>
      <c r="Z24" s="322">
        <v>105.05275010236113</v>
      </c>
      <c r="AA24" s="781" t="s">
        <v>351</v>
      </c>
      <c r="AB24" s="183"/>
      <c r="AC24" s="183"/>
      <c r="AD24" s="435"/>
      <c r="AE24" s="683" t="s">
        <v>351</v>
      </c>
      <c r="AF24" s="180">
        <v>3271.687</v>
      </c>
      <c r="AG24" s="180">
        <v>0.507</v>
      </c>
      <c r="AH24" s="180">
        <v>3272.194</v>
      </c>
      <c r="AI24" s="192">
        <v>10</v>
      </c>
    </row>
    <row r="25" spans="1:35" s="108" customFormat="1" ht="9" customHeight="1">
      <c r="A25" s="214"/>
      <c r="B25" s="217" t="s">
        <v>361</v>
      </c>
      <c r="C25" s="216" t="s">
        <v>492</v>
      </c>
      <c r="D25" s="189">
        <v>11</v>
      </c>
      <c r="E25" s="180" t="s">
        <v>351</v>
      </c>
      <c r="F25" s="183"/>
      <c r="G25" s="436" t="s">
        <v>351</v>
      </c>
      <c r="H25" s="273"/>
      <c r="I25" s="180" t="s">
        <v>351</v>
      </c>
      <c r="J25" s="180" t="s">
        <v>351</v>
      </c>
      <c r="K25" s="180" t="s">
        <v>351</v>
      </c>
      <c r="L25" s="184" t="s">
        <v>351</v>
      </c>
      <c r="M25" s="182"/>
      <c r="N25" s="180" t="s">
        <v>351</v>
      </c>
      <c r="O25" s="181"/>
      <c r="P25" s="218" t="s">
        <v>351</v>
      </c>
      <c r="Q25" s="180" t="s">
        <v>351</v>
      </c>
      <c r="R25" s="180" t="s">
        <v>351</v>
      </c>
      <c r="S25" s="180" t="s">
        <v>351</v>
      </c>
      <c r="T25" s="184" t="s">
        <v>351</v>
      </c>
      <c r="U25" s="180" t="s">
        <v>351</v>
      </c>
      <c r="V25" s="184">
        <v>615.5476129545907</v>
      </c>
      <c r="W25" s="183"/>
      <c r="X25" s="183"/>
      <c r="Y25" s="220" t="s">
        <v>351</v>
      </c>
      <c r="Z25" s="185">
        <v>140.04920158318546</v>
      </c>
      <c r="AA25" s="191"/>
      <c r="AB25" s="183"/>
      <c r="AC25" s="183"/>
      <c r="AD25" s="435"/>
      <c r="AE25" s="683">
        <v>426.33</v>
      </c>
      <c r="AF25" s="180">
        <v>23700.475</v>
      </c>
      <c r="AG25" s="180">
        <v>445.467</v>
      </c>
      <c r="AH25" s="180">
        <v>24145.942</v>
      </c>
      <c r="AI25" s="192">
        <v>11</v>
      </c>
    </row>
    <row r="26" spans="1:35" s="108" customFormat="1" ht="9" customHeight="1">
      <c r="A26" s="214" t="s">
        <v>362</v>
      </c>
      <c r="B26" s="217" t="s">
        <v>363</v>
      </c>
      <c r="C26" s="219" t="s">
        <v>228</v>
      </c>
      <c r="D26" s="189">
        <v>12</v>
      </c>
      <c r="E26" s="180" t="s">
        <v>351</v>
      </c>
      <c r="F26" s="183"/>
      <c r="G26" s="436" t="s">
        <v>351</v>
      </c>
      <c r="H26" s="273"/>
      <c r="I26" s="180" t="s">
        <v>351</v>
      </c>
      <c r="J26" s="180" t="s">
        <v>351</v>
      </c>
      <c r="K26" s="180" t="s">
        <v>351</v>
      </c>
      <c r="L26" s="184" t="s">
        <v>351</v>
      </c>
      <c r="M26" s="182"/>
      <c r="N26" s="180" t="s">
        <v>351</v>
      </c>
      <c r="O26" s="181"/>
      <c r="P26" s="190" t="s">
        <v>351</v>
      </c>
      <c r="Q26" s="180" t="s">
        <v>351</v>
      </c>
      <c r="R26" s="180" t="s">
        <v>351</v>
      </c>
      <c r="S26" s="180" t="s">
        <v>351</v>
      </c>
      <c r="T26" s="184" t="s">
        <v>351</v>
      </c>
      <c r="U26" s="180" t="s">
        <v>351</v>
      </c>
      <c r="V26" s="184">
        <v>38.02510733884956</v>
      </c>
      <c r="W26" s="183"/>
      <c r="X26" s="183"/>
      <c r="Y26" s="220" t="s">
        <v>351</v>
      </c>
      <c r="Z26" s="185">
        <v>369.3429780264774</v>
      </c>
      <c r="AA26" s="180" t="s">
        <v>351</v>
      </c>
      <c r="AB26" s="183"/>
      <c r="AC26" s="183"/>
      <c r="AD26" s="435"/>
      <c r="AE26" s="683">
        <v>156.546</v>
      </c>
      <c r="AF26" s="180">
        <v>6749.657</v>
      </c>
      <c r="AG26" s="180">
        <v>167.453</v>
      </c>
      <c r="AH26" s="180">
        <v>6917.110000000001</v>
      </c>
      <c r="AI26" s="192">
        <v>12</v>
      </c>
    </row>
    <row r="27" spans="1:35" s="108" customFormat="1" ht="9" customHeight="1">
      <c r="A27" s="214" t="s">
        <v>364</v>
      </c>
      <c r="B27" s="217" t="s">
        <v>266</v>
      </c>
      <c r="C27" s="216" t="s">
        <v>365</v>
      </c>
      <c r="D27" s="189">
        <v>14</v>
      </c>
      <c r="E27" s="183"/>
      <c r="F27" s="183"/>
      <c r="G27" s="435"/>
      <c r="H27" s="273"/>
      <c r="I27" s="183"/>
      <c r="J27" s="183"/>
      <c r="K27" s="183"/>
      <c r="L27" s="181"/>
      <c r="M27" s="182"/>
      <c r="N27" s="183"/>
      <c r="O27" s="181"/>
      <c r="P27" s="182"/>
      <c r="Q27" s="183"/>
      <c r="R27" s="183"/>
      <c r="S27" s="183"/>
      <c r="T27" s="181"/>
      <c r="U27" s="183"/>
      <c r="V27" s="181"/>
      <c r="W27" s="180">
        <v>247.848515</v>
      </c>
      <c r="X27" s="183"/>
      <c r="Y27" s="183"/>
      <c r="Z27" s="194"/>
      <c r="AA27" s="191"/>
      <c r="AB27" s="183"/>
      <c r="AC27" s="220">
        <v>2665.9230000000002</v>
      </c>
      <c r="AD27" s="435"/>
      <c r="AE27" s="273"/>
      <c r="AF27" s="180">
        <v>892.254654</v>
      </c>
      <c r="AG27" s="180">
        <v>9597.322800000002</v>
      </c>
      <c r="AH27" s="180">
        <v>10489.577454000002</v>
      </c>
      <c r="AI27" s="192">
        <v>14</v>
      </c>
    </row>
    <row r="28" spans="1:35" s="108" customFormat="1" ht="9" customHeight="1">
      <c r="A28" s="214" t="s">
        <v>366</v>
      </c>
      <c r="B28" s="217" t="s">
        <v>367</v>
      </c>
      <c r="C28" s="221" t="s">
        <v>368</v>
      </c>
      <c r="D28" s="189">
        <v>15</v>
      </c>
      <c r="E28" s="183"/>
      <c r="F28" s="183"/>
      <c r="G28" s="435"/>
      <c r="H28" s="273"/>
      <c r="I28" s="183"/>
      <c r="J28" s="183"/>
      <c r="K28" s="183"/>
      <c r="L28" s="181"/>
      <c r="M28" s="182"/>
      <c r="N28" s="183"/>
      <c r="O28" s="181"/>
      <c r="P28" s="182"/>
      <c r="Q28" s="183"/>
      <c r="R28" s="183"/>
      <c r="S28" s="183"/>
      <c r="T28" s="181"/>
      <c r="U28" s="183"/>
      <c r="V28" s="181"/>
      <c r="W28" s="183"/>
      <c r="X28" s="180">
        <v>1249.809</v>
      </c>
      <c r="Y28" s="220">
        <v>25.398749783936754</v>
      </c>
      <c r="Z28" s="185">
        <v>8688.922</v>
      </c>
      <c r="AA28" s="180">
        <v>8.9</v>
      </c>
      <c r="AB28" s="180">
        <v>197.78</v>
      </c>
      <c r="AC28" s="183"/>
      <c r="AD28" s="435"/>
      <c r="AE28" s="683" t="s">
        <v>351</v>
      </c>
      <c r="AF28" s="180">
        <v>13850.66956612296</v>
      </c>
      <c r="AG28" s="180" t="s">
        <v>351</v>
      </c>
      <c r="AH28" s="180">
        <v>13850.66956612296</v>
      </c>
      <c r="AI28" s="192">
        <v>15</v>
      </c>
    </row>
    <row r="29" spans="1:35" s="108" customFormat="1" ht="9" customHeight="1">
      <c r="A29" s="214" t="s">
        <v>369</v>
      </c>
      <c r="B29" s="217" t="s">
        <v>370</v>
      </c>
      <c r="C29" s="216" t="s">
        <v>51</v>
      </c>
      <c r="D29" s="189">
        <v>16</v>
      </c>
      <c r="E29" s="180" t="s">
        <v>351</v>
      </c>
      <c r="F29" s="183"/>
      <c r="G29" s="436" t="s">
        <v>351</v>
      </c>
      <c r="H29" s="273"/>
      <c r="I29" s="180" t="s">
        <v>351</v>
      </c>
      <c r="J29" s="180" t="s">
        <v>351</v>
      </c>
      <c r="K29" s="180" t="s">
        <v>351</v>
      </c>
      <c r="L29" s="184" t="s">
        <v>351</v>
      </c>
      <c r="M29" s="182"/>
      <c r="N29" s="183"/>
      <c r="O29" s="181"/>
      <c r="P29" s="190">
        <v>5.7170000000000005</v>
      </c>
      <c r="Q29" s="220" t="s">
        <v>351</v>
      </c>
      <c r="R29" s="220" t="s">
        <v>351</v>
      </c>
      <c r="S29" s="220" t="s">
        <v>351</v>
      </c>
      <c r="T29" s="184" t="s">
        <v>351</v>
      </c>
      <c r="U29" s="180" t="s">
        <v>351</v>
      </c>
      <c r="V29" s="184">
        <v>87.80172879524582</v>
      </c>
      <c r="W29" s="183"/>
      <c r="X29" s="183"/>
      <c r="Y29" s="220" t="s">
        <v>351</v>
      </c>
      <c r="Z29" s="185">
        <v>1214.273</v>
      </c>
      <c r="AA29" s="180" t="s">
        <v>351</v>
      </c>
      <c r="AB29" s="183"/>
      <c r="AC29" s="183"/>
      <c r="AD29" s="435"/>
      <c r="AE29" s="273"/>
      <c r="AF29" s="180">
        <v>4302.172</v>
      </c>
      <c r="AG29" s="180">
        <v>235.576</v>
      </c>
      <c r="AH29" s="180">
        <v>4537.748</v>
      </c>
      <c r="AI29" s="192">
        <v>16</v>
      </c>
    </row>
    <row r="30" spans="1:35" s="108" customFormat="1" ht="9" customHeight="1">
      <c r="A30" s="214" t="s">
        <v>371</v>
      </c>
      <c r="B30" s="217"/>
      <c r="C30" s="216" t="s">
        <v>372</v>
      </c>
      <c r="D30" s="189">
        <v>19</v>
      </c>
      <c r="E30" s="183"/>
      <c r="F30" s="183"/>
      <c r="G30" s="435"/>
      <c r="H30" s="683" t="s">
        <v>351</v>
      </c>
      <c r="I30" s="183"/>
      <c r="J30" s="183"/>
      <c r="K30" s="183"/>
      <c r="L30" s="181"/>
      <c r="M30" s="182"/>
      <c r="N30" s="183"/>
      <c r="O30" s="181"/>
      <c r="P30" s="180">
        <v>3.012</v>
      </c>
      <c r="Q30" s="183"/>
      <c r="R30" s="183"/>
      <c r="S30" s="180">
        <v>3</v>
      </c>
      <c r="T30" s="685" t="s">
        <v>351</v>
      </c>
      <c r="U30" s="183"/>
      <c r="V30" s="184">
        <v>3.6656146037703663</v>
      </c>
      <c r="W30" s="183"/>
      <c r="X30" s="183"/>
      <c r="Y30" s="183"/>
      <c r="Z30" s="185" t="s">
        <v>351</v>
      </c>
      <c r="AA30" s="541"/>
      <c r="AB30" s="183"/>
      <c r="AC30" s="183"/>
      <c r="AD30" s="435"/>
      <c r="AE30" s="683">
        <v>167.95</v>
      </c>
      <c r="AF30" s="180">
        <v>128.916</v>
      </c>
      <c r="AG30" s="180">
        <v>414.75699999999995</v>
      </c>
      <c r="AH30" s="180">
        <v>543.673</v>
      </c>
      <c r="AI30" s="192">
        <v>19</v>
      </c>
    </row>
    <row r="31" spans="1:35" s="108" customFormat="1" ht="9.75" customHeight="1">
      <c r="A31" s="214" t="s">
        <v>373</v>
      </c>
      <c r="B31" s="222"/>
      <c r="C31" s="223" t="s">
        <v>374</v>
      </c>
      <c r="D31" s="197">
        <v>20</v>
      </c>
      <c r="E31" s="198" t="s">
        <v>351</v>
      </c>
      <c r="F31" s="224"/>
      <c r="G31" s="437" t="s">
        <v>351</v>
      </c>
      <c r="H31" s="274" t="s">
        <v>351</v>
      </c>
      <c r="I31" s="198" t="s">
        <v>351</v>
      </c>
      <c r="J31" s="198" t="s">
        <v>351</v>
      </c>
      <c r="K31" s="198" t="s">
        <v>351</v>
      </c>
      <c r="L31" s="199" t="s">
        <v>351</v>
      </c>
      <c r="M31" s="224"/>
      <c r="N31" s="198" t="s">
        <v>351</v>
      </c>
      <c r="O31" s="225"/>
      <c r="P31" s="200">
        <v>9.473</v>
      </c>
      <c r="Q31" s="198" t="s">
        <v>351</v>
      </c>
      <c r="R31" s="198" t="s">
        <v>351</v>
      </c>
      <c r="S31" s="198">
        <v>3</v>
      </c>
      <c r="T31" s="199" t="s">
        <v>351</v>
      </c>
      <c r="U31" s="198" t="s">
        <v>351</v>
      </c>
      <c r="V31" s="199">
        <v>794.2949188205522</v>
      </c>
      <c r="W31" s="198">
        <v>247.848515</v>
      </c>
      <c r="X31" s="198">
        <v>1249.809</v>
      </c>
      <c r="Y31" s="198">
        <v>25.398749783936754</v>
      </c>
      <c r="Z31" s="201">
        <v>18907.271</v>
      </c>
      <c r="AA31" s="198">
        <v>8.9</v>
      </c>
      <c r="AB31" s="198">
        <v>197.78</v>
      </c>
      <c r="AC31" s="198">
        <v>2665.9230000000002</v>
      </c>
      <c r="AD31" s="437" t="s">
        <v>351</v>
      </c>
      <c r="AE31" s="274">
        <v>750.826</v>
      </c>
      <c r="AF31" s="198">
        <v>52895.831220122964</v>
      </c>
      <c r="AG31" s="198">
        <v>10861.0828</v>
      </c>
      <c r="AH31" s="198">
        <v>63756.91402012296</v>
      </c>
      <c r="AI31" s="202">
        <v>20</v>
      </c>
    </row>
    <row r="32" spans="1:35" s="108" customFormat="1" ht="9" customHeight="1">
      <c r="A32" s="214" t="s">
        <v>375</v>
      </c>
      <c r="B32" s="215"/>
      <c r="C32" s="216" t="s">
        <v>572</v>
      </c>
      <c r="D32" s="189">
        <v>23</v>
      </c>
      <c r="E32" s="183"/>
      <c r="F32" s="183"/>
      <c r="G32" s="435"/>
      <c r="H32" s="273"/>
      <c r="I32" s="183"/>
      <c r="J32" s="183"/>
      <c r="K32" s="183"/>
      <c r="L32" s="181"/>
      <c r="M32" s="182"/>
      <c r="N32" s="183"/>
      <c r="O32" s="181"/>
      <c r="P32" s="182"/>
      <c r="Q32" s="183"/>
      <c r="R32" s="183"/>
      <c r="S32" s="183"/>
      <c r="T32" s="181"/>
      <c r="U32" s="183"/>
      <c r="V32" s="181"/>
      <c r="W32" s="183"/>
      <c r="X32" s="183"/>
      <c r="Y32" s="183"/>
      <c r="Z32" s="194"/>
      <c r="AA32" s="191"/>
      <c r="AB32" s="183"/>
      <c r="AC32" s="220">
        <v>387.687</v>
      </c>
      <c r="AD32" s="435"/>
      <c r="AE32" s="273"/>
      <c r="AF32" s="183"/>
      <c r="AG32" s="180">
        <v>1395.6732000000002</v>
      </c>
      <c r="AH32" s="180">
        <v>1395.6732000000002</v>
      </c>
      <c r="AI32" s="192">
        <v>23</v>
      </c>
    </row>
    <row r="33" spans="1:35" s="108" customFormat="1" ht="9" customHeight="1">
      <c r="A33" s="214" t="s">
        <v>376</v>
      </c>
      <c r="B33" s="217" t="s">
        <v>361</v>
      </c>
      <c r="C33" s="216" t="s">
        <v>492</v>
      </c>
      <c r="D33" s="189">
        <v>24</v>
      </c>
      <c r="E33" s="183"/>
      <c r="F33" s="183"/>
      <c r="G33" s="435"/>
      <c r="H33" s="273"/>
      <c r="I33" s="183"/>
      <c r="J33" s="183"/>
      <c r="K33" s="183"/>
      <c r="L33" s="181"/>
      <c r="M33" s="182"/>
      <c r="N33" s="183"/>
      <c r="O33" s="181"/>
      <c r="P33" s="182"/>
      <c r="Q33" s="183"/>
      <c r="R33" s="183"/>
      <c r="S33" s="183"/>
      <c r="T33" s="181"/>
      <c r="U33" s="183"/>
      <c r="V33" s="181"/>
      <c r="W33" s="183"/>
      <c r="X33" s="183"/>
      <c r="Y33" s="183"/>
      <c r="Z33" s="194"/>
      <c r="AA33" s="191"/>
      <c r="AB33" s="183"/>
      <c r="AC33" s="180">
        <v>1966.351</v>
      </c>
      <c r="AD33" s="436">
        <v>10607.994</v>
      </c>
      <c r="AE33" s="273"/>
      <c r="AF33" s="183"/>
      <c r="AG33" s="180">
        <v>17686.857600000003</v>
      </c>
      <c r="AH33" s="180">
        <v>17686.857600000003</v>
      </c>
      <c r="AI33" s="192">
        <v>24</v>
      </c>
    </row>
    <row r="34" spans="1:35" s="108" customFormat="1" ht="9" customHeight="1">
      <c r="A34" s="214" t="s">
        <v>364</v>
      </c>
      <c r="B34" s="217" t="s">
        <v>363</v>
      </c>
      <c r="C34" s="219" t="s">
        <v>229</v>
      </c>
      <c r="D34" s="189">
        <v>25</v>
      </c>
      <c r="E34" s="183"/>
      <c r="F34" s="183"/>
      <c r="G34" s="435"/>
      <c r="H34" s="273"/>
      <c r="I34" s="183"/>
      <c r="J34" s="183"/>
      <c r="K34" s="183"/>
      <c r="L34" s="181"/>
      <c r="M34" s="182"/>
      <c r="N34" s="183"/>
      <c r="O34" s="181"/>
      <c r="P34" s="182"/>
      <c r="Q34" s="183"/>
      <c r="R34" s="183"/>
      <c r="S34" s="183"/>
      <c r="T34" s="181"/>
      <c r="U34" s="183"/>
      <c r="V34" s="181"/>
      <c r="W34" s="183"/>
      <c r="X34" s="183"/>
      <c r="Y34" s="183"/>
      <c r="Z34" s="194"/>
      <c r="AA34" s="191"/>
      <c r="AB34" s="183"/>
      <c r="AC34" s="180">
        <v>678.4590000000001</v>
      </c>
      <c r="AD34" s="435"/>
      <c r="AE34" s="273"/>
      <c r="AF34" s="183"/>
      <c r="AG34" s="180">
        <v>2442.4524</v>
      </c>
      <c r="AH34" s="180">
        <v>2442.4524</v>
      </c>
      <c r="AI34" s="192">
        <v>25</v>
      </c>
    </row>
    <row r="35" spans="1:35" s="108" customFormat="1" ht="9" customHeight="1">
      <c r="A35" s="214" t="s">
        <v>377</v>
      </c>
      <c r="B35" s="217" t="s">
        <v>266</v>
      </c>
      <c r="C35" s="216" t="s">
        <v>365</v>
      </c>
      <c r="D35" s="189">
        <v>27</v>
      </c>
      <c r="E35" s="183"/>
      <c r="F35" s="183"/>
      <c r="G35" s="435"/>
      <c r="H35" s="273"/>
      <c r="I35" s="183"/>
      <c r="J35" s="183"/>
      <c r="K35" s="183"/>
      <c r="L35" s="181"/>
      <c r="M35" s="182"/>
      <c r="N35" s="183"/>
      <c r="O35" s="181"/>
      <c r="P35" s="182"/>
      <c r="Q35" s="183"/>
      <c r="R35" s="183"/>
      <c r="S35" s="183"/>
      <c r="T35" s="181"/>
      <c r="U35" s="183"/>
      <c r="V35" s="181"/>
      <c r="W35" s="183"/>
      <c r="X35" s="183"/>
      <c r="Y35" s="183"/>
      <c r="Z35" s="194"/>
      <c r="AA35" s="191"/>
      <c r="AB35" s="183"/>
      <c r="AC35" s="180">
        <v>2357.0660000000003</v>
      </c>
      <c r="AD35" s="435"/>
      <c r="AE35" s="273"/>
      <c r="AF35" s="183"/>
      <c r="AG35" s="180">
        <v>8485.437600000001</v>
      </c>
      <c r="AH35" s="180">
        <v>8485.437600000001</v>
      </c>
      <c r="AI35" s="192">
        <v>27</v>
      </c>
    </row>
    <row r="36" spans="1:35" s="108" customFormat="1" ht="9" customHeight="1">
      <c r="A36" s="214" t="s">
        <v>369</v>
      </c>
      <c r="B36" s="217" t="s">
        <v>378</v>
      </c>
      <c r="C36" s="221" t="s">
        <v>368</v>
      </c>
      <c r="D36" s="189">
        <v>28</v>
      </c>
      <c r="E36" s="183"/>
      <c r="F36" s="183"/>
      <c r="G36" s="435"/>
      <c r="H36" s="273"/>
      <c r="I36" s="183"/>
      <c r="J36" s="183"/>
      <c r="K36" s="183"/>
      <c r="L36" s="181"/>
      <c r="M36" s="182"/>
      <c r="N36" s="183"/>
      <c r="O36" s="181"/>
      <c r="P36" s="182"/>
      <c r="Q36" s="183"/>
      <c r="R36" s="183"/>
      <c r="S36" s="183"/>
      <c r="T36" s="181"/>
      <c r="U36" s="183"/>
      <c r="V36" s="181"/>
      <c r="W36" s="183"/>
      <c r="X36" s="183"/>
      <c r="Y36" s="183"/>
      <c r="Z36" s="194"/>
      <c r="AA36" s="191"/>
      <c r="AB36" s="183"/>
      <c r="AC36" s="180">
        <v>1878.967</v>
      </c>
      <c r="AD36" s="435"/>
      <c r="AE36" s="273"/>
      <c r="AF36" s="183"/>
      <c r="AG36" s="180">
        <v>6764.2812</v>
      </c>
      <c r="AH36" s="180">
        <v>6764.2812</v>
      </c>
      <c r="AI36" s="192">
        <v>28</v>
      </c>
    </row>
    <row r="37" spans="1:35" s="108" customFormat="1" ht="9" customHeight="1">
      <c r="A37" s="214" t="s">
        <v>379</v>
      </c>
      <c r="B37" s="217" t="s">
        <v>380</v>
      </c>
      <c r="C37" s="216" t="s">
        <v>52</v>
      </c>
      <c r="D37" s="189">
        <v>29</v>
      </c>
      <c r="E37" s="183"/>
      <c r="F37" s="183"/>
      <c r="G37" s="435"/>
      <c r="H37" s="273"/>
      <c r="I37" s="183"/>
      <c r="J37" s="183"/>
      <c r="K37" s="183"/>
      <c r="L37" s="181"/>
      <c r="M37" s="182"/>
      <c r="N37" s="183"/>
      <c r="O37" s="181"/>
      <c r="P37" s="182"/>
      <c r="Q37" s="226"/>
      <c r="R37" s="226"/>
      <c r="S37" s="226"/>
      <c r="T37" s="181"/>
      <c r="U37" s="183"/>
      <c r="V37" s="181"/>
      <c r="W37" s="183"/>
      <c r="X37" s="183"/>
      <c r="Y37" s="183"/>
      <c r="Z37" s="194"/>
      <c r="AA37" s="191"/>
      <c r="AB37" s="183"/>
      <c r="AC37" s="183"/>
      <c r="AD37" s="436">
        <v>4439.2644</v>
      </c>
      <c r="AE37" s="273"/>
      <c r="AF37" s="183"/>
      <c r="AG37" s="180">
        <v>4439.2644</v>
      </c>
      <c r="AH37" s="180">
        <v>4439.2644</v>
      </c>
      <c r="AI37" s="192">
        <v>29</v>
      </c>
    </row>
    <row r="38" spans="1:35" s="108" customFormat="1" ht="9" customHeight="1">
      <c r="A38" s="214" t="s">
        <v>364</v>
      </c>
      <c r="B38" s="217"/>
      <c r="C38" s="188" t="s">
        <v>372</v>
      </c>
      <c r="D38" s="189">
        <v>32</v>
      </c>
      <c r="E38" s="183"/>
      <c r="F38" s="183"/>
      <c r="G38" s="435"/>
      <c r="H38" s="683" t="s">
        <v>351</v>
      </c>
      <c r="I38" s="183"/>
      <c r="J38" s="183"/>
      <c r="K38" s="183"/>
      <c r="L38" s="181"/>
      <c r="M38" s="182"/>
      <c r="N38" s="183"/>
      <c r="O38" s="181"/>
      <c r="P38" s="182"/>
      <c r="Q38" s="183"/>
      <c r="R38" s="183"/>
      <c r="S38" s="180">
        <v>3</v>
      </c>
      <c r="T38" s="181"/>
      <c r="U38" s="183"/>
      <c r="V38" s="181"/>
      <c r="W38" s="183"/>
      <c r="X38" s="183"/>
      <c r="Y38" s="183"/>
      <c r="Z38" s="194"/>
      <c r="AA38" s="191"/>
      <c r="AB38" s="183"/>
      <c r="AC38" s="180">
        <v>47.309</v>
      </c>
      <c r="AD38" s="436" t="s">
        <v>351</v>
      </c>
      <c r="AE38" s="273"/>
      <c r="AF38" s="183"/>
      <c r="AG38" s="180">
        <v>288.2034</v>
      </c>
      <c r="AH38" s="180">
        <v>288.2034</v>
      </c>
      <c r="AI38" s="192">
        <v>32</v>
      </c>
    </row>
    <row r="39" spans="1:35" s="108" customFormat="1" ht="9.75" customHeight="1">
      <c r="A39" s="214" t="s">
        <v>366</v>
      </c>
      <c r="B39" s="222"/>
      <c r="C39" s="196" t="s">
        <v>381</v>
      </c>
      <c r="D39" s="197">
        <v>33</v>
      </c>
      <c r="E39" s="224"/>
      <c r="F39" s="198" t="s">
        <v>351</v>
      </c>
      <c r="G39" s="198" t="s">
        <v>351</v>
      </c>
      <c r="H39" s="686" t="s">
        <v>351</v>
      </c>
      <c r="I39" s="224"/>
      <c r="J39" s="198" t="s">
        <v>351</v>
      </c>
      <c r="K39" s="198" t="s">
        <v>351</v>
      </c>
      <c r="L39" s="225"/>
      <c r="M39" s="227"/>
      <c r="N39" s="224"/>
      <c r="O39" s="225"/>
      <c r="P39" s="227"/>
      <c r="Q39" s="224"/>
      <c r="R39" s="224"/>
      <c r="S39" s="198">
        <v>3</v>
      </c>
      <c r="T39" s="225"/>
      <c r="U39" s="224"/>
      <c r="V39" s="225"/>
      <c r="W39" s="224"/>
      <c r="X39" s="224"/>
      <c r="Y39" s="224"/>
      <c r="Z39" s="228"/>
      <c r="AA39" s="229"/>
      <c r="AB39" s="224"/>
      <c r="AC39" s="198">
        <v>7315.839000000001</v>
      </c>
      <c r="AD39" s="437">
        <v>15047.2584</v>
      </c>
      <c r="AE39" s="442"/>
      <c r="AF39" s="224"/>
      <c r="AG39" s="198">
        <v>41502.1698</v>
      </c>
      <c r="AH39" s="198">
        <v>41502.1698</v>
      </c>
      <c r="AI39" s="202">
        <v>33</v>
      </c>
    </row>
    <row r="40" spans="1:35" s="108" customFormat="1" ht="9" customHeight="1">
      <c r="A40" s="214" t="s">
        <v>382</v>
      </c>
      <c r="B40" s="217" t="s">
        <v>274</v>
      </c>
      <c r="C40" s="188" t="s">
        <v>570</v>
      </c>
      <c r="D40" s="189">
        <v>35</v>
      </c>
      <c r="E40" s="180" t="s">
        <v>351</v>
      </c>
      <c r="F40" s="180" t="s">
        <v>351</v>
      </c>
      <c r="G40" s="180" t="s">
        <v>351</v>
      </c>
      <c r="H40" s="273"/>
      <c r="I40" s="180" t="s">
        <v>351</v>
      </c>
      <c r="J40" s="180" t="s">
        <v>351</v>
      </c>
      <c r="K40" s="180" t="s">
        <v>351</v>
      </c>
      <c r="L40" s="180" t="s">
        <v>351</v>
      </c>
      <c r="M40" s="446"/>
      <c r="N40" s="773" t="s">
        <v>351</v>
      </c>
      <c r="O40" s="181"/>
      <c r="P40" s="782" t="s">
        <v>351</v>
      </c>
      <c r="Q40" s="180" t="s">
        <v>351</v>
      </c>
      <c r="R40" s="183"/>
      <c r="S40" s="183"/>
      <c r="T40" s="181"/>
      <c r="U40" s="183"/>
      <c r="V40" s="181"/>
      <c r="W40" s="183"/>
      <c r="X40" s="183"/>
      <c r="Y40" s="183"/>
      <c r="Z40" s="194"/>
      <c r="AA40" s="191"/>
      <c r="AB40" s="183"/>
      <c r="AC40" s="180" t="s">
        <v>351</v>
      </c>
      <c r="AD40" s="436" t="s">
        <v>351</v>
      </c>
      <c r="AE40" s="273"/>
      <c r="AF40" s="180" t="s">
        <v>351</v>
      </c>
      <c r="AG40" s="180" t="s">
        <v>351</v>
      </c>
      <c r="AH40" s="180" t="s">
        <v>351</v>
      </c>
      <c r="AI40" s="192">
        <v>35</v>
      </c>
    </row>
    <row r="41" spans="1:35" s="108" customFormat="1" ht="9" customHeight="1">
      <c r="A41" s="214" t="s">
        <v>383</v>
      </c>
      <c r="B41" s="217" t="s">
        <v>384</v>
      </c>
      <c r="C41" s="188" t="s">
        <v>385</v>
      </c>
      <c r="D41" s="189">
        <v>36</v>
      </c>
      <c r="E41" s="183"/>
      <c r="F41" s="183"/>
      <c r="G41" s="435"/>
      <c r="H41" s="273"/>
      <c r="I41" s="183"/>
      <c r="J41" s="183"/>
      <c r="K41" s="183"/>
      <c r="L41" s="181"/>
      <c r="M41" s="446"/>
      <c r="N41" s="191"/>
      <c r="O41" s="181"/>
      <c r="P41" s="182"/>
      <c r="Q41" s="183"/>
      <c r="R41" s="183"/>
      <c r="S41" s="183"/>
      <c r="T41" s="181"/>
      <c r="U41" s="183"/>
      <c r="V41" s="181"/>
      <c r="W41" s="183"/>
      <c r="X41" s="183"/>
      <c r="Y41" s="183"/>
      <c r="Z41" s="194"/>
      <c r="AA41" s="191"/>
      <c r="AB41" s="183"/>
      <c r="AC41" s="180">
        <v>152.107</v>
      </c>
      <c r="AD41" s="436">
        <v>583.3296</v>
      </c>
      <c r="AE41" s="273"/>
      <c r="AF41" s="180" t="s">
        <v>351</v>
      </c>
      <c r="AG41" s="180">
        <v>1130.9148</v>
      </c>
      <c r="AH41" s="180">
        <v>1130.9148</v>
      </c>
      <c r="AI41" s="192">
        <v>36</v>
      </c>
    </row>
    <row r="42" spans="1:35" s="108" customFormat="1" ht="9" customHeight="1">
      <c r="A42" s="214" t="s">
        <v>377</v>
      </c>
      <c r="B42" s="217" t="s">
        <v>386</v>
      </c>
      <c r="C42" s="188" t="s">
        <v>387</v>
      </c>
      <c r="D42" s="189">
        <v>37</v>
      </c>
      <c r="E42" s="180" t="s">
        <v>351</v>
      </c>
      <c r="F42" s="180" t="s">
        <v>351</v>
      </c>
      <c r="G42" s="180" t="s">
        <v>351</v>
      </c>
      <c r="H42" s="273"/>
      <c r="I42" s="180" t="s">
        <v>351</v>
      </c>
      <c r="J42" s="180" t="s">
        <v>351</v>
      </c>
      <c r="K42" s="180" t="s">
        <v>351</v>
      </c>
      <c r="L42" s="180" t="s">
        <v>351</v>
      </c>
      <c r="M42" s="446"/>
      <c r="N42" s="450" t="s">
        <v>351</v>
      </c>
      <c r="O42" s="181"/>
      <c r="P42" s="190" t="s">
        <v>351</v>
      </c>
      <c r="Q42" s="180" t="s">
        <v>351</v>
      </c>
      <c r="R42" s="183"/>
      <c r="S42" s="183"/>
      <c r="T42" s="181"/>
      <c r="U42" s="183"/>
      <c r="V42" s="184" t="s">
        <v>351</v>
      </c>
      <c r="W42" s="183"/>
      <c r="X42" s="183"/>
      <c r="Y42" s="183"/>
      <c r="Z42" s="194"/>
      <c r="AA42" s="191"/>
      <c r="AB42" s="183"/>
      <c r="AC42" s="180" t="s">
        <v>351</v>
      </c>
      <c r="AD42" s="435"/>
      <c r="AE42" s="273"/>
      <c r="AF42" s="180">
        <v>1.230915</v>
      </c>
      <c r="AG42" s="180" t="s">
        <v>351</v>
      </c>
      <c r="AH42" s="180">
        <v>1.588915</v>
      </c>
      <c r="AI42" s="192">
        <v>37</v>
      </c>
    </row>
    <row r="43" spans="1:35" s="108" customFormat="1" ht="9" customHeight="1">
      <c r="A43" s="214"/>
      <c r="B43" s="217" t="s">
        <v>53</v>
      </c>
      <c r="C43" s="188" t="s">
        <v>372</v>
      </c>
      <c r="D43" s="189">
        <v>39</v>
      </c>
      <c r="E43" s="180" t="s">
        <v>351</v>
      </c>
      <c r="F43" s="180" t="s">
        <v>351</v>
      </c>
      <c r="G43" s="180" t="s">
        <v>351</v>
      </c>
      <c r="H43" s="272" t="s">
        <v>351</v>
      </c>
      <c r="I43" s="180" t="s">
        <v>351</v>
      </c>
      <c r="J43" s="180" t="s">
        <v>351</v>
      </c>
      <c r="K43" s="180" t="s">
        <v>351</v>
      </c>
      <c r="L43" s="180" t="s">
        <v>351</v>
      </c>
      <c r="M43" s="446"/>
      <c r="N43" s="774" t="s">
        <v>351</v>
      </c>
      <c r="O43" s="181"/>
      <c r="P43" s="190" t="s">
        <v>351</v>
      </c>
      <c r="Q43" s="180" t="s">
        <v>351</v>
      </c>
      <c r="R43" s="180" t="s">
        <v>351</v>
      </c>
      <c r="S43" s="180" t="s">
        <v>351</v>
      </c>
      <c r="T43" s="181"/>
      <c r="U43" s="183"/>
      <c r="V43" s="184" t="s">
        <v>351</v>
      </c>
      <c r="W43" s="183"/>
      <c r="X43" s="183"/>
      <c r="Y43" s="180">
        <v>0.5108707653701381</v>
      </c>
      <c r="Z43" s="194"/>
      <c r="AA43" s="191"/>
      <c r="AB43" s="183"/>
      <c r="AC43" s="180" t="s">
        <v>351</v>
      </c>
      <c r="AD43" s="435"/>
      <c r="AE43" s="273"/>
      <c r="AF43" s="180">
        <v>9.167065013801757</v>
      </c>
      <c r="AG43" s="180" t="s">
        <v>351</v>
      </c>
      <c r="AH43" s="180">
        <v>9.167065013801757</v>
      </c>
      <c r="AI43" s="192">
        <v>39</v>
      </c>
    </row>
    <row r="44" spans="1:35" s="108" customFormat="1" ht="9.75" customHeight="1">
      <c r="A44" s="214"/>
      <c r="B44" s="217" t="s">
        <v>388</v>
      </c>
      <c r="C44" s="196" t="s">
        <v>389</v>
      </c>
      <c r="D44" s="197">
        <v>40</v>
      </c>
      <c r="E44" s="775" t="s">
        <v>351</v>
      </c>
      <c r="F44" s="776" t="s">
        <v>351</v>
      </c>
      <c r="G44" s="198" t="s">
        <v>351</v>
      </c>
      <c r="H44" s="274" t="s">
        <v>351</v>
      </c>
      <c r="I44" s="198" t="s">
        <v>351</v>
      </c>
      <c r="J44" s="198" t="s">
        <v>351</v>
      </c>
      <c r="K44" s="198" t="s">
        <v>351</v>
      </c>
      <c r="L44" s="198" t="s">
        <v>351</v>
      </c>
      <c r="M44" s="227"/>
      <c r="N44" s="774" t="s">
        <v>351</v>
      </c>
      <c r="O44" s="225"/>
      <c r="P44" s="200" t="s">
        <v>351</v>
      </c>
      <c r="Q44" s="198" t="s">
        <v>351</v>
      </c>
      <c r="R44" s="198" t="s">
        <v>351</v>
      </c>
      <c r="S44" s="198" t="s">
        <v>351</v>
      </c>
      <c r="T44" s="225"/>
      <c r="U44" s="224"/>
      <c r="V44" s="199" t="s">
        <v>351</v>
      </c>
      <c r="W44" s="224"/>
      <c r="X44" s="224"/>
      <c r="Y44" s="198">
        <v>0.5108707653701381</v>
      </c>
      <c r="Z44" s="228"/>
      <c r="AA44" s="229"/>
      <c r="AB44" s="224"/>
      <c r="AC44" s="198">
        <v>152.157</v>
      </c>
      <c r="AD44" s="437">
        <v>583.5076</v>
      </c>
      <c r="AE44" s="442"/>
      <c r="AF44" s="198">
        <v>10.397980013801757</v>
      </c>
      <c r="AG44" s="198">
        <v>1131.2728</v>
      </c>
      <c r="AH44" s="198">
        <v>1141.6707800138017</v>
      </c>
      <c r="AI44" s="202">
        <v>40</v>
      </c>
    </row>
    <row r="45" spans="1:35" s="108" customFormat="1" ht="9" customHeight="1">
      <c r="A45" s="230"/>
      <c r="B45" s="177"/>
      <c r="C45" s="188" t="s">
        <v>390</v>
      </c>
      <c r="D45" s="189">
        <v>41</v>
      </c>
      <c r="E45" s="224"/>
      <c r="F45" s="224"/>
      <c r="G45" s="441"/>
      <c r="H45" s="442"/>
      <c r="I45" s="224"/>
      <c r="J45" s="224"/>
      <c r="K45" s="224"/>
      <c r="L45" s="225"/>
      <c r="M45" s="227"/>
      <c r="N45" s="224"/>
      <c r="O45" s="225"/>
      <c r="P45" s="227"/>
      <c r="Q45" s="224"/>
      <c r="R45" s="224"/>
      <c r="S45" s="224"/>
      <c r="T45" s="225"/>
      <c r="U45" s="198" t="s">
        <v>351</v>
      </c>
      <c r="V45" s="199">
        <v>1.433</v>
      </c>
      <c r="W45" s="224"/>
      <c r="X45" s="224"/>
      <c r="Y45" s="198" t="s">
        <v>351</v>
      </c>
      <c r="Z45" s="228"/>
      <c r="AA45" s="224"/>
      <c r="AB45" s="224"/>
      <c r="AC45" s="198">
        <v>176.22781</v>
      </c>
      <c r="AD45" s="437">
        <v>2128.3523999999998</v>
      </c>
      <c r="AE45" s="442"/>
      <c r="AF45" s="198">
        <v>57.83657478168131</v>
      </c>
      <c r="AG45" s="198">
        <v>2762.772516</v>
      </c>
      <c r="AH45" s="198">
        <v>2820.6090907816815</v>
      </c>
      <c r="AI45" s="192">
        <v>41</v>
      </c>
    </row>
    <row r="46" spans="1:35" s="108" customFormat="1" ht="9.75" customHeight="1">
      <c r="A46" s="231"/>
      <c r="B46" s="187"/>
      <c r="C46" s="232" t="s">
        <v>391</v>
      </c>
      <c r="D46" s="233">
        <v>42</v>
      </c>
      <c r="E46" s="198">
        <v>0.676</v>
      </c>
      <c r="F46" s="198" t="s">
        <v>351</v>
      </c>
      <c r="G46" s="437">
        <v>14.259000000000002</v>
      </c>
      <c r="H46" s="274">
        <v>3.551</v>
      </c>
      <c r="I46" s="198">
        <v>0.507</v>
      </c>
      <c r="J46" s="198">
        <v>68.53500000000001</v>
      </c>
      <c r="K46" s="198">
        <v>168.319</v>
      </c>
      <c r="L46" s="199" t="s">
        <v>351</v>
      </c>
      <c r="M46" s="198">
        <v>493.3</v>
      </c>
      <c r="N46" s="198">
        <v>760.128</v>
      </c>
      <c r="O46" s="199">
        <v>10</v>
      </c>
      <c r="P46" s="200">
        <v>448.941</v>
      </c>
      <c r="Q46" s="198">
        <v>18.340000000000003</v>
      </c>
      <c r="R46" s="198" t="s">
        <v>351</v>
      </c>
      <c r="S46" s="198">
        <v>111</v>
      </c>
      <c r="T46" s="199">
        <v>58.967999999999996</v>
      </c>
      <c r="U46" s="198" t="s">
        <v>351</v>
      </c>
      <c r="V46" s="199">
        <v>1571.048081179448</v>
      </c>
      <c r="W46" s="234"/>
      <c r="X46" s="234"/>
      <c r="Y46" s="198" t="s">
        <v>351</v>
      </c>
      <c r="Z46" s="201">
        <v>21376.811</v>
      </c>
      <c r="AA46" s="198">
        <v>529</v>
      </c>
      <c r="AB46" s="198">
        <v>264.4</v>
      </c>
      <c r="AC46" s="198">
        <v>12550.533000000001</v>
      </c>
      <c r="AD46" s="437">
        <v>12613.1276</v>
      </c>
      <c r="AE46" s="274">
        <v>973.74</v>
      </c>
      <c r="AF46" s="198">
        <v>77447.47506505769</v>
      </c>
      <c r="AG46" s="198">
        <v>145941.102512</v>
      </c>
      <c r="AH46" s="198">
        <v>223388.5775770577</v>
      </c>
      <c r="AI46" s="235">
        <v>42</v>
      </c>
    </row>
    <row r="47" spans="1:35" s="108" customFormat="1" ht="9" customHeight="1">
      <c r="A47" s="231"/>
      <c r="B47" s="187"/>
      <c r="C47" s="236" t="s">
        <v>392</v>
      </c>
      <c r="D47" s="189">
        <v>43</v>
      </c>
      <c r="E47" s="777" t="s">
        <v>351</v>
      </c>
      <c r="F47" s="777" t="s">
        <v>351</v>
      </c>
      <c r="G47" s="443" t="s">
        <v>351</v>
      </c>
      <c r="H47" s="687">
        <v>3.551</v>
      </c>
      <c r="I47" s="239" t="s">
        <v>351</v>
      </c>
      <c r="J47" s="239" t="s">
        <v>351</v>
      </c>
      <c r="K47" s="239">
        <v>26.827</v>
      </c>
      <c r="L47" s="239" t="s">
        <v>351</v>
      </c>
      <c r="M47" s="241"/>
      <c r="N47" s="777" t="s">
        <v>351</v>
      </c>
      <c r="O47" s="240"/>
      <c r="P47" s="242" t="s">
        <v>351</v>
      </c>
      <c r="Q47" s="239">
        <v>8.249</v>
      </c>
      <c r="R47" s="239" t="s">
        <v>351</v>
      </c>
      <c r="S47" s="239">
        <v>111</v>
      </c>
      <c r="T47" s="238" t="s">
        <v>351</v>
      </c>
      <c r="U47" s="237"/>
      <c r="V47" s="238">
        <v>12.533887349953831</v>
      </c>
      <c r="W47" s="237"/>
      <c r="X47" s="237"/>
      <c r="Y47" s="237"/>
      <c r="Z47" s="783">
        <v>0.85</v>
      </c>
      <c r="AA47" s="784"/>
      <c r="AB47" s="237"/>
      <c r="AC47" s="237"/>
      <c r="AD47" s="444"/>
      <c r="AE47" s="1395" t="s">
        <v>351</v>
      </c>
      <c r="AF47" s="239">
        <v>441.65428421052627</v>
      </c>
      <c r="AG47" s="239">
        <v>5425.137856</v>
      </c>
      <c r="AH47" s="239">
        <v>5866.792140210527</v>
      </c>
      <c r="AI47" s="192">
        <v>43</v>
      </c>
    </row>
    <row r="48" spans="1:35" s="108" customFormat="1" ht="9" customHeight="1" thickBot="1">
      <c r="A48" s="243"/>
      <c r="B48" s="244"/>
      <c r="C48" s="245" t="s">
        <v>393</v>
      </c>
      <c r="D48" s="246">
        <v>44</v>
      </c>
      <c r="E48" s="183"/>
      <c r="F48" s="183"/>
      <c r="G48" s="183"/>
      <c r="H48" s="778"/>
      <c r="I48" s="183"/>
      <c r="J48" s="183"/>
      <c r="K48" s="183"/>
      <c r="L48" s="181"/>
      <c r="M48" s="183"/>
      <c r="N48" s="183"/>
      <c r="O48" s="181"/>
      <c r="P48" s="182"/>
      <c r="Q48" s="183"/>
      <c r="R48" s="183"/>
      <c r="S48" s="183"/>
      <c r="T48" s="181"/>
      <c r="U48" s="180" t="s">
        <v>351</v>
      </c>
      <c r="V48" s="184" t="s">
        <v>351</v>
      </c>
      <c r="W48" s="183"/>
      <c r="X48" s="191"/>
      <c r="Y48" s="183"/>
      <c r="Z48" s="203"/>
      <c r="AA48" s="191"/>
      <c r="AB48" s="183"/>
      <c r="AC48" s="180" t="s">
        <v>351</v>
      </c>
      <c r="AD48" s="436">
        <v>593.6314000000002</v>
      </c>
      <c r="AE48" s="273"/>
      <c r="AF48" s="239" t="s">
        <v>351</v>
      </c>
      <c r="AG48" s="239">
        <v>593.6314000000002</v>
      </c>
      <c r="AH48" s="239">
        <v>593.6314000000002</v>
      </c>
      <c r="AI48" s="247">
        <v>44</v>
      </c>
    </row>
    <row r="49" spans="1:35" s="213" customFormat="1" ht="9.75" customHeight="1" thickBot="1">
      <c r="A49" s="248"/>
      <c r="B49" s="249"/>
      <c r="C49" s="250" t="s">
        <v>394</v>
      </c>
      <c r="D49" s="207">
        <v>45</v>
      </c>
      <c r="E49" s="208">
        <v>0.676</v>
      </c>
      <c r="F49" s="208" t="s">
        <v>351</v>
      </c>
      <c r="G49" s="438">
        <v>14.259000000000002</v>
      </c>
      <c r="H49" s="779"/>
      <c r="I49" s="208">
        <v>0.507</v>
      </c>
      <c r="J49" s="208">
        <v>68.53500000000001</v>
      </c>
      <c r="K49" s="208">
        <v>141.492</v>
      </c>
      <c r="L49" s="209" t="s">
        <v>351</v>
      </c>
      <c r="M49" s="208">
        <v>493.3</v>
      </c>
      <c r="N49" s="208">
        <v>760.128</v>
      </c>
      <c r="O49" s="209">
        <v>10</v>
      </c>
      <c r="P49" s="210">
        <v>448.88199999999995</v>
      </c>
      <c r="Q49" s="208">
        <v>10.091000000000003</v>
      </c>
      <c r="R49" s="208" t="s">
        <v>351</v>
      </c>
      <c r="S49" s="251"/>
      <c r="T49" s="209">
        <v>58.949</v>
      </c>
      <c r="U49" s="208" t="s">
        <v>351</v>
      </c>
      <c r="V49" s="209">
        <v>1558.5141938294942</v>
      </c>
      <c r="W49" s="251"/>
      <c r="X49" s="251"/>
      <c r="Y49" s="252"/>
      <c r="Z49" s="211">
        <v>21375.961000000003</v>
      </c>
      <c r="AA49" s="211">
        <v>529</v>
      </c>
      <c r="AB49" s="208">
        <v>264.4</v>
      </c>
      <c r="AC49" s="208">
        <v>12550.533</v>
      </c>
      <c r="AD49" s="438">
        <v>13206.759</v>
      </c>
      <c r="AE49" s="439">
        <v>973.74</v>
      </c>
      <c r="AF49" s="208">
        <v>77005.82078084716</v>
      </c>
      <c r="AG49" s="208">
        <v>141109.59605599998</v>
      </c>
      <c r="AH49" s="208">
        <v>218115.41683684714</v>
      </c>
      <c r="AI49" s="212">
        <v>45</v>
      </c>
    </row>
    <row r="50" spans="1:35" s="108" customFormat="1" ht="9" customHeight="1">
      <c r="A50" s="116"/>
      <c r="C50" s="253" t="s">
        <v>552</v>
      </c>
      <c r="D50" s="189" t="s">
        <v>553</v>
      </c>
      <c r="E50" s="180" t="s">
        <v>351</v>
      </c>
      <c r="F50" s="180" t="s">
        <v>351</v>
      </c>
      <c r="G50" s="436" t="s">
        <v>351</v>
      </c>
      <c r="H50" s="273"/>
      <c r="I50" s="180" t="s">
        <v>351</v>
      </c>
      <c r="J50" s="180" t="s">
        <v>351</v>
      </c>
      <c r="K50" s="180">
        <v>0.9470000000000001</v>
      </c>
      <c r="L50" s="184" t="s">
        <v>351</v>
      </c>
      <c r="M50" s="446"/>
      <c r="N50" s="447">
        <v>0.915</v>
      </c>
      <c r="O50" s="181"/>
      <c r="P50" s="190">
        <v>1.182</v>
      </c>
      <c r="Q50" s="180" t="s">
        <v>351</v>
      </c>
      <c r="R50" s="180" t="s">
        <v>351</v>
      </c>
      <c r="S50" s="180" t="s">
        <v>351</v>
      </c>
      <c r="T50" s="184">
        <v>0.504</v>
      </c>
      <c r="U50" s="180" t="s">
        <v>351</v>
      </c>
      <c r="V50" s="184">
        <v>35.956</v>
      </c>
      <c r="W50" s="183"/>
      <c r="X50" s="183"/>
      <c r="Y50" s="183"/>
      <c r="Z50" s="448">
        <v>2.238</v>
      </c>
      <c r="AA50" s="785"/>
      <c r="AB50" s="183"/>
      <c r="AC50" s="180">
        <v>223.72400000000002</v>
      </c>
      <c r="AD50" s="436" t="s">
        <v>351</v>
      </c>
      <c r="AE50" s="272" t="s">
        <v>351</v>
      </c>
      <c r="AF50" s="449">
        <v>1266.774564</v>
      </c>
      <c r="AG50" s="449">
        <v>937.7678000000001</v>
      </c>
      <c r="AH50" s="449">
        <v>2204.542364</v>
      </c>
      <c r="AI50" s="891" t="s">
        <v>553</v>
      </c>
    </row>
    <row r="51" spans="1:35" s="108" customFormat="1" ht="9" customHeight="1">
      <c r="A51" s="116"/>
      <c r="C51" s="216" t="s">
        <v>554</v>
      </c>
      <c r="D51" s="254" t="s">
        <v>54</v>
      </c>
      <c r="E51" s="180" t="s">
        <v>351</v>
      </c>
      <c r="F51" s="180" t="s">
        <v>351</v>
      </c>
      <c r="G51" s="436" t="s">
        <v>351</v>
      </c>
      <c r="H51" s="273"/>
      <c r="I51" s="180" t="s">
        <v>351</v>
      </c>
      <c r="J51" s="180" t="s">
        <v>351</v>
      </c>
      <c r="K51" s="180" t="s">
        <v>351</v>
      </c>
      <c r="L51" s="184" t="s">
        <v>351</v>
      </c>
      <c r="M51" s="435"/>
      <c r="N51" s="450" t="s">
        <v>351</v>
      </c>
      <c r="O51" s="181"/>
      <c r="P51" s="190">
        <v>6.577</v>
      </c>
      <c r="Q51" s="180" t="s">
        <v>351</v>
      </c>
      <c r="R51" s="180" t="s">
        <v>351</v>
      </c>
      <c r="S51" s="180" t="s">
        <v>351</v>
      </c>
      <c r="T51" s="184" t="s">
        <v>351</v>
      </c>
      <c r="U51" s="180" t="s">
        <v>351</v>
      </c>
      <c r="V51" s="184">
        <v>52.446</v>
      </c>
      <c r="W51" s="183"/>
      <c r="X51" s="183"/>
      <c r="Y51" s="183"/>
      <c r="Z51" s="448">
        <v>6.851</v>
      </c>
      <c r="AA51" s="785"/>
      <c r="AB51" s="183"/>
      <c r="AC51" s="180">
        <v>403.85100000000006</v>
      </c>
      <c r="AD51" s="436">
        <v>365.194</v>
      </c>
      <c r="AE51" s="272" t="s">
        <v>351</v>
      </c>
      <c r="AF51" s="449">
        <v>1851.324374</v>
      </c>
      <c r="AG51" s="449">
        <v>2107.5186</v>
      </c>
      <c r="AH51" s="449">
        <v>3958.878143</v>
      </c>
      <c r="AI51" s="451" t="s">
        <v>54</v>
      </c>
    </row>
    <row r="52" spans="1:35" s="108" customFormat="1" ht="9" customHeight="1">
      <c r="A52" s="116"/>
      <c r="C52" s="216" t="s">
        <v>399</v>
      </c>
      <c r="D52" s="189" t="s">
        <v>55</v>
      </c>
      <c r="E52" s="180" t="s">
        <v>351</v>
      </c>
      <c r="F52" s="180" t="s">
        <v>351</v>
      </c>
      <c r="G52" s="436" t="s">
        <v>351</v>
      </c>
      <c r="H52" s="273"/>
      <c r="I52" s="180" t="s">
        <v>351</v>
      </c>
      <c r="J52" s="180" t="s">
        <v>351</v>
      </c>
      <c r="K52" s="180" t="s">
        <v>351</v>
      </c>
      <c r="L52" s="184" t="s">
        <v>351</v>
      </c>
      <c r="M52" s="435"/>
      <c r="N52" s="450" t="s">
        <v>351</v>
      </c>
      <c r="O52" s="181"/>
      <c r="P52" s="190" t="s">
        <v>351</v>
      </c>
      <c r="Q52" s="180" t="s">
        <v>351</v>
      </c>
      <c r="R52" s="180" t="s">
        <v>351</v>
      </c>
      <c r="S52" s="180" t="s">
        <v>351</v>
      </c>
      <c r="T52" s="184" t="s">
        <v>351</v>
      </c>
      <c r="U52" s="180" t="s">
        <v>351</v>
      </c>
      <c r="V52" s="184">
        <v>5.421</v>
      </c>
      <c r="W52" s="183"/>
      <c r="X52" s="183"/>
      <c r="Y52" s="183"/>
      <c r="Z52" s="448" t="s">
        <v>351</v>
      </c>
      <c r="AA52" s="785"/>
      <c r="AB52" s="183"/>
      <c r="AC52" s="180">
        <v>84.42999999999999</v>
      </c>
      <c r="AD52" s="436">
        <v>45.765</v>
      </c>
      <c r="AE52" s="272" t="s">
        <v>351</v>
      </c>
      <c r="AF52" s="449">
        <v>196.032006</v>
      </c>
      <c r="AG52" s="449">
        <v>367.723</v>
      </c>
      <c r="AH52" s="449">
        <v>563.755006</v>
      </c>
      <c r="AI52" s="192" t="s">
        <v>55</v>
      </c>
    </row>
    <row r="53" spans="1:35" s="108" customFormat="1" ht="9" customHeight="1">
      <c r="A53" s="116"/>
      <c r="C53" s="216" t="s">
        <v>555</v>
      </c>
      <c r="D53" s="189">
        <v>55</v>
      </c>
      <c r="E53" s="180" t="s">
        <v>351</v>
      </c>
      <c r="F53" s="180" t="s">
        <v>351</v>
      </c>
      <c r="G53" s="436" t="s">
        <v>351</v>
      </c>
      <c r="H53" s="273"/>
      <c r="I53" s="180" t="s">
        <v>351</v>
      </c>
      <c r="J53" s="180" t="s">
        <v>351</v>
      </c>
      <c r="K53" s="180" t="s">
        <v>351</v>
      </c>
      <c r="L53" s="184" t="s">
        <v>351</v>
      </c>
      <c r="M53" s="435"/>
      <c r="N53" s="450" t="s">
        <v>351</v>
      </c>
      <c r="O53" s="181"/>
      <c r="P53" s="190" t="s">
        <v>351</v>
      </c>
      <c r="Q53" s="180">
        <v>1.768</v>
      </c>
      <c r="R53" s="180" t="s">
        <v>351</v>
      </c>
      <c r="S53" s="180" t="s">
        <v>351</v>
      </c>
      <c r="T53" s="184" t="s">
        <v>351</v>
      </c>
      <c r="U53" s="180" t="s">
        <v>351</v>
      </c>
      <c r="V53" s="184" t="s">
        <v>351</v>
      </c>
      <c r="W53" s="183"/>
      <c r="X53" s="183"/>
      <c r="Y53" s="183"/>
      <c r="Z53" s="448">
        <v>316.45</v>
      </c>
      <c r="AA53" s="785"/>
      <c r="AB53" s="183"/>
      <c r="AC53" s="180">
        <v>208.18</v>
      </c>
      <c r="AD53" s="436">
        <v>0.61</v>
      </c>
      <c r="AE53" s="272" t="s">
        <v>351</v>
      </c>
      <c r="AF53" s="449">
        <v>320.283421</v>
      </c>
      <c r="AG53" s="449">
        <v>870.3198000000001</v>
      </c>
      <c r="AH53" s="449">
        <v>1190.603221</v>
      </c>
      <c r="AI53" s="192">
        <v>55</v>
      </c>
    </row>
    <row r="54" spans="1:35" s="108" customFormat="1" ht="9" customHeight="1">
      <c r="A54" s="116"/>
      <c r="C54" s="216" t="s">
        <v>556</v>
      </c>
      <c r="D54" s="254">
        <v>56</v>
      </c>
      <c r="E54" s="180" t="s">
        <v>351</v>
      </c>
      <c r="F54" s="180" t="s">
        <v>351</v>
      </c>
      <c r="G54" s="436" t="s">
        <v>351</v>
      </c>
      <c r="H54" s="273"/>
      <c r="I54" s="180" t="s">
        <v>351</v>
      </c>
      <c r="J54" s="180" t="s">
        <v>351</v>
      </c>
      <c r="K54" s="180" t="s">
        <v>351</v>
      </c>
      <c r="L54" s="180" t="s">
        <v>351</v>
      </c>
      <c r="M54" s="446"/>
      <c r="N54" s="450" t="s">
        <v>351</v>
      </c>
      <c r="O54" s="181"/>
      <c r="P54" s="190">
        <v>2.31</v>
      </c>
      <c r="Q54" s="180" t="s">
        <v>351</v>
      </c>
      <c r="R54" s="180" t="s">
        <v>351</v>
      </c>
      <c r="S54" s="180" t="s">
        <v>351</v>
      </c>
      <c r="T54" s="184" t="s">
        <v>351</v>
      </c>
      <c r="U54" s="180" t="s">
        <v>351</v>
      </c>
      <c r="V54" s="184">
        <v>51.418</v>
      </c>
      <c r="W54" s="183"/>
      <c r="X54" s="183"/>
      <c r="Y54" s="183"/>
      <c r="Z54" s="448">
        <v>6134.407</v>
      </c>
      <c r="AA54" s="785"/>
      <c r="AB54" s="183"/>
      <c r="AC54" s="180">
        <v>573.782</v>
      </c>
      <c r="AD54" s="436">
        <v>1910.861</v>
      </c>
      <c r="AE54" s="272" t="s">
        <v>351</v>
      </c>
      <c r="AF54" s="449">
        <v>7942.726642</v>
      </c>
      <c r="AG54" s="449">
        <v>4076.7052000000003</v>
      </c>
      <c r="AH54" s="449">
        <v>12019.431842</v>
      </c>
      <c r="AI54" s="451">
        <v>56</v>
      </c>
    </row>
    <row r="55" spans="1:35" s="108" customFormat="1" ht="9" customHeight="1">
      <c r="A55" s="116"/>
      <c r="C55" s="216" t="s">
        <v>557</v>
      </c>
      <c r="D55" s="189">
        <v>57</v>
      </c>
      <c r="E55" s="180" t="s">
        <v>351</v>
      </c>
      <c r="F55" s="180" t="s">
        <v>351</v>
      </c>
      <c r="G55" s="436" t="s">
        <v>351</v>
      </c>
      <c r="H55" s="273"/>
      <c r="I55" s="180" t="s">
        <v>351</v>
      </c>
      <c r="J55" s="180" t="s">
        <v>351</v>
      </c>
      <c r="K55" s="180" t="s">
        <v>351</v>
      </c>
      <c r="L55" s="180" t="s">
        <v>351</v>
      </c>
      <c r="M55" s="446"/>
      <c r="N55" s="450" t="s">
        <v>351</v>
      </c>
      <c r="O55" s="181"/>
      <c r="P55" s="190" t="s">
        <v>351</v>
      </c>
      <c r="Q55" s="180" t="s">
        <v>351</v>
      </c>
      <c r="R55" s="180" t="s">
        <v>351</v>
      </c>
      <c r="S55" s="180" t="s">
        <v>351</v>
      </c>
      <c r="T55" s="184" t="s">
        <v>351</v>
      </c>
      <c r="U55" s="180" t="s">
        <v>351</v>
      </c>
      <c r="V55" s="184">
        <v>3.313</v>
      </c>
      <c r="W55" s="183"/>
      <c r="X55" s="183"/>
      <c r="Y55" s="183"/>
      <c r="Z55" s="448" t="s">
        <v>351</v>
      </c>
      <c r="AA55" s="785"/>
      <c r="AB55" s="183"/>
      <c r="AC55" s="180">
        <v>56.984</v>
      </c>
      <c r="AD55" s="436">
        <v>1.695</v>
      </c>
      <c r="AE55" s="272" t="s">
        <v>351</v>
      </c>
      <c r="AF55" s="449">
        <v>116.51489699999999</v>
      </c>
      <c r="AG55" s="449">
        <v>216.0704</v>
      </c>
      <c r="AH55" s="449">
        <v>332.58529699999997</v>
      </c>
      <c r="AI55" s="192">
        <v>57</v>
      </c>
    </row>
    <row r="56" spans="1:35" s="108" customFormat="1" ht="9" customHeight="1">
      <c r="A56" s="116"/>
      <c r="C56" s="216" t="s">
        <v>400</v>
      </c>
      <c r="D56" s="882" t="s">
        <v>56</v>
      </c>
      <c r="E56" s="180" t="s">
        <v>351</v>
      </c>
      <c r="F56" s="180" t="s">
        <v>351</v>
      </c>
      <c r="G56" s="180" t="s">
        <v>351</v>
      </c>
      <c r="H56" s="273"/>
      <c r="I56" s="180" t="s">
        <v>351</v>
      </c>
      <c r="J56" s="180" t="s">
        <v>351</v>
      </c>
      <c r="K56" s="180" t="s">
        <v>351</v>
      </c>
      <c r="L56" s="180" t="s">
        <v>351</v>
      </c>
      <c r="M56" s="446"/>
      <c r="N56" s="890" t="s">
        <v>351</v>
      </c>
      <c r="O56" s="181"/>
      <c r="P56" s="873">
        <v>1.1360000000000001</v>
      </c>
      <c r="Q56" s="874" t="s">
        <v>351</v>
      </c>
      <c r="R56" s="874" t="s">
        <v>351</v>
      </c>
      <c r="S56" s="874" t="s">
        <v>351</v>
      </c>
      <c r="T56" s="875" t="s">
        <v>351</v>
      </c>
      <c r="U56" s="874" t="s">
        <v>351</v>
      </c>
      <c r="V56" s="875">
        <v>15.531</v>
      </c>
      <c r="W56" s="183"/>
      <c r="X56" s="183"/>
      <c r="Y56" s="183"/>
      <c r="Z56" s="876">
        <v>1.937</v>
      </c>
      <c r="AA56" s="191"/>
      <c r="AB56" s="183"/>
      <c r="AC56" s="874">
        <v>310.434</v>
      </c>
      <c r="AD56" s="877">
        <v>160.564</v>
      </c>
      <c r="AE56" s="878" t="s">
        <v>351</v>
      </c>
      <c r="AF56" s="879">
        <v>548.1467389999999</v>
      </c>
      <c r="AG56" s="879">
        <v>1349.2980400000001</v>
      </c>
      <c r="AH56" s="879">
        <v>1897.4447790000002</v>
      </c>
      <c r="AI56" s="872" t="s">
        <v>56</v>
      </c>
    </row>
    <row r="57" spans="1:35" s="108" customFormat="1" ht="9" customHeight="1">
      <c r="A57" s="116"/>
      <c r="C57" s="216" t="s">
        <v>558</v>
      </c>
      <c r="D57" s="254">
        <v>60</v>
      </c>
      <c r="E57" s="180" t="s">
        <v>351</v>
      </c>
      <c r="F57" s="180" t="s">
        <v>351</v>
      </c>
      <c r="G57" s="436" t="s">
        <v>351</v>
      </c>
      <c r="H57" s="273"/>
      <c r="I57" s="180" t="s">
        <v>351</v>
      </c>
      <c r="J57" s="180" t="s">
        <v>351</v>
      </c>
      <c r="K57" s="180" t="s">
        <v>351</v>
      </c>
      <c r="L57" s="180" t="s">
        <v>351</v>
      </c>
      <c r="M57" s="446"/>
      <c r="N57" s="450" t="s">
        <v>351</v>
      </c>
      <c r="O57" s="181"/>
      <c r="P57" s="190" t="s">
        <v>351</v>
      </c>
      <c r="Q57" s="180" t="s">
        <v>351</v>
      </c>
      <c r="R57" s="180" t="s">
        <v>351</v>
      </c>
      <c r="S57" s="180" t="s">
        <v>351</v>
      </c>
      <c r="T57" s="184" t="s">
        <v>351</v>
      </c>
      <c r="U57" s="180" t="s">
        <v>351</v>
      </c>
      <c r="V57" s="184">
        <v>1.575</v>
      </c>
      <c r="W57" s="183"/>
      <c r="X57" s="183"/>
      <c r="Y57" s="183"/>
      <c r="Z57" s="448" t="s">
        <v>351</v>
      </c>
      <c r="AA57" s="785"/>
      <c r="AB57" s="183"/>
      <c r="AC57" s="180">
        <v>16.44</v>
      </c>
      <c r="AD57" s="436">
        <v>117.902</v>
      </c>
      <c r="AE57" s="272" t="s">
        <v>351</v>
      </c>
      <c r="AF57" s="449">
        <v>55.391175</v>
      </c>
      <c r="AG57" s="449">
        <v>177.17192</v>
      </c>
      <c r="AH57" s="449">
        <v>232.563095</v>
      </c>
      <c r="AI57" s="451">
        <v>60</v>
      </c>
    </row>
    <row r="58" spans="1:35" s="108" customFormat="1" ht="9" customHeight="1">
      <c r="A58" s="116"/>
      <c r="C58" s="216" t="s">
        <v>401</v>
      </c>
      <c r="D58" s="189">
        <v>61</v>
      </c>
      <c r="E58" s="180" t="s">
        <v>351</v>
      </c>
      <c r="F58" s="180" t="s">
        <v>351</v>
      </c>
      <c r="G58" s="436" t="s">
        <v>351</v>
      </c>
      <c r="H58" s="273"/>
      <c r="I58" s="180" t="s">
        <v>351</v>
      </c>
      <c r="J58" s="180" t="s">
        <v>351</v>
      </c>
      <c r="K58" s="180" t="s">
        <v>351</v>
      </c>
      <c r="L58" s="180" t="s">
        <v>351</v>
      </c>
      <c r="M58" s="446"/>
      <c r="N58" s="450" t="s">
        <v>351</v>
      </c>
      <c r="O58" s="181"/>
      <c r="P58" s="190">
        <v>4.561</v>
      </c>
      <c r="Q58" s="180" t="s">
        <v>351</v>
      </c>
      <c r="R58" s="180" t="s">
        <v>351</v>
      </c>
      <c r="S58" s="180" t="s">
        <v>351</v>
      </c>
      <c r="T58" s="184" t="s">
        <v>351</v>
      </c>
      <c r="U58" s="180" t="s">
        <v>351</v>
      </c>
      <c r="V58" s="184">
        <v>29.465</v>
      </c>
      <c r="W58" s="183"/>
      <c r="X58" s="183"/>
      <c r="Y58" s="183"/>
      <c r="Z58" s="448">
        <v>67.264</v>
      </c>
      <c r="AA58" s="785"/>
      <c r="AB58" s="183"/>
      <c r="AC58" s="180">
        <v>690.427</v>
      </c>
      <c r="AD58" s="436">
        <v>75.687</v>
      </c>
      <c r="AE58" s="272" t="s">
        <v>351</v>
      </c>
      <c r="AF58" s="449">
        <v>1103.5735849999999</v>
      </c>
      <c r="AG58" s="449">
        <v>2762.1772</v>
      </c>
      <c r="AH58" s="449">
        <v>3865.750785</v>
      </c>
      <c r="AI58" s="192">
        <v>61</v>
      </c>
    </row>
    <row r="59" spans="1:35" s="108" customFormat="1" ht="9" customHeight="1">
      <c r="A59" s="116"/>
      <c r="C59" s="216" t="s">
        <v>559</v>
      </c>
      <c r="D59" s="189" t="s">
        <v>560</v>
      </c>
      <c r="E59" s="180" t="s">
        <v>351</v>
      </c>
      <c r="F59" s="180" t="s">
        <v>351</v>
      </c>
      <c r="G59" s="436">
        <v>9.099</v>
      </c>
      <c r="H59" s="273"/>
      <c r="I59" s="180" t="s">
        <v>351</v>
      </c>
      <c r="J59" s="180">
        <v>1.8880000000000001</v>
      </c>
      <c r="K59" s="180">
        <v>140.54500000000002</v>
      </c>
      <c r="L59" s="180" t="s">
        <v>351</v>
      </c>
      <c r="M59" s="446"/>
      <c r="N59" s="450" t="s">
        <v>351</v>
      </c>
      <c r="O59" s="181"/>
      <c r="P59" s="190">
        <v>5.57</v>
      </c>
      <c r="Q59" s="180">
        <v>8.323</v>
      </c>
      <c r="R59" s="180" t="s">
        <v>351</v>
      </c>
      <c r="S59" s="180" t="s">
        <v>351</v>
      </c>
      <c r="T59" s="184" t="s">
        <v>351</v>
      </c>
      <c r="U59" s="180" t="s">
        <v>351</v>
      </c>
      <c r="V59" s="184">
        <v>145.448</v>
      </c>
      <c r="W59" s="183"/>
      <c r="X59" s="183"/>
      <c r="Y59" s="183"/>
      <c r="Z59" s="448">
        <v>1460.717</v>
      </c>
      <c r="AA59" s="785"/>
      <c r="AB59" s="183"/>
      <c r="AC59" s="180">
        <v>756.082</v>
      </c>
      <c r="AD59" s="436">
        <v>64.443</v>
      </c>
      <c r="AE59" s="272">
        <v>973.7370000000001</v>
      </c>
      <c r="AF59" s="449">
        <v>6575.977712</v>
      </c>
      <c r="AG59" s="449">
        <v>7779.223320000001</v>
      </c>
      <c r="AH59" s="449">
        <v>14355.201032</v>
      </c>
      <c r="AI59" s="192" t="s">
        <v>560</v>
      </c>
    </row>
    <row r="60" spans="1:35" s="108" customFormat="1" ht="9" customHeight="1">
      <c r="A60" s="116"/>
      <c r="C60" s="216" t="s">
        <v>561</v>
      </c>
      <c r="D60" s="189" t="s">
        <v>562</v>
      </c>
      <c r="E60" s="180" t="s">
        <v>351</v>
      </c>
      <c r="F60" s="180" t="s">
        <v>351</v>
      </c>
      <c r="G60" s="436" t="s">
        <v>351</v>
      </c>
      <c r="H60" s="273"/>
      <c r="I60" s="180" t="s">
        <v>351</v>
      </c>
      <c r="J60" s="180" t="s">
        <v>351</v>
      </c>
      <c r="K60" s="180" t="s">
        <v>351</v>
      </c>
      <c r="L60" s="180" t="s">
        <v>351</v>
      </c>
      <c r="M60" s="452"/>
      <c r="N60" s="450" t="s">
        <v>351</v>
      </c>
      <c r="O60" s="255"/>
      <c r="P60" s="190" t="s">
        <v>351</v>
      </c>
      <c r="Q60" s="180" t="s">
        <v>351</v>
      </c>
      <c r="R60" s="180" t="s">
        <v>351</v>
      </c>
      <c r="S60" s="180" t="s">
        <v>351</v>
      </c>
      <c r="T60" s="184" t="s">
        <v>351</v>
      </c>
      <c r="U60" s="180" t="s">
        <v>351</v>
      </c>
      <c r="V60" s="184">
        <v>61.182</v>
      </c>
      <c r="W60" s="183"/>
      <c r="X60" s="183"/>
      <c r="Y60" s="183"/>
      <c r="Z60" s="448" t="s">
        <v>351</v>
      </c>
      <c r="AA60" s="785"/>
      <c r="AB60" s="183"/>
      <c r="AC60" s="180">
        <v>843.207</v>
      </c>
      <c r="AD60" s="436">
        <v>3.085</v>
      </c>
      <c r="AE60" s="272" t="s">
        <v>351</v>
      </c>
      <c r="AF60" s="449">
        <v>2151.709758</v>
      </c>
      <c r="AG60" s="449">
        <v>3162.6232000000005</v>
      </c>
      <c r="AH60" s="449">
        <v>5314.332958</v>
      </c>
      <c r="AI60" s="192" t="s">
        <v>562</v>
      </c>
    </row>
    <row r="61" spans="1:35" s="108" customFormat="1" ht="9" customHeight="1">
      <c r="A61" s="116"/>
      <c r="C61" s="216" t="s">
        <v>402</v>
      </c>
      <c r="D61" s="882">
        <v>67</v>
      </c>
      <c r="E61" s="874" t="s">
        <v>351</v>
      </c>
      <c r="F61" s="874" t="s">
        <v>351</v>
      </c>
      <c r="G61" s="877">
        <v>5.16</v>
      </c>
      <c r="H61" s="273"/>
      <c r="I61" s="180" t="s">
        <v>351</v>
      </c>
      <c r="J61" s="180" t="s">
        <v>351</v>
      </c>
      <c r="K61" s="180" t="s">
        <v>351</v>
      </c>
      <c r="L61" s="180" t="s">
        <v>351</v>
      </c>
      <c r="M61" s="452"/>
      <c r="N61" s="890" t="s">
        <v>351</v>
      </c>
      <c r="O61" s="255"/>
      <c r="P61" s="873">
        <v>3.762</v>
      </c>
      <c r="Q61" s="874" t="s">
        <v>351</v>
      </c>
      <c r="R61" s="874" t="s">
        <v>351</v>
      </c>
      <c r="S61" s="874" t="s">
        <v>351</v>
      </c>
      <c r="T61" s="875" t="s">
        <v>351</v>
      </c>
      <c r="U61" s="874" t="s">
        <v>351</v>
      </c>
      <c r="V61" s="875">
        <v>34.503</v>
      </c>
      <c r="W61" s="183"/>
      <c r="X61" s="183"/>
      <c r="Y61" s="183"/>
      <c r="Z61" s="876">
        <v>15.076</v>
      </c>
      <c r="AA61" s="191"/>
      <c r="AB61" s="183"/>
      <c r="AC61" s="874">
        <v>545.857</v>
      </c>
      <c r="AD61" s="877">
        <v>72.602</v>
      </c>
      <c r="AE61" s="878" t="s">
        <v>351</v>
      </c>
      <c r="AF61" s="879">
        <v>1229.3950069999999</v>
      </c>
      <c r="AG61" s="879">
        <v>2215.4152</v>
      </c>
      <c r="AH61" s="879">
        <v>3444.8102069999995</v>
      </c>
      <c r="AI61" s="872">
        <v>67</v>
      </c>
    </row>
    <row r="62" spans="1:35" s="108" customFormat="1" ht="9" customHeight="1">
      <c r="A62" s="116"/>
      <c r="C62" s="216" t="s">
        <v>563</v>
      </c>
      <c r="D62" s="189">
        <v>68</v>
      </c>
      <c r="E62" s="180" t="s">
        <v>351</v>
      </c>
      <c r="F62" s="180" t="s">
        <v>351</v>
      </c>
      <c r="G62" s="436" t="s">
        <v>351</v>
      </c>
      <c r="H62" s="273"/>
      <c r="I62" s="180" t="s">
        <v>351</v>
      </c>
      <c r="J62" s="180" t="s">
        <v>351</v>
      </c>
      <c r="K62" s="180" t="s">
        <v>351</v>
      </c>
      <c r="L62" s="180" t="s">
        <v>351</v>
      </c>
      <c r="M62" s="446"/>
      <c r="N62" s="450" t="s">
        <v>351</v>
      </c>
      <c r="O62" s="181"/>
      <c r="P62" s="190" t="s">
        <v>351</v>
      </c>
      <c r="Q62" s="180" t="s">
        <v>351</v>
      </c>
      <c r="R62" s="180" t="s">
        <v>351</v>
      </c>
      <c r="S62" s="180" t="s">
        <v>351</v>
      </c>
      <c r="T62" s="184" t="s">
        <v>351</v>
      </c>
      <c r="U62" s="180" t="s">
        <v>351</v>
      </c>
      <c r="V62" s="184">
        <v>3.04</v>
      </c>
      <c r="W62" s="183"/>
      <c r="X62" s="183"/>
      <c r="Y62" s="183"/>
      <c r="Z62" s="448">
        <v>1.923</v>
      </c>
      <c r="AA62" s="785"/>
      <c r="AB62" s="183"/>
      <c r="AC62" s="180">
        <v>217.612</v>
      </c>
      <c r="AD62" s="436">
        <v>149.663</v>
      </c>
      <c r="AE62" s="272" t="s">
        <v>351</v>
      </c>
      <c r="AF62" s="449">
        <v>108.83676</v>
      </c>
      <c r="AG62" s="449">
        <v>946.9492</v>
      </c>
      <c r="AH62" s="449">
        <v>1055.78596</v>
      </c>
      <c r="AI62" s="192">
        <v>68</v>
      </c>
    </row>
    <row r="63" spans="1:35" ht="9" customHeight="1">
      <c r="A63" s="116"/>
      <c r="B63" s="108"/>
      <c r="C63" s="216" t="s">
        <v>564</v>
      </c>
      <c r="D63" s="189">
        <v>69</v>
      </c>
      <c r="E63" s="180" t="s">
        <v>351</v>
      </c>
      <c r="F63" s="180" t="s">
        <v>351</v>
      </c>
      <c r="G63" s="436" t="s">
        <v>351</v>
      </c>
      <c r="H63" s="273"/>
      <c r="I63" s="180" t="s">
        <v>351</v>
      </c>
      <c r="J63" s="180" t="s">
        <v>351</v>
      </c>
      <c r="K63" s="180" t="s">
        <v>351</v>
      </c>
      <c r="L63" s="180" t="s">
        <v>351</v>
      </c>
      <c r="M63" s="446"/>
      <c r="N63" s="450" t="s">
        <v>351</v>
      </c>
      <c r="O63" s="181"/>
      <c r="P63" s="190" t="s">
        <v>351</v>
      </c>
      <c r="Q63" s="180" t="s">
        <v>351</v>
      </c>
      <c r="R63" s="180" t="s">
        <v>351</v>
      </c>
      <c r="S63" s="180" t="s">
        <v>351</v>
      </c>
      <c r="T63" s="184" t="s">
        <v>351</v>
      </c>
      <c r="U63" s="180" t="s">
        <v>351</v>
      </c>
      <c r="V63" s="184">
        <v>4.116</v>
      </c>
      <c r="W63" s="183"/>
      <c r="X63" s="183"/>
      <c r="Y63" s="183"/>
      <c r="Z63" s="448" t="s">
        <v>351</v>
      </c>
      <c r="AA63" s="785"/>
      <c r="AB63" s="183"/>
      <c r="AC63" s="180">
        <v>149.036</v>
      </c>
      <c r="AD63" s="436">
        <v>55.813</v>
      </c>
      <c r="AE63" s="272" t="s">
        <v>351</v>
      </c>
      <c r="AF63" s="449">
        <v>144.75560399999998</v>
      </c>
      <c r="AG63" s="449">
        <v>612.4876</v>
      </c>
      <c r="AH63" s="449">
        <v>757.243204</v>
      </c>
      <c r="AI63" s="192">
        <v>69</v>
      </c>
    </row>
    <row r="64" spans="1:35" ht="9" customHeight="1">
      <c r="A64" s="193" t="s">
        <v>404</v>
      </c>
      <c r="B64" s="256"/>
      <c r="C64" s="216" t="s">
        <v>403</v>
      </c>
      <c r="D64" s="882">
        <v>70</v>
      </c>
      <c r="E64" s="180" t="s">
        <v>351</v>
      </c>
      <c r="F64" s="180" t="s">
        <v>351</v>
      </c>
      <c r="G64" s="436" t="s">
        <v>351</v>
      </c>
      <c r="H64" s="273"/>
      <c r="I64" s="180" t="s">
        <v>351</v>
      </c>
      <c r="J64" s="180" t="s">
        <v>351</v>
      </c>
      <c r="K64" s="180" t="s">
        <v>351</v>
      </c>
      <c r="L64" s="180" t="s">
        <v>351</v>
      </c>
      <c r="M64" s="446"/>
      <c r="N64" s="890" t="s">
        <v>351</v>
      </c>
      <c r="O64" s="181"/>
      <c r="P64" s="873">
        <v>2.41</v>
      </c>
      <c r="Q64" s="874" t="s">
        <v>351</v>
      </c>
      <c r="R64" s="874" t="s">
        <v>351</v>
      </c>
      <c r="S64" s="874" t="s">
        <v>351</v>
      </c>
      <c r="T64" s="875" t="s">
        <v>351</v>
      </c>
      <c r="U64" s="874" t="s">
        <v>351</v>
      </c>
      <c r="V64" s="875">
        <v>11.784</v>
      </c>
      <c r="W64" s="183"/>
      <c r="X64" s="183"/>
      <c r="Y64" s="183"/>
      <c r="Z64" s="876">
        <v>13.681</v>
      </c>
      <c r="AA64" s="191"/>
      <c r="AB64" s="183"/>
      <c r="AC64" s="874">
        <v>258.402</v>
      </c>
      <c r="AD64" s="877">
        <v>79.866</v>
      </c>
      <c r="AE64" s="878" t="s">
        <v>351</v>
      </c>
      <c r="AF64" s="879">
        <v>428.11249599999996</v>
      </c>
      <c r="AG64" s="879">
        <v>1126.3982</v>
      </c>
      <c r="AH64" s="879">
        <v>1554.510696</v>
      </c>
      <c r="AI64" s="872">
        <v>70</v>
      </c>
    </row>
    <row r="65" spans="1:35" ht="9" customHeight="1">
      <c r="A65" s="193" t="s">
        <v>355</v>
      </c>
      <c r="B65" s="256"/>
      <c r="C65" s="216" t="s">
        <v>565</v>
      </c>
      <c r="D65" s="254" t="s">
        <v>566</v>
      </c>
      <c r="E65" s="180" t="s">
        <v>351</v>
      </c>
      <c r="F65" s="180" t="s">
        <v>351</v>
      </c>
      <c r="G65" s="436" t="s">
        <v>351</v>
      </c>
      <c r="H65" s="273"/>
      <c r="I65" s="180" t="s">
        <v>351</v>
      </c>
      <c r="J65" s="180" t="s">
        <v>351</v>
      </c>
      <c r="K65" s="180" t="s">
        <v>351</v>
      </c>
      <c r="L65" s="180" t="s">
        <v>351</v>
      </c>
      <c r="M65" s="446"/>
      <c r="N65" s="450" t="s">
        <v>351</v>
      </c>
      <c r="O65" s="181"/>
      <c r="P65" s="190">
        <v>1.033</v>
      </c>
      <c r="Q65" s="180" t="s">
        <v>351</v>
      </c>
      <c r="R65" s="180" t="s">
        <v>351</v>
      </c>
      <c r="S65" s="180" t="s">
        <v>351</v>
      </c>
      <c r="T65" s="184" t="s">
        <v>351</v>
      </c>
      <c r="U65" s="180" t="s">
        <v>351</v>
      </c>
      <c r="V65" s="184">
        <v>25.53</v>
      </c>
      <c r="W65" s="183"/>
      <c r="X65" s="183"/>
      <c r="Y65" s="183"/>
      <c r="Z65" s="448">
        <v>3.322</v>
      </c>
      <c r="AA65" s="785"/>
      <c r="AB65" s="183"/>
      <c r="AC65" s="180">
        <v>388.846</v>
      </c>
      <c r="AD65" s="436">
        <v>234.899</v>
      </c>
      <c r="AE65" s="272" t="s">
        <v>351</v>
      </c>
      <c r="AF65" s="449">
        <v>913.294946</v>
      </c>
      <c r="AG65" s="449">
        <v>1698.7226</v>
      </c>
      <c r="AH65" s="449">
        <v>2612.017546</v>
      </c>
      <c r="AI65" s="451" t="s">
        <v>566</v>
      </c>
    </row>
    <row r="66" spans="1:35" ht="9" customHeight="1">
      <c r="A66" s="193" t="s">
        <v>405</v>
      </c>
      <c r="B66" s="256"/>
      <c r="C66" s="216" t="s">
        <v>567</v>
      </c>
      <c r="D66" s="882">
        <v>73</v>
      </c>
      <c r="E66" s="180" t="s">
        <v>351</v>
      </c>
      <c r="F66" s="180" t="s">
        <v>351</v>
      </c>
      <c r="G66" s="436" t="s">
        <v>351</v>
      </c>
      <c r="H66" s="273"/>
      <c r="I66" s="180" t="s">
        <v>351</v>
      </c>
      <c r="J66" s="180" t="s">
        <v>351</v>
      </c>
      <c r="K66" s="180" t="s">
        <v>351</v>
      </c>
      <c r="L66" s="180" t="s">
        <v>351</v>
      </c>
      <c r="M66" s="446"/>
      <c r="N66" s="890" t="s">
        <v>351</v>
      </c>
      <c r="O66" s="181"/>
      <c r="P66" s="1396">
        <v>0.59</v>
      </c>
      <c r="Q66" s="874" t="s">
        <v>351</v>
      </c>
      <c r="R66" s="874" t="s">
        <v>351</v>
      </c>
      <c r="S66" s="874" t="s">
        <v>351</v>
      </c>
      <c r="T66" s="875" t="s">
        <v>351</v>
      </c>
      <c r="U66" s="874" t="s">
        <v>351</v>
      </c>
      <c r="V66" s="875">
        <v>2.032</v>
      </c>
      <c r="W66" s="183"/>
      <c r="X66" s="183"/>
      <c r="Y66" s="183"/>
      <c r="Z66" s="876">
        <v>96.563</v>
      </c>
      <c r="AA66" s="191"/>
      <c r="AB66" s="183"/>
      <c r="AC66" s="874">
        <v>39.051</v>
      </c>
      <c r="AD66" s="877">
        <v>2.237</v>
      </c>
      <c r="AE66" s="878" t="s">
        <v>351</v>
      </c>
      <c r="AF66" s="879">
        <v>168.026408</v>
      </c>
      <c r="AG66" s="879">
        <v>167.76960000000003</v>
      </c>
      <c r="AH66" s="879">
        <v>335.79600800000003</v>
      </c>
      <c r="AI66" s="872">
        <v>73</v>
      </c>
    </row>
    <row r="67" spans="1:35" ht="9" customHeight="1">
      <c r="A67" s="193" t="s">
        <v>406</v>
      </c>
      <c r="B67" s="256"/>
      <c r="C67" s="216" t="s">
        <v>568</v>
      </c>
      <c r="D67" s="189">
        <v>74</v>
      </c>
      <c r="E67" s="180" t="s">
        <v>351</v>
      </c>
      <c r="F67" s="180" t="s">
        <v>351</v>
      </c>
      <c r="G67" s="436" t="s">
        <v>351</v>
      </c>
      <c r="H67" s="273"/>
      <c r="I67" s="180" t="s">
        <v>351</v>
      </c>
      <c r="J67" s="180" t="s">
        <v>351</v>
      </c>
      <c r="K67" s="180" t="s">
        <v>351</v>
      </c>
      <c r="L67" s="180" t="s">
        <v>351</v>
      </c>
      <c r="M67" s="446"/>
      <c r="N67" s="450" t="s">
        <v>351</v>
      </c>
      <c r="O67" s="181"/>
      <c r="P67" s="1396">
        <v>0.582</v>
      </c>
      <c r="Q67" s="180" t="s">
        <v>351</v>
      </c>
      <c r="R67" s="180" t="s">
        <v>351</v>
      </c>
      <c r="S67" s="180" t="s">
        <v>351</v>
      </c>
      <c r="T67" s="184" t="s">
        <v>351</v>
      </c>
      <c r="U67" s="180" t="s">
        <v>351</v>
      </c>
      <c r="V67" s="184">
        <v>1.72</v>
      </c>
      <c r="W67" s="183"/>
      <c r="X67" s="183"/>
      <c r="Y67" s="183"/>
      <c r="Z67" s="876">
        <v>12.638</v>
      </c>
      <c r="AA67" s="785"/>
      <c r="AB67" s="183"/>
      <c r="AC67" s="180">
        <v>39.74</v>
      </c>
      <c r="AD67" s="436">
        <v>10.145</v>
      </c>
      <c r="AE67" s="272" t="s">
        <v>351</v>
      </c>
      <c r="AF67" s="449">
        <v>73.12867999999999</v>
      </c>
      <c r="AG67" s="449">
        <v>178.57400000000004</v>
      </c>
      <c r="AH67" s="449">
        <v>251.70268000000004</v>
      </c>
      <c r="AI67" s="192">
        <v>74</v>
      </c>
    </row>
    <row r="68" spans="1:35" ht="9" customHeight="1">
      <c r="A68" s="116"/>
      <c r="B68" s="257"/>
      <c r="C68" s="216" t="s">
        <v>569</v>
      </c>
      <c r="D68" s="189">
        <v>75</v>
      </c>
      <c r="E68" s="180" t="s">
        <v>351</v>
      </c>
      <c r="F68" s="874" t="s">
        <v>351</v>
      </c>
      <c r="G68" s="436" t="s">
        <v>351</v>
      </c>
      <c r="H68" s="273"/>
      <c r="I68" s="180" t="s">
        <v>351</v>
      </c>
      <c r="J68" s="180" t="s">
        <v>351</v>
      </c>
      <c r="K68" s="180" t="s">
        <v>351</v>
      </c>
      <c r="L68" s="180" t="s">
        <v>351</v>
      </c>
      <c r="M68" s="446"/>
      <c r="N68" s="450" t="s">
        <v>351</v>
      </c>
      <c r="O68" s="181"/>
      <c r="P68" s="1397" t="s">
        <v>351</v>
      </c>
      <c r="Q68" s="180" t="s">
        <v>351</v>
      </c>
      <c r="R68" s="180" t="s">
        <v>351</v>
      </c>
      <c r="S68" s="180" t="s">
        <v>351</v>
      </c>
      <c r="T68" s="184" t="s">
        <v>351</v>
      </c>
      <c r="U68" s="180" t="s">
        <v>351</v>
      </c>
      <c r="V68" s="184">
        <v>1.6300000000000001</v>
      </c>
      <c r="W68" s="183"/>
      <c r="X68" s="183"/>
      <c r="Y68" s="183"/>
      <c r="Z68" s="448" t="s">
        <v>351</v>
      </c>
      <c r="AA68" s="785"/>
      <c r="AB68" s="183"/>
      <c r="AC68" s="180">
        <v>18.665</v>
      </c>
      <c r="AD68" s="436">
        <v>6.108</v>
      </c>
      <c r="AE68" s="272" t="s">
        <v>351</v>
      </c>
      <c r="AF68" s="449">
        <v>57.325469999999996</v>
      </c>
      <c r="AG68" s="449">
        <v>95.69200000000001</v>
      </c>
      <c r="AH68" s="449">
        <v>153.01747</v>
      </c>
      <c r="AI68" s="192">
        <v>75</v>
      </c>
    </row>
    <row r="69" spans="1:35" ht="9.75" customHeight="1">
      <c r="A69" s="116"/>
      <c r="B69" s="108"/>
      <c r="C69" s="258" t="s">
        <v>84</v>
      </c>
      <c r="D69" s="885" t="s">
        <v>3</v>
      </c>
      <c r="E69" s="259"/>
      <c r="F69" s="259"/>
      <c r="G69" s="453"/>
      <c r="H69" s="454"/>
      <c r="I69" s="259"/>
      <c r="J69" s="259"/>
      <c r="K69" s="259"/>
      <c r="L69" s="260"/>
      <c r="M69" s="455"/>
      <c r="N69" s="263"/>
      <c r="O69" s="260"/>
      <c r="P69" s="261"/>
      <c r="Q69" s="259"/>
      <c r="R69" s="259"/>
      <c r="S69" s="259"/>
      <c r="T69" s="260"/>
      <c r="U69" s="259"/>
      <c r="V69" s="260"/>
      <c r="W69" s="259"/>
      <c r="X69" s="259"/>
      <c r="Y69" s="259"/>
      <c r="Z69" s="262"/>
      <c r="AA69" s="263"/>
      <c r="AB69" s="259"/>
      <c r="AC69" s="259"/>
      <c r="AD69" s="453"/>
      <c r="AE69" s="454"/>
      <c r="AF69" s="259"/>
      <c r="AG69" s="259"/>
      <c r="AH69" s="259"/>
      <c r="AI69" s="880" t="s">
        <v>3</v>
      </c>
    </row>
    <row r="70" spans="1:35" ht="9.75" customHeight="1">
      <c r="A70" s="116"/>
      <c r="B70" s="108"/>
      <c r="C70" s="216" t="s">
        <v>85</v>
      </c>
      <c r="D70" s="189">
        <v>76</v>
      </c>
      <c r="E70" s="180" t="s">
        <v>351</v>
      </c>
      <c r="F70" s="180" t="s">
        <v>351</v>
      </c>
      <c r="G70" s="436">
        <v>14.259</v>
      </c>
      <c r="H70" s="273"/>
      <c r="I70" s="180" t="s">
        <v>351</v>
      </c>
      <c r="J70" s="180">
        <v>1.8880000000000001</v>
      </c>
      <c r="K70" s="180">
        <v>141.492</v>
      </c>
      <c r="L70" s="184" t="s">
        <v>351</v>
      </c>
      <c r="M70" s="446"/>
      <c r="N70" s="450">
        <v>1.1280000000000001</v>
      </c>
      <c r="O70" s="181"/>
      <c r="P70" s="190">
        <v>32.882</v>
      </c>
      <c r="Q70" s="180">
        <v>10.091000000000001</v>
      </c>
      <c r="R70" s="180" t="s">
        <v>351</v>
      </c>
      <c r="S70" s="180" t="s">
        <v>351</v>
      </c>
      <c r="T70" s="184">
        <v>2.949</v>
      </c>
      <c r="U70" s="180" t="s">
        <v>351</v>
      </c>
      <c r="V70" s="184">
        <v>486.67699999999996</v>
      </c>
      <c r="W70" s="183"/>
      <c r="X70" s="183"/>
      <c r="Y70" s="183"/>
      <c r="Z70" s="185">
        <v>8133.067</v>
      </c>
      <c r="AA70" s="194"/>
      <c r="AB70" s="183"/>
      <c r="AC70" s="180">
        <v>5824.75</v>
      </c>
      <c r="AD70" s="436">
        <v>3357.2490000000003</v>
      </c>
      <c r="AE70" s="272">
        <v>973.7370000000001</v>
      </c>
      <c r="AF70" s="180">
        <v>25251.365412999996</v>
      </c>
      <c r="AG70" s="180">
        <v>30848.606880000003</v>
      </c>
      <c r="AH70" s="180">
        <v>56099.972293</v>
      </c>
      <c r="AI70" s="192">
        <v>76</v>
      </c>
    </row>
    <row r="71" spans="1:35" ht="9.75" customHeight="1">
      <c r="A71" s="116"/>
      <c r="B71" s="108"/>
      <c r="C71" s="264" t="s">
        <v>86</v>
      </c>
      <c r="D71" s="886"/>
      <c r="E71" s="265"/>
      <c r="F71" s="265"/>
      <c r="G71" s="456"/>
      <c r="H71" s="457"/>
      <c r="I71" s="265"/>
      <c r="J71" s="265"/>
      <c r="K71" s="265"/>
      <c r="L71" s="266"/>
      <c r="M71" s="267"/>
      <c r="N71" s="265"/>
      <c r="O71" s="266"/>
      <c r="P71" s="267"/>
      <c r="Q71" s="265"/>
      <c r="R71" s="265"/>
      <c r="S71" s="265"/>
      <c r="T71" s="266"/>
      <c r="U71" s="265"/>
      <c r="V71" s="266"/>
      <c r="W71" s="265"/>
      <c r="X71" s="265"/>
      <c r="Y71" s="265"/>
      <c r="Z71" s="268"/>
      <c r="AA71" s="786"/>
      <c r="AB71" s="265"/>
      <c r="AC71" s="265"/>
      <c r="AD71" s="456"/>
      <c r="AE71" s="457"/>
      <c r="AF71" s="265"/>
      <c r="AG71" s="265"/>
      <c r="AH71" s="265"/>
      <c r="AI71" s="881"/>
    </row>
    <row r="72" spans="1:35" ht="9" customHeight="1">
      <c r="A72" s="116"/>
      <c r="B72" s="108"/>
      <c r="C72" s="216" t="s">
        <v>407</v>
      </c>
      <c r="D72" s="189">
        <v>77</v>
      </c>
      <c r="E72" s="180" t="s">
        <v>351</v>
      </c>
      <c r="F72" s="183"/>
      <c r="G72" s="435"/>
      <c r="H72" s="273"/>
      <c r="I72" s="183"/>
      <c r="J72" s="180" t="s">
        <v>351</v>
      </c>
      <c r="K72" s="183"/>
      <c r="L72" s="181"/>
      <c r="M72" s="261"/>
      <c r="N72" s="180">
        <v>24.2</v>
      </c>
      <c r="O72" s="181"/>
      <c r="P72" s="261"/>
      <c r="Q72" s="259"/>
      <c r="R72" s="183"/>
      <c r="S72" s="183"/>
      <c r="T72" s="184" t="s">
        <v>351</v>
      </c>
      <c r="U72" s="183"/>
      <c r="V72" s="181"/>
      <c r="W72" s="183"/>
      <c r="X72" s="183"/>
      <c r="Y72" s="183"/>
      <c r="Z72" s="185">
        <v>51</v>
      </c>
      <c r="AA72" s="191"/>
      <c r="AB72" s="183"/>
      <c r="AC72" s="180">
        <v>250.4</v>
      </c>
      <c r="AD72" s="435"/>
      <c r="AE72" s="273"/>
      <c r="AF72" s="180">
        <v>51</v>
      </c>
      <c r="AG72" s="180">
        <v>1941.0720000000001</v>
      </c>
      <c r="AH72" s="180">
        <v>1992.0720000000001</v>
      </c>
      <c r="AI72" s="192">
        <v>77</v>
      </c>
    </row>
    <row r="73" spans="1:35" ht="9" customHeight="1">
      <c r="A73" s="116"/>
      <c r="B73" s="108"/>
      <c r="C73" s="216" t="s">
        <v>408</v>
      </c>
      <c r="D73" s="189">
        <v>78</v>
      </c>
      <c r="E73" s="183"/>
      <c r="F73" s="183"/>
      <c r="G73" s="435"/>
      <c r="H73" s="273"/>
      <c r="I73" s="183"/>
      <c r="J73" s="183"/>
      <c r="K73" s="183"/>
      <c r="L73" s="181"/>
      <c r="M73" s="180">
        <v>487.5</v>
      </c>
      <c r="N73" s="180">
        <v>661.7</v>
      </c>
      <c r="O73" s="181"/>
      <c r="P73" s="182"/>
      <c r="Q73" s="183"/>
      <c r="R73" s="183"/>
      <c r="S73" s="183"/>
      <c r="T73" s="184">
        <v>12</v>
      </c>
      <c r="U73" s="183"/>
      <c r="V73" s="272">
        <v>7.654</v>
      </c>
      <c r="W73" s="183"/>
      <c r="X73" s="183"/>
      <c r="Y73" s="183"/>
      <c r="Z73" s="185">
        <v>3225</v>
      </c>
      <c r="AA73" s="191"/>
      <c r="AB73" s="183"/>
      <c r="AC73" s="183"/>
      <c r="AD73" s="435"/>
      <c r="AE73" s="273"/>
      <c r="AF73" s="180">
        <v>3494.183526</v>
      </c>
      <c r="AG73" s="180">
        <v>50206.27650000001</v>
      </c>
      <c r="AH73" s="180">
        <v>53700.46002600001</v>
      </c>
      <c r="AI73" s="192">
        <v>78</v>
      </c>
    </row>
    <row r="74" spans="1:35" ht="9" customHeight="1">
      <c r="A74" s="116"/>
      <c r="B74" s="108"/>
      <c r="C74" s="216" t="s">
        <v>409</v>
      </c>
      <c r="D74" s="189">
        <v>79</v>
      </c>
      <c r="E74" s="183"/>
      <c r="F74" s="183"/>
      <c r="G74" s="435"/>
      <c r="H74" s="273"/>
      <c r="I74" s="183"/>
      <c r="J74" s="183"/>
      <c r="K74" s="183"/>
      <c r="L74" s="181"/>
      <c r="M74" s="180" t="s">
        <v>351</v>
      </c>
      <c r="N74" s="183"/>
      <c r="O74" s="184">
        <v>10</v>
      </c>
      <c r="P74" s="182"/>
      <c r="Q74" s="183"/>
      <c r="R74" s="183"/>
      <c r="S74" s="183"/>
      <c r="T74" s="181"/>
      <c r="U74" s="183"/>
      <c r="V74" s="273"/>
      <c r="W74" s="183"/>
      <c r="X74" s="183"/>
      <c r="Y74" s="183"/>
      <c r="Z74" s="185" t="s">
        <v>351</v>
      </c>
      <c r="AA74" s="191"/>
      <c r="AB74" s="183"/>
      <c r="AC74" s="183"/>
      <c r="AD74" s="435"/>
      <c r="AE74" s="273"/>
      <c r="AF74" s="183"/>
      <c r="AG74" s="180">
        <v>428</v>
      </c>
      <c r="AH74" s="180">
        <v>428</v>
      </c>
      <c r="AI74" s="192">
        <v>79</v>
      </c>
    </row>
    <row r="75" spans="1:35" ht="9" customHeight="1">
      <c r="A75" s="116"/>
      <c r="B75" s="108"/>
      <c r="C75" s="216" t="s">
        <v>410</v>
      </c>
      <c r="D75" s="189">
        <v>80</v>
      </c>
      <c r="E75" s="183"/>
      <c r="F75" s="183"/>
      <c r="G75" s="435"/>
      <c r="H75" s="273"/>
      <c r="I75" s="183"/>
      <c r="J75" s="183"/>
      <c r="K75" s="183"/>
      <c r="L75" s="181"/>
      <c r="M75" s="267"/>
      <c r="N75" s="180" t="s">
        <v>351</v>
      </c>
      <c r="O75" s="266"/>
      <c r="P75" s="182"/>
      <c r="Q75" s="183"/>
      <c r="R75" s="183"/>
      <c r="S75" s="183"/>
      <c r="T75" s="181"/>
      <c r="U75" s="183"/>
      <c r="V75" s="266"/>
      <c r="W75" s="183"/>
      <c r="X75" s="183"/>
      <c r="Y75" s="183"/>
      <c r="Z75" s="185" t="s">
        <v>351</v>
      </c>
      <c r="AA75" s="191"/>
      <c r="AB75" s="183"/>
      <c r="AC75" s="183"/>
      <c r="AD75" s="435"/>
      <c r="AE75" s="273"/>
      <c r="AF75" s="183"/>
      <c r="AG75" s="180" t="s">
        <v>351</v>
      </c>
      <c r="AH75" s="180" t="s">
        <v>351</v>
      </c>
      <c r="AI75" s="192">
        <v>80</v>
      </c>
    </row>
    <row r="76" spans="1:35" ht="9.75" customHeight="1">
      <c r="A76" s="116"/>
      <c r="B76" s="108"/>
      <c r="C76" s="223" t="s">
        <v>411</v>
      </c>
      <c r="D76" s="197">
        <v>81</v>
      </c>
      <c r="E76" s="200" t="s">
        <v>351</v>
      </c>
      <c r="F76" s="224"/>
      <c r="G76" s="441"/>
      <c r="H76" s="442"/>
      <c r="I76" s="224"/>
      <c r="J76" s="200" t="s">
        <v>351</v>
      </c>
      <c r="K76" s="224"/>
      <c r="L76" s="225"/>
      <c r="M76" s="198">
        <v>487.5</v>
      </c>
      <c r="N76" s="198">
        <v>685.9000000000001</v>
      </c>
      <c r="O76" s="199">
        <v>10</v>
      </c>
      <c r="P76" s="227"/>
      <c r="Q76" s="224"/>
      <c r="R76" s="224"/>
      <c r="S76" s="224"/>
      <c r="T76" s="274">
        <v>12</v>
      </c>
      <c r="U76" s="224"/>
      <c r="V76" s="274">
        <v>7.654</v>
      </c>
      <c r="W76" s="224"/>
      <c r="X76" s="224"/>
      <c r="Y76" s="224"/>
      <c r="Z76" s="201">
        <v>3276</v>
      </c>
      <c r="AA76" s="229"/>
      <c r="AB76" s="224"/>
      <c r="AC76" s="198">
        <v>250.4</v>
      </c>
      <c r="AD76" s="441"/>
      <c r="AE76" s="442"/>
      <c r="AF76" s="198">
        <v>3545.183526</v>
      </c>
      <c r="AG76" s="198">
        <v>52575.34850000001</v>
      </c>
      <c r="AH76" s="198">
        <v>56120.53202600001</v>
      </c>
      <c r="AI76" s="202">
        <v>81</v>
      </c>
    </row>
    <row r="77" spans="1:35" ht="9" customHeight="1">
      <c r="A77" s="116"/>
      <c r="B77" s="108"/>
      <c r="C77" s="258" t="s">
        <v>412</v>
      </c>
      <c r="D77" s="178">
        <v>82</v>
      </c>
      <c r="E77" s="239" t="s">
        <v>396</v>
      </c>
      <c r="F77" s="239" t="s">
        <v>396</v>
      </c>
      <c r="G77" s="443" t="s">
        <v>396</v>
      </c>
      <c r="H77" s="445"/>
      <c r="I77" s="239" t="s">
        <v>396</v>
      </c>
      <c r="J77" s="239" t="s">
        <v>396</v>
      </c>
      <c r="K77" s="239" t="s">
        <v>351</v>
      </c>
      <c r="L77" s="240"/>
      <c r="M77" s="275" t="s">
        <v>396</v>
      </c>
      <c r="N77" s="275" t="s">
        <v>396</v>
      </c>
      <c r="O77" s="240"/>
      <c r="P77" s="242" t="s">
        <v>396</v>
      </c>
      <c r="Q77" s="239" t="s">
        <v>351</v>
      </c>
      <c r="R77" s="444"/>
      <c r="S77" s="787" t="s">
        <v>351</v>
      </c>
      <c r="T77" s="238" t="s">
        <v>396</v>
      </c>
      <c r="U77" s="239" t="s">
        <v>351</v>
      </c>
      <c r="V77" s="238">
        <v>778.246</v>
      </c>
      <c r="W77" s="276"/>
      <c r="X77" s="276"/>
      <c r="Y77" s="276"/>
      <c r="Z77" s="323" t="s">
        <v>396</v>
      </c>
      <c r="AA77" s="185">
        <v>529</v>
      </c>
      <c r="AB77" s="239" t="s">
        <v>396</v>
      </c>
      <c r="AC77" s="239">
        <v>2824.492</v>
      </c>
      <c r="AD77" s="443">
        <v>5035.6116</v>
      </c>
      <c r="AE77" s="445"/>
      <c r="AF77" s="277">
        <v>27899.133573999996</v>
      </c>
      <c r="AG77" s="277">
        <v>15203.7828</v>
      </c>
      <c r="AH77" s="277">
        <v>43102.91637399999</v>
      </c>
      <c r="AI77" s="186">
        <v>82</v>
      </c>
    </row>
    <row r="78" spans="1:35" ht="9" customHeight="1">
      <c r="A78" s="278"/>
      <c r="C78" s="279" t="s">
        <v>87</v>
      </c>
      <c r="D78" s="280">
        <v>83</v>
      </c>
      <c r="E78" s="180" t="s">
        <v>396</v>
      </c>
      <c r="F78" s="180" t="s">
        <v>396</v>
      </c>
      <c r="G78" s="436" t="s">
        <v>396</v>
      </c>
      <c r="H78" s="273"/>
      <c r="I78" s="180" t="s">
        <v>396</v>
      </c>
      <c r="J78" s="180" t="s">
        <v>396</v>
      </c>
      <c r="K78" s="180" t="s">
        <v>351</v>
      </c>
      <c r="L78" s="184" t="s">
        <v>351</v>
      </c>
      <c r="M78" s="271" t="s">
        <v>3</v>
      </c>
      <c r="N78" s="271" t="s">
        <v>396</v>
      </c>
      <c r="O78" s="281"/>
      <c r="P78" s="190" t="s">
        <v>396</v>
      </c>
      <c r="Q78" s="180" t="s">
        <v>351</v>
      </c>
      <c r="R78" s="435"/>
      <c r="S78" s="774" t="s">
        <v>351</v>
      </c>
      <c r="T78" s="184" t="s">
        <v>396</v>
      </c>
      <c r="U78" s="180" t="s">
        <v>351</v>
      </c>
      <c r="V78" s="184">
        <v>285.938</v>
      </c>
      <c r="W78" s="282"/>
      <c r="X78" s="282"/>
      <c r="Y78" s="283"/>
      <c r="Z78" s="185" t="s">
        <v>396</v>
      </c>
      <c r="AA78" s="283"/>
      <c r="AB78" s="180" t="s">
        <v>396</v>
      </c>
      <c r="AC78" s="180">
        <v>3650.891</v>
      </c>
      <c r="AD78" s="436">
        <v>4813.8984</v>
      </c>
      <c r="AE78" s="273"/>
      <c r="AF78" s="269">
        <v>10056.153521999999</v>
      </c>
      <c r="AG78" s="269">
        <v>17957.106</v>
      </c>
      <c r="AH78" s="269">
        <v>28013.259522</v>
      </c>
      <c r="AI78" s="284">
        <v>83</v>
      </c>
    </row>
    <row r="79" spans="1:35" ht="9.75" customHeight="1" thickBot="1">
      <c r="A79" s="116"/>
      <c r="B79" s="285"/>
      <c r="C79" s="264" t="s">
        <v>413</v>
      </c>
      <c r="D79" s="270">
        <v>84</v>
      </c>
      <c r="E79" s="198">
        <v>0.598</v>
      </c>
      <c r="F79" s="198" t="s">
        <v>351</v>
      </c>
      <c r="G79" s="437" t="s">
        <v>351</v>
      </c>
      <c r="H79" s="458"/>
      <c r="I79" s="198">
        <v>0.507</v>
      </c>
      <c r="J79" s="198">
        <v>66.647</v>
      </c>
      <c r="K79" s="198" t="s">
        <v>351</v>
      </c>
      <c r="L79" s="199" t="s">
        <v>351</v>
      </c>
      <c r="M79" s="198">
        <v>5.8</v>
      </c>
      <c r="N79" s="198">
        <v>73.10000000000001</v>
      </c>
      <c r="O79" s="225"/>
      <c r="P79" s="200">
        <v>416</v>
      </c>
      <c r="Q79" s="198" t="s">
        <v>351</v>
      </c>
      <c r="R79" s="224"/>
      <c r="S79" s="198" t="s">
        <v>351</v>
      </c>
      <c r="T79" s="199">
        <v>44</v>
      </c>
      <c r="U79" s="198" t="s">
        <v>351</v>
      </c>
      <c r="V79" s="199">
        <v>1064.184</v>
      </c>
      <c r="W79" s="224"/>
      <c r="X79" s="224"/>
      <c r="Y79" s="229"/>
      <c r="Z79" s="286">
        <v>9966</v>
      </c>
      <c r="AA79" s="185">
        <v>529</v>
      </c>
      <c r="AB79" s="198">
        <v>264.4</v>
      </c>
      <c r="AC79" s="198">
        <v>6475.383</v>
      </c>
      <c r="AD79" s="437">
        <v>9849.51</v>
      </c>
      <c r="AE79" s="458"/>
      <c r="AF79" s="287">
        <v>48208.406103999994</v>
      </c>
      <c r="AG79" s="287">
        <v>57685.115404000004</v>
      </c>
      <c r="AH79" s="287">
        <v>105893.521508</v>
      </c>
      <c r="AI79" s="892">
        <v>84</v>
      </c>
    </row>
    <row r="80" spans="1:35" ht="12.75">
      <c r="A80" s="288"/>
      <c r="B80" s="114"/>
      <c r="C80" s="289" t="s">
        <v>414</v>
      </c>
      <c r="D80" s="114"/>
      <c r="E80" s="290"/>
      <c r="F80" s="291" t="s">
        <v>415</v>
      </c>
      <c r="G80" s="114"/>
      <c r="H80" s="114"/>
      <c r="I80" s="292" t="s">
        <v>416</v>
      </c>
      <c r="J80" s="293" t="s">
        <v>417</v>
      </c>
      <c r="K80" s="294"/>
      <c r="L80" s="111"/>
      <c r="M80" s="295"/>
      <c r="N80" s="296"/>
      <c r="O80" s="297"/>
      <c r="P80" s="113" t="s">
        <v>490</v>
      </c>
      <c r="Q80" s="296"/>
      <c r="R80" s="296"/>
      <c r="S80" s="296"/>
      <c r="T80" s="296"/>
      <c r="U80" s="296"/>
      <c r="V80" s="296"/>
      <c r="W80" s="114"/>
      <c r="X80" s="296"/>
      <c r="Y80" s="296"/>
      <c r="Z80" s="296"/>
      <c r="AA80" s="296"/>
      <c r="AB80" s="807"/>
      <c r="AC80" s="296"/>
      <c r="AD80" s="114"/>
      <c r="AE80" s="257"/>
      <c r="AF80" s="298" t="s">
        <v>418</v>
      </c>
      <c r="AG80" s="299">
        <v>40591</v>
      </c>
      <c r="AH80" s="300"/>
      <c r="AI80" s="301"/>
    </row>
    <row r="81" spans="1:35" ht="13.5" thickBot="1">
      <c r="A81" s="302"/>
      <c r="B81" s="303"/>
      <c r="C81" s="304"/>
      <c r="D81" s="303"/>
      <c r="E81" s="305"/>
      <c r="F81" s="306"/>
      <c r="G81" s="305"/>
      <c r="H81" s="305"/>
      <c r="I81" s="307" t="s">
        <v>396</v>
      </c>
      <c r="J81" s="308" t="s">
        <v>419</v>
      </c>
      <c r="K81" s="303"/>
      <c r="L81" s="309"/>
      <c r="M81" s="305"/>
      <c r="N81" s="310"/>
      <c r="O81" s="311"/>
      <c r="P81" s="312" t="s">
        <v>57</v>
      </c>
      <c r="Q81" s="310"/>
      <c r="R81" s="310"/>
      <c r="S81" s="310"/>
      <c r="T81" s="310"/>
      <c r="U81" s="310"/>
      <c r="V81" s="310"/>
      <c r="W81" s="303"/>
      <c r="X81" s="313"/>
      <c r="Y81" s="310"/>
      <c r="Z81" s="314"/>
      <c r="AA81" s="310"/>
      <c r="AB81" s="303"/>
      <c r="AC81" s="310"/>
      <c r="AD81" s="309"/>
      <c r="AE81" s="309"/>
      <c r="AF81" s="309"/>
      <c r="AG81" s="309"/>
      <c r="AH81" s="315"/>
      <c r="AI81" s="316"/>
    </row>
    <row r="83" spans="13:27" ht="12.75">
      <c r="M83" s="317"/>
      <c r="N83" s="317"/>
      <c r="O83" s="317"/>
      <c r="P83" s="317"/>
      <c r="AA83" s="871"/>
    </row>
    <row r="84" spans="13:27" ht="12.75">
      <c r="M84" s="317"/>
      <c r="N84" s="317"/>
      <c r="O84" s="317"/>
      <c r="P84" s="317"/>
      <c r="AA84" s="871"/>
    </row>
    <row r="85" spans="13:27" ht="12.75">
      <c r="M85" s="317"/>
      <c r="N85" s="317"/>
      <c r="O85" s="317"/>
      <c r="P85" s="317"/>
      <c r="AA85" s="871"/>
    </row>
    <row r="86" spans="13:27" ht="12.75">
      <c r="M86" s="317"/>
      <c r="N86" s="317"/>
      <c r="O86" s="317"/>
      <c r="P86" s="317"/>
      <c r="AA86" s="871"/>
    </row>
    <row r="87" spans="13:27" ht="12.75">
      <c r="M87" s="317"/>
      <c r="N87" s="317"/>
      <c r="O87" s="317"/>
      <c r="P87" s="317"/>
      <c r="AA87" s="871"/>
    </row>
    <row r="88" spans="13:27" ht="12.75">
      <c r="M88" s="317"/>
      <c r="N88" s="317"/>
      <c r="O88" s="317"/>
      <c r="P88" s="317"/>
      <c r="AA88" s="871"/>
    </row>
    <row r="89" spans="13:27" ht="12.75">
      <c r="M89" s="317"/>
      <c r="N89" s="317"/>
      <c r="O89" s="317"/>
      <c r="P89" s="317"/>
      <c r="AA89" s="871"/>
    </row>
    <row r="90" spans="13:27" ht="12.75">
      <c r="M90" s="317"/>
      <c r="N90" s="317"/>
      <c r="O90" s="317"/>
      <c r="P90" s="317"/>
      <c r="AA90" s="871"/>
    </row>
    <row r="91" spans="13:27" ht="12.75">
      <c r="M91" s="317"/>
      <c r="N91" s="317"/>
      <c r="O91" s="317"/>
      <c r="P91" s="317"/>
      <c r="AA91" s="871"/>
    </row>
    <row r="92" spans="13:27" ht="12.75">
      <c r="M92" s="317"/>
      <c r="N92" s="317"/>
      <c r="O92" s="317"/>
      <c r="P92" s="317"/>
      <c r="AA92" s="871"/>
    </row>
    <row r="93" spans="13:27" ht="12.75">
      <c r="M93" s="317"/>
      <c r="N93" s="317"/>
      <c r="O93" s="317"/>
      <c r="P93" s="317"/>
      <c r="AA93" s="871"/>
    </row>
    <row r="94" spans="13:27" ht="12.75">
      <c r="M94" s="317"/>
      <c r="N94" s="317"/>
      <c r="O94" s="317"/>
      <c r="P94" s="317"/>
      <c r="AA94" s="871"/>
    </row>
    <row r="95" spans="13:27" ht="12.75">
      <c r="M95" s="317"/>
      <c r="N95" s="317"/>
      <c r="O95" s="317"/>
      <c r="P95" s="317"/>
      <c r="AA95" s="871"/>
    </row>
  </sheetData>
  <sheetProtection/>
  <mergeCells count="2">
    <mergeCell ref="P9:Q9"/>
    <mergeCell ref="Z15:AB15"/>
  </mergeCells>
  <printOptions horizontalCentered="1" verticalCentered="1"/>
  <pageMargins left="0.1968503937007874" right="0" top="0.5905511811023623" bottom="0.1968503937007874" header="0.1968503937007874" footer="0.5118110236220472"/>
  <pageSetup horizontalDpi="600" verticalDpi="600" orientation="portrait" paperSize="9" r:id="rId2"/>
  <colBreaks count="1" manualBreakCount="1">
    <brk id="15" max="65535" man="1"/>
  </colBreaks>
  <drawing r:id="rId1"/>
</worksheet>
</file>

<file path=xl/worksheets/sheet17.xml><?xml version="1.0" encoding="utf-8"?>
<worksheet xmlns="http://schemas.openxmlformats.org/spreadsheetml/2006/main" xmlns:r="http://schemas.openxmlformats.org/officeDocument/2006/relationships">
  <dimension ref="A1:AJ81"/>
  <sheetViews>
    <sheetView zoomScalePageLayoutView="0" workbookViewId="0" topLeftCell="A1">
      <selection activeCell="A1" sqref="A1"/>
    </sheetView>
  </sheetViews>
  <sheetFormatPr defaultColWidth="11.421875" defaultRowHeight="12.75"/>
  <cols>
    <col min="1" max="1" width="2.8515625" style="1156" customWidth="1"/>
    <col min="2" max="2" width="6.8515625" style="1156" customWidth="1"/>
    <col min="3" max="3" width="32.8515625" style="1156" customWidth="1"/>
    <col min="4" max="4" width="4.28125" style="1156" bestFit="1" customWidth="1"/>
    <col min="5" max="5" width="5.8515625" style="1156" customWidth="1"/>
    <col min="6" max="7" width="4.28125" style="1156" customWidth="1"/>
    <col min="8" max="9" width="5.28125" style="1156" customWidth="1"/>
    <col min="10" max="11" width="5.421875" style="1156" customWidth="1"/>
    <col min="12" max="12" width="4.28125" style="1156" customWidth="1"/>
    <col min="13" max="13" width="5.140625" style="1156" customWidth="1"/>
    <col min="14" max="14" width="5.421875" style="1156" customWidth="1"/>
    <col min="15" max="15" width="4.421875" style="1156" customWidth="1"/>
    <col min="16" max="16" width="5.140625" style="1156" customWidth="1"/>
    <col min="17" max="17" width="5.140625" style="1156" bestFit="1" customWidth="1"/>
    <col min="18" max="18" width="4.57421875" style="1156" customWidth="1"/>
    <col min="19" max="19" width="5.421875" style="1156" customWidth="1"/>
    <col min="20" max="20" width="4.8515625" style="1156" customWidth="1"/>
    <col min="21" max="21" width="3.57421875" style="1156" customWidth="1"/>
    <col min="22" max="22" width="5.28125" style="1156" customWidth="1"/>
    <col min="23" max="23" width="4.57421875" style="1156" customWidth="1"/>
    <col min="24" max="24" width="5.28125" style="1156" customWidth="1"/>
    <col min="25" max="25" width="5.7109375" style="1156" customWidth="1"/>
    <col min="26" max="26" width="4.7109375" style="1156" customWidth="1"/>
    <col min="27" max="27" width="4.8515625" style="1156" bestFit="1" customWidth="1"/>
    <col min="28" max="28" width="4.00390625" style="1156" customWidth="1"/>
    <col min="29" max="29" width="5.28125" style="1156" customWidth="1"/>
    <col min="30" max="31" width="4.8515625" style="1156" customWidth="1"/>
    <col min="32" max="34" width="6.7109375" style="1156" customWidth="1"/>
    <col min="35" max="35" width="3.7109375" style="1156" customWidth="1"/>
    <col min="36" max="16384" width="11.421875" style="1156" customWidth="1"/>
  </cols>
  <sheetData>
    <row r="1" spans="1:35" s="1154" customFormat="1" ht="12">
      <c r="A1" s="1152" t="s">
        <v>420</v>
      </c>
      <c r="B1" s="1153"/>
      <c r="C1" s="1153"/>
      <c r="D1" s="1153"/>
      <c r="E1" s="1153"/>
      <c r="F1" s="1153"/>
      <c r="G1" s="1153"/>
      <c r="H1" s="1153"/>
      <c r="I1" s="1153"/>
      <c r="J1" s="1153"/>
      <c r="K1" s="1153"/>
      <c r="L1" s="1153"/>
      <c r="M1" s="1152"/>
      <c r="N1" s="1152"/>
      <c r="O1" s="1152"/>
      <c r="P1" s="1152" t="s">
        <v>421</v>
      </c>
      <c r="Q1" s="1152"/>
      <c r="R1" s="1152"/>
      <c r="S1" s="1152"/>
      <c r="T1" s="1153"/>
      <c r="U1" s="1153"/>
      <c r="V1" s="1153"/>
      <c r="W1" s="1153"/>
      <c r="X1" s="1153"/>
      <c r="Y1" s="1153"/>
      <c r="Z1" s="1153"/>
      <c r="AA1" s="1153"/>
      <c r="AB1" s="1153"/>
      <c r="AC1" s="1153"/>
      <c r="AD1" s="1153"/>
      <c r="AE1" s="1153"/>
      <c r="AF1" s="1153"/>
      <c r="AG1" s="1153"/>
      <c r="AH1" s="1153"/>
      <c r="AI1" s="1153"/>
    </row>
    <row r="2" spans="1:35" s="1154" customFormat="1" ht="3.75" customHeight="1">
      <c r="A2" s="1152"/>
      <c r="B2" s="1153"/>
      <c r="C2" s="1153"/>
      <c r="D2" s="1153"/>
      <c r="E2" s="1153"/>
      <c r="F2" s="1153"/>
      <c r="G2" s="1153"/>
      <c r="H2" s="1153"/>
      <c r="I2" s="1153"/>
      <c r="J2" s="1153"/>
      <c r="K2" s="1153"/>
      <c r="L2" s="1153"/>
      <c r="M2" s="1152"/>
      <c r="N2" s="1152"/>
      <c r="O2" s="1152"/>
      <c r="P2" s="1152"/>
      <c r="Q2" s="1152"/>
      <c r="R2" s="1152"/>
      <c r="S2" s="1152"/>
      <c r="T2" s="1153"/>
      <c r="U2" s="1155"/>
      <c r="V2" s="1153"/>
      <c r="W2" s="1153"/>
      <c r="X2" s="1153"/>
      <c r="Y2" s="1153"/>
      <c r="Z2" s="1153"/>
      <c r="AA2" s="1153"/>
      <c r="AB2" s="1153"/>
      <c r="AC2" s="1153"/>
      <c r="AD2" s="1153"/>
      <c r="AE2" s="1153"/>
      <c r="AF2" s="1153"/>
      <c r="AG2" s="1153"/>
      <c r="AH2" s="1153"/>
      <c r="AI2" s="1153"/>
    </row>
    <row r="3" spans="1:35" s="1154" customFormat="1" ht="3.75" customHeight="1">
      <c r="A3" s="1152"/>
      <c r="B3" s="1153"/>
      <c r="C3" s="1153"/>
      <c r="D3" s="1153"/>
      <c r="E3" s="1153"/>
      <c r="F3" s="1153"/>
      <c r="G3" s="1153"/>
      <c r="H3" s="1153"/>
      <c r="I3" s="1153"/>
      <c r="J3" s="1153"/>
      <c r="K3" s="1153"/>
      <c r="L3" s="1153"/>
      <c r="M3" s="1152"/>
      <c r="N3" s="1152"/>
      <c r="O3" s="1152"/>
      <c r="P3" s="1152"/>
      <c r="Q3" s="1152"/>
      <c r="R3" s="1152"/>
      <c r="S3" s="1152"/>
      <c r="T3" s="1153"/>
      <c r="U3" s="1153"/>
      <c r="V3" s="1153"/>
      <c r="W3" s="1153"/>
      <c r="X3" s="1153"/>
      <c r="Y3" s="1153"/>
      <c r="Z3" s="1153"/>
      <c r="AA3" s="1153"/>
      <c r="AB3" s="1153"/>
      <c r="AC3" s="1153"/>
      <c r="AD3" s="1153"/>
      <c r="AE3" s="1153"/>
      <c r="AF3" s="1153"/>
      <c r="AG3" s="1153"/>
      <c r="AH3" s="1153"/>
      <c r="AI3" s="1153"/>
    </row>
    <row r="4" spans="1:35" s="1154" customFormat="1" ht="3.75" customHeight="1">
      <c r="A4" s="1156"/>
      <c r="B4" s="1156"/>
      <c r="C4" s="1156"/>
      <c r="D4" s="1156"/>
      <c r="E4" s="1156"/>
      <c r="F4" s="1156"/>
      <c r="G4" s="1156"/>
      <c r="H4" s="1156"/>
      <c r="I4" s="1156"/>
      <c r="J4" s="1156"/>
      <c r="K4" s="1156"/>
      <c r="L4" s="1156"/>
      <c r="M4" s="1156"/>
      <c r="X4" s="1156"/>
      <c r="Z4" s="1156"/>
      <c r="AA4" s="1156"/>
      <c r="AI4" s="1156"/>
    </row>
    <row r="5" spans="1:35" s="1154" customFormat="1" ht="3.75" customHeight="1">
      <c r="A5" s="1156"/>
      <c r="B5" s="1156"/>
      <c r="C5" s="1156"/>
      <c r="D5" s="1156"/>
      <c r="E5" s="1156"/>
      <c r="F5" s="1156"/>
      <c r="G5" s="1156"/>
      <c r="H5" s="1156"/>
      <c r="I5" s="1156"/>
      <c r="J5" s="1156"/>
      <c r="K5" s="1156"/>
      <c r="L5" s="1156"/>
      <c r="M5" s="1156"/>
      <c r="X5" s="1156"/>
      <c r="Z5" s="1156"/>
      <c r="AA5" s="1156"/>
      <c r="AI5" s="1156"/>
    </row>
    <row r="6" spans="1:35" s="1154" customFormat="1" ht="3.75" customHeight="1" thickBot="1">
      <c r="A6" s="1156"/>
      <c r="B6" s="1156"/>
      <c r="C6" s="1156"/>
      <c r="D6" s="1156"/>
      <c r="E6" s="1156"/>
      <c r="F6" s="1156"/>
      <c r="G6" s="1156"/>
      <c r="H6" s="1156"/>
      <c r="I6" s="1156"/>
      <c r="J6" s="1156"/>
      <c r="K6" s="1156"/>
      <c r="L6" s="1156"/>
      <c r="M6" s="1156"/>
      <c r="X6" s="1156"/>
      <c r="Z6" s="1156"/>
      <c r="AA6" s="1156"/>
      <c r="AI6" s="1156"/>
    </row>
    <row r="7" spans="1:35" s="1154" customFormat="1" ht="10.5" customHeight="1">
      <c r="A7" s="1157"/>
      <c r="B7" s="1158"/>
      <c r="C7" s="1158"/>
      <c r="D7" s="1159"/>
      <c r="E7" s="1160"/>
      <c r="F7" s="1158"/>
      <c r="G7" s="1158"/>
      <c r="H7" s="1158"/>
      <c r="I7" s="1160"/>
      <c r="J7" s="1158"/>
      <c r="K7" s="1158"/>
      <c r="L7" s="1161"/>
      <c r="M7" s="1160"/>
      <c r="N7" s="1158"/>
      <c r="O7" s="1161"/>
      <c r="P7" s="1160"/>
      <c r="Q7" s="1158"/>
      <c r="R7" s="1158"/>
      <c r="S7" s="1158"/>
      <c r="T7" s="1161"/>
      <c r="U7" s="1158"/>
      <c r="V7" s="1161"/>
      <c r="W7" s="1158"/>
      <c r="X7" s="1162"/>
      <c r="Y7" s="1158"/>
      <c r="Z7" s="1163"/>
      <c r="AA7" s="1162"/>
      <c r="AB7" s="1158"/>
      <c r="AC7" s="1164"/>
      <c r="AD7" s="1158"/>
      <c r="AE7" s="1161"/>
      <c r="AF7" s="1165"/>
      <c r="AG7" s="1165"/>
      <c r="AH7" s="1165"/>
      <c r="AI7" s="1166"/>
    </row>
    <row r="8" spans="1:36" s="1154" customFormat="1" ht="10.5" customHeight="1">
      <c r="A8" s="1167"/>
      <c r="B8" s="1168" t="s">
        <v>287</v>
      </c>
      <c r="C8" s="1169"/>
      <c r="D8" s="1170"/>
      <c r="E8" s="1171" t="s">
        <v>4</v>
      </c>
      <c r="F8" s="1172"/>
      <c r="G8" s="1172"/>
      <c r="H8" s="1172"/>
      <c r="I8" s="1171" t="s">
        <v>5</v>
      </c>
      <c r="J8" s="1173"/>
      <c r="K8" s="1174"/>
      <c r="L8" s="1175"/>
      <c r="M8" s="1171" t="s">
        <v>6</v>
      </c>
      <c r="N8" s="1176"/>
      <c r="O8" s="1177"/>
      <c r="P8" s="1171" t="s">
        <v>288</v>
      </c>
      <c r="Q8" s="1173"/>
      <c r="R8" s="1173"/>
      <c r="S8" s="1173"/>
      <c r="T8" s="1178"/>
      <c r="U8" s="1173" t="s">
        <v>7</v>
      </c>
      <c r="V8" s="1178"/>
      <c r="W8" s="1179" t="s">
        <v>289</v>
      </c>
      <c r="X8" s="1174"/>
      <c r="Y8" s="1172"/>
      <c r="Z8" s="44"/>
      <c r="AA8" s="1174"/>
      <c r="AB8" s="1173"/>
      <c r="AC8" s="852"/>
      <c r="AD8" s="1178"/>
      <c r="AE8" s="1173"/>
      <c r="AF8" s="1583" t="s">
        <v>290</v>
      </c>
      <c r="AG8" s="1584"/>
      <c r="AH8" s="1585"/>
      <c r="AI8" s="1180"/>
      <c r="AJ8" s="1181"/>
    </row>
    <row r="9" spans="1:35" s="1154" customFormat="1" ht="10.5" customHeight="1">
      <c r="A9" s="1167"/>
      <c r="B9" s="1168"/>
      <c r="C9" s="1169"/>
      <c r="D9" s="1182"/>
      <c r="E9" s="1183"/>
      <c r="F9" s="1184"/>
      <c r="G9" s="1184"/>
      <c r="H9" s="1185"/>
      <c r="I9" s="1186"/>
      <c r="J9" s="318"/>
      <c r="K9" s="1187"/>
      <c r="L9" s="1188"/>
      <c r="M9" s="1183"/>
      <c r="N9" s="1184"/>
      <c r="O9" s="1185"/>
      <c r="P9" s="1581" t="s">
        <v>291</v>
      </c>
      <c r="Q9" s="1582"/>
      <c r="R9" s="1189"/>
      <c r="S9" s="1190"/>
      <c r="T9" s="1191"/>
      <c r="U9" s="318"/>
      <c r="V9" s="1192" t="s">
        <v>292</v>
      </c>
      <c r="W9" s="1193" t="s">
        <v>293</v>
      </c>
      <c r="X9" s="1194"/>
      <c r="Y9" s="1195"/>
      <c r="Z9" s="135"/>
      <c r="AA9" s="1194"/>
      <c r="AB9" s="319"/>
      <c r="AC9" s="1196"/>
      <c r="AD9" s="1197"/>
      <c r="AE9" s="1198"/>
      <c r="AF9" s="1195" t="s">
        <v>294</v>
      </c>
      <c r="AG9" s="1199"/>
      <c r="AH9" s="1200"/>
      <c r="AI9" s="1201"/>
    </row>
    <row r="10" spans="1:35" s="1154" customFormat="1" ht="10.5" customHeight="1">
      <c r="A10" s="1167"/>
      <c r="B10" s="1168"/>
      <c r="C10" s="1169"/>
      <c r="D10" s="1182" t="s">
        <v>295</v>
      </c>
      <c r="E10" s="1186"/>
      <c r="F10" s="1196"/>
      <c r="G10" s="1196"/>
      <c r="H10" s="320" t="s">
        <v>296</v>
      </c>
      <c r="I10" s="1186"/>
      <c r="J10" s="318"/>
      <c r="K10" s="318" t="s">
        <v>296</v>
      </c>
      <c r="L10" s="1202"/>
      <c r="M10" s="1186"/>
      <c r="N10" s="1196"/>
      <c r="O10" s="320" t="s">
        <v>297</v>
      </c>
      <c r="P10" s="1203"/>
      <c r="Q10" s="319"/>
      <c r="R10" s="319"/>
      <c r="S10" s="319" t="s">
        <v>296</v>
      </c>
      <c r="T10" s="1191"/>
      <c r="U10" s="318" t="s">
        <v>298</v>
      </c>
      <c r="V10" s="1204"/>
      <c r="W10" s="318"/>
      <c r="X10" s="137"/>
      <c r="Y10" s="136"/>
      <c r="Z10" s="126"/>
      <c r="AA10" s="126"/>
      <c r="AB10" s="145"/>
      <c r="AC10" s="1196"/>
      <c r="AD10" s="1202"/>
      <c r="AE10" s="320"/>
      <c r="AF10" s="319"/>
      <c r="AG10" s="319"/>
      <c r="AH10" s="1205"/>
      <c r="AI10" s="1201" t="s">
        <v>295</v>
      </c>
    </row>
    <row r="11" spans="1:35" s="1154" customFormat="1" ht="10.5" customHeight="1">
      <c r="A11" s="1167"/>
      <c r="B11" s="1168"/>
      <c r="C11" s="1169"/>
      <c r="D11" s="1182" t="s">
        <v>299</v>
      </c>
      <c r="E11" s="1186" t="s">
        <v>300</v>
      </c>
      <c r="F11" s="1196" t="s">
        <v>301</v>
      </c>
      <c r="G11" s="1196" t="s">
        <v>302</v>
      </c>
      <c r="H11" s="320" t="s">
        <v>253</v>
      </c>
      <c r="I11" s="1186" t="s">
        <v>300</v>
      </c>
      <c r="J11" s="318" t="s">
        <v>303</v>
      </c>
      <c r="K11" s="318" t="s">
        <v>254</v>
      </c>
      <c r="L11" s="1202" t="s">
        <v>304</v>
      </c>
      <c r="M11" s="1186" t="s">
        <v>305</v>
      </c>
      <c r="N11" s="1196" t="s">
        <v>306</v>
      </c>
      <c r="O11" s="320" t="s">
        <v>307</v>
      </c>
      <c r="P11" s="1203"/>
      <c r="Q11" s="319"/>
      <c r="R11" s="319" t="s">
        <v>104</v>
      </c>
      <c r="S11" s="319" t="s">
        <v>255</v>
      </c>
      <c r="T11" s="1191" t="s">
        <v>308</v>
      </c>
      <c r="U11" s="318" t="s">
        <v>309</v>
      </c>
      <c r="V11" s="1204" t="s">
        <v>310</v>
      </c>
      <c r="W11" s="318" t="s">
        <v>311</v>
      </c>
      <c r="X11" s="137" t="s">
        <v>312</v>
      </c>
      <c r="Y11" s="136" t="s">
        <v>313</v>
      </c>
      <c r="Z11" s="126" t="s">
        <v>49</v>
      </c>
      <c r="AA11" s="126" t="s">
        <v>246</v>
      </c>
      <c r="AB11" s="126" t="s">
        <v>314</v>
      </c>
      <c r="AC11" s="1196" t="s">
        <v>422</v>
      </c>
      <c r="AD11" s="1202" t="s">
        <v>315</v>
      </c>
      <c r="AE11" s="320" t="s">
        <v>296</v>
      </c>
      <c r="AF11" s="1206" t="s">
        <v>264</v>
      </c>
      <c r="AG11" s="1206" t="s">
        <v>265</v>
      </c>
      <c r="AH11" s="1207" t="s">
        <v>316</v>
      </c>
      <c r="AI11" s="1201" t="s">
        <v>299</v>
      </c>
    </row>
    <row r="12" spans="1:35" s="1154" customFormat="1" ht="10.5" customHeight="1">
      <c r="A12" s="1167"/>
      <c r="B12" s="149" t="s">
        <v>551</v>
      </c>
      <c r="C12" s="1208"/>
      <c r="D12" s="321" t="s">
        <v>317</v>
      </c>
      <c r="E12" s="1186" t="s">
        <v>318</v>
      </c>
      <c r="F12" s="1196" t="s">
        <v>319</v>
      </c>
      <c r="G12" s="1196"/>
      <c r="H12" s="320" t="s">
        <v>320</v>
      </c>
      <c r="I12" s="1186" t="s">
        <v>318</v>
      </c>
      <c r="J12" s="318"/>
      <c r="K12" s="318" t="s">
        <v>320</v>
      </c>
      <c r="L12" s="1202" t="s">
        <v>321</v>
      </c>
      <c r="M12" s="1186" t="s">
        <v>322</v>
      </c>
      <c r="N12" s="1196" t="s">
        <v>322</v>
      </c>
      <c r="O12" s="320" t="s">
        <v>323</v>
      </c>
      <c r="P12" s="1186" t="s">
        <v>324</v>
      </c>
      <c r="Q12" s="318" t="s">
        <v>325</v>
      </c>
      <c r="R12" s="318" t="s">
        <v>105</v>
      </c>
      <c r="S12" s="318" t="s">
        <v>326</v>
      </c>
      <c r="T12" s="1191" t="s">
        <v>327</v>
      </c>
      <c r="U12" s="318" t="s">
        <v>328</v>
      </c>
      <c r="V12" s="1191" t="s">
        <v>329</v>
      </c>
      <c r="W12" s="318" t="s">
        <v>330</v>
      </c>
      <c r="X12" s="137" t="s">
        <v>331</v>
      </c>
      <c r="Y12" s="126" t="s">
        <v>332</v>
      </c>
      <c r="Z12" s="126" t="s">
        <v>50</v>
      </c>
      <c r="AA12" s="126" t="s">
        <v>230</v>
      </c>
      <c r="AB12" s="126" t="s">
        <v>333</v>
      </c>
      <c r="AC12" s="152"/>
      <c r="AD12" s="142" t="s">
        <v>334</v>
      </c>
      <c r="AE12" s="143" t="s">
        <v>433</v>
      </c>
      <c r="AF12" s="1209" t="s">
        <v>269</v>
      </c>
      <c r="AG12" s="1209" t="s">
        <v>269</v>
      </c>
      <c r="AH12" s="1210"/>
      <c r="AI12" s="1211" t="s">
        <v>317</v>
      </c>
    </row>
    <row r="13" spans="1:35" s="1154" customFormat="1" ht="10.5" customHeight="1">
      <c r="A13" s="1167"/>
      <c r="B13"/>
      <c r="C13" s="1208"/>
      <c r="D13" s="321" t="s">
        <v>335</v>
      </c>
      <c r="E13" s="1186"/>
      <c r="F13" s="1196"/>
      <c r="G13" s="1196"/>
      <c r="H13" s="320" t="s">
        <v>336</v>
      </c>
      <c r="I13" s="1186"/>
      <c r="J13" s="318"/>
      <c r="K13" s="318" t="s">
        <v>336</v>
      </c>
      <c r="L13" s="1202" t="s">
        <v>337</v>
      </c>
      <c r="M13" s="1186" t="s">
        <v>338</v>
      </c>
      <c r="N13" s="1196" t="s">
        <v>339</v>
      </c>
      <c r="O13" s="320" t="s">
        <v>340</v>
      </c>
      <c r="P13" s="1186"/>
      <c r="Q13" s="318"/>
      <c r="R13" s="318"/>
      <c r="S13" s="318" t="s">
        <v>341</v>
      </c>
      <c r="T13" s="1191" t="s">
        <v>329</v>
      </c>
      <c r="U13" s="318" t="s">
        <v>342</v>
      </c>
      <c r="V13" s="1191"/>
      <c r="W13" s="1212"/>
      <c r="X13" s="137"/>
      <c r="Y13" s="126" t="s">
        <v>329</v>
      </c>
      <c r="Z13" s="126"/>
      <c r="AA13" s="126" t="s">
        <v>231</v>
      </c>
      <c r="AB13" s="126"/>
      <c r="AC13" s="318"/>
      <c r="AD13" s="142"/>
      <c r="AE13" s="143" t="s">
        <v>343</v>
      </c>
      <c r="AF13" s="1209" t="s">
        <v>343</v>
      </c>
      <c r="AG13" s="1209" t="s">
        <v>343</v>
      </c>
      <c r="AH13" s="1210"/>
      <c r="AI13" s="1211" t="s">
        <v>335</v>
      </c>
    </row>
    <row r="14" spans="1:35" s="1154" customFormat="1" ht="10.5" customHeight="1">
      <c r="A14" s="1167"/>
      <c r="B14"/>
      <c r="D14" s="1182"/>
      <c r="E14" s="1213"/>
      <c r="F14" s="1214"/>
      <c r="G14" s="1214"/>
      <c r="H14" s="1215"/>
      <c r="I14" s="1213"/>
      <c r="J14" s="1216"/>
      <c r="K14" s="1216"/>
      <c r="L14" s="1217"/>
      <c r="M14" s="1186"/>
      <c r="N14" s="1196"/>
      <c r="O14" s="320"/>
      <c r="P14" s="1186"/>
      <c r="Q14" s="318"/>
      <c r="R14" s="318"/>
      <c r="S14" s="318"/>
      <c r="T14" s="1191"/>
      <c r="U14" s="318"/>
      <c r="V14" s="1191"/>
      <c r="W14" s="318"/>
      <c r="X14" s="157"/>
      <c r="Y14" s="126"/>
      <c r="Z14" s="160"/>
      <c r="AA14" s="126"/>
      <c r="AB14" s="160"/>
      <c r="AC14" s="318"/>
      <c r="AD14" s="1218"/>
      <c r="AE14" s="1215"/>
      <c r="AF14" s="1209"/>
      <c r="AG14" s="1209"/>
      <c r="AH14" s="1210"/>
      <c r="AI14" s="1201"/>
    </row>
    <row r="15" spans="1:35" s="1154" customFormat="1" ht="10.5" customHeight="1">
      <c r="A15" s="1167"/>
      <c r="B15" s="1219" t="s">
        <v>423</v>
      </c>
      <c r="C15" s="1220"/>
      <c r="D15" s="1170"/>
      <c r="E15" s="1221" t="s">
        <v>247</v>
      </c>
      <c r="F15" s="1222"/>
      <c r="G15" s="1222"/>
      <c r="H15" s="1222"/>
      <c r="I15" s="1222"/>
      <c r="J15" s="1222"/>
      <c r="K15" s="1222"/>
      <c r="L15" s="1222"/>
      <c r="M15" s="1222"/>
      <c r="N15" s="1222"/>
      <c r="O15" s="1223"/>
      <c r="P15" s="1221" t="s">
        <v>247</v>
      </c>
      <c r="Q15" s="1222"/>
      <c r="R15" s="1222"/>
      <c r="S15" s="1222"/>
      <c r="T15" s="1222"/>
      <c r="U15" s="1222"/>
      <c r="V15" s="1224"/>
      <c r="W15" s="1225"/>
      <c r="X15" s="1222"/>
      <c r="Y15" s="1222"/>
      <c r="Z15" s="1222"/>
      <c r="AA15" s="1222"/>
      <c r="AB15" s="1225"/>
      <c r="AC15" s="1222"/>
      <c r="AD15" s="1224"/>
      <c r="AE15" s="1222"/>
      <c r="AF15" s="1222"/>
      <c r="AG15" s="1222"/>
      <c r="AH15" s="1222"/>
      <c r="AI15" s="1226"/>
    </row>
    <row r="16" spans="1:35" s="1154" customFormat="1" ht="9.75" customHeight="1">
      <c r="A16" s="1227"/>
      <c r="B16" s="1228" t="s">
        <v>349</v>
      </c>
      <c r="C16" s="1229"/>
      <c r="D16" s="1230"/>
      <c r="E16" s="677">
        <v>1</v>
      </c>
      <c r="F16" s="524">
        <v>2</v>
      </c>
      <c r="G16" s="678">
        <v>3</v>
      </c>
      <c r="H16" s="174">
        <v>4</v>
      </c>
      <c r="I16" s="679">
        <v>5</v>
      </c>
      <c r="J16" s="680">
        <v>6</v>
      </c>
      <c r="K16" s="680">
        <v>7</v>
      </c>
      <c r="L16" s="525">
        <v>8</v>
      </c>
      <c r="M16" s="677">
        <v>9</v>
      </c>
      <c r="N16" s="680">
        <v>10</v>
      </c>
      <c r="O16" s="681">
        <v>11</v>
      </c>
      <c r="P16" s="677">
        <v>12</v>
      </c>
      <c r="Q16" s="680">
        <v>13</v>
      </c>
      <c r="R16" s="524">
        <v>14</v>
      </c>
      <c r="S16" s="524">
        <v>15</v>
      </c>
      <c r="T16" s="525">
        <v>16</v>
      </c>
      <c r="U16" s="680">
        <v>17</v>
      </c>
      <c r="V16" s="681">
        <v>18</v>
      </c>
      <c r="W16" s="680">
        <v>19</v>
      </c>
      <c r="X16" s="680">
        <v>20</v>
      </c>
      <c r="Y16" s="524">
        <v>21</v>
      </c>
      <c r="Z16" s="524">
        <v>22</v>
      </c>
      <c r="AA16" s="524">
        <v>23</v>
      </c>
      <c r="AB16" s="524">
        <v>24</v>
      </c>
      <c r="AC16" s="524">
        <v>25</v>
      </c>
      <c r="AD16" s="678">
        <v>26</v>
      </c>
      <c r="AE16" s="174">
        <v>27</v>
      </c>
      <c r="AF16" s="682">
        <v>28</v>
      </c>
      <c r="AG16" s="680">
        <v>29</v>
      </c>
      <c r="AH16" s="525">
        <v>30</v>
      </c>
      <c r="AI16" s="1231"/>
    </row>
    <row r="17" spans="1:35" s="1154" customFormat="1" ht="9" customHeight="1">
      <c r="A17" s="1232"/>
      <c r="B17" s="1233"/>
      <c r="C17" s="1205" t="s">
        <v>350</v>
      </c>
      <c r="D17" s="178">
        <v>1</v>
      </c>
      <c r="E17" s="1234" t="s">
        <v>351</v>
      </c>
      <c r="F17" s="1235"/>
      <c r="G17" s="1236"/>
      <c r="H17" s="1237"/>
      <c r="I17" s="185" t="s">
        <v>351</v>
      </c>
      <c r="J17" s="1235"/>
      <c r="K17" s="1235"/>
      <c r="L17" s="1238"/>
      <c r="M17" s="893"/>
      <c r="N17" s="194"/>
      <c r="O17" s="1238"/>
      <c r="P17" s="893"/>
      <c r="Q17" s="194"/>
      <c r="R17" s="194"/>
      <c r="S17" s="194"/>
      <c r="T17" s="1238"/>
      <c r="U17" s="194"/>
      <c r="V17" s="1239">
        <v>564.989985</v>
      </c>
      <c r="W17" s="185">
        <v>892.254654</v>
      </c>
      <c r="X17" s="185">
        <v>4499.3124</v>
      </c>
      <c r="Y17" s="185">
        <v>472.3617189761606</v>
      </c>
      <c r="Z17" s="185">
        <v>38012.298</v>
      </c>
      <c r="AA17" s="185">
        <v>537.9</v>
      </c>
      <c r="AB17" s="185">
        <v>462.17999999999995</v>
      </c>
      <c r="AC17" s="194"/>
      <c r="AD17" s="1240"/>
      <c r="AE17" s="1241">
        <v>1724.566</v>
      </c>
      <c r="AF17" s="185">
        <v>45441.29675797616</v>
      </c>
      <c r="AG17" s="185">
        <v>1724.566</v>
      </c>
      <c r="AH17" s="185">
        <v>47165.86275797616</v>
      </c>
      <c r="AI17" s="186">
        <v>1</v>
      </c>
    </row>
    <row r="18" spans="1:35" s="1154" customFormat="1" ht="9" customHeight="1">
      <c r="A18" s="1167"/>
      <c r="B18" s="1242"/>
      <c r="C18" s="1243" t="s">
        <v>352</v>
      </c>
      <c r="D18" s="189">
        <v>2</v>
      </c>
      <c r="E18" s="185">
        <v>20.613063999999998</v>
      </c>
      <c r="F18" s="185" t="s">
        <v>351</v>
      </c>
      <c r="G18" s="1244">
        <v>445.897</v>
      </c>
      <c r="H18" s="1245">
        <v>183.171</v>
      </c>
      <c r="I18" s="185">
        <v>4.558944</v>
      </c>
      <c r="J18" s="185">
        <v>1343.145204</v>
      </c>
      <c r="K18" s="185">
        <v>3717.876856</v>
      </c>
      <c r="L18" s="1239" t="s">
        <v>351</v>
      </c>
      <c r="M18" s="1246">
        <v>21479.7619</v>
      </c>
      <c r="N18" s="185">
        <v>32655.95808</v>
      </c>
      <c r="O18" s="1239">
        <v>428</v>
      </c>
      <c r="P18" s="1246">
        <v>19198.253</v>
      </c>
      <c r="Q18" s="185">
        <v>802.216</v>
      </c>
      <c r="R18" s="185" t="s">
        <v>351</v>
      </c>
      <c r="S18" s="185">
        <v>4361.967</v>
      </c>
      <c r="T18" s="1239">
        <v>2713.914272</v>
      </c>
      <c r="U18" s="185" t="s">
        <v>351</v>
      </c>
      <c r="V18" s="1239">
        <v>83892.09743099999</v>
      </c>
      <c r="W18" s="194"/>
      <c r="X18" s="194"/>
      <c r="Y18" s="194"/>
      <c r="Z18" s="185">
        <v>2279.29</v>
      </c>
      <c r="AA18" s="203"/>
      <c r="AB18" s="194"/>
      <c r="AC18" s="185">
        <v>29624.406516000006</v>
      </c>
      <c r="AD18" s="1244">
        <v>277.7292</v>
      </c>
      <c r="AE18" s="1247"/>
      <c r="AF18" s="185">
        <v>86196.55943899998</v>
      </c>
      <c r="AG18" s="185">
        <v>117232.296028</v>
      </c>
      <c r="AH18" s="185">
        <v>203428.855467</v>
      </c>
      <c r="AI18" s="192">
        <v>2</v>
      </c>
    </row>
    <row r="19" spans="1:35" s="1154" customFormat="1" ht="9" customHeight="1">
      <c r="A19" s="1248" t="s">
        <v>353</v>
      </c>
      <c r="B19" s="1175"/>
      <c r="C19" s="1243" t="s">
        <v>354</v>
      </c>
      <c r="D19" s="189">
        <v>3</v>
      </c>
      <c r="E19" s="185" t="s">
        <v>351</v>
      </c>
      <c r="F19" s="185" t="s">
        <v>351</v>
      </c>
      <c r="G19" s="1244" t="s">
        <v>351</v>
      </c>
      <c r="H19" s="1245" t="s">
        <v>351</v>
      </c>
      <c r="I19" s="185" t="s">
        <v>351</v>
      </c>
      <c r="J19" s="185">
        <v>0.545</v>
      </c>
      <c r="K19" s="185" t="s">
        <v>351</v>
      </c>
      <c r="L19" s="1239" t="s">
        <v>351</v>
      </c>
      <c r="M19" s="194"/>
      <c r="N19" s="185" t="s">
        <v>351</v>
      </c>
      <c r="O19" s="1238"/>
      <c r="P19" s="1246">
        <v>399.152</v>
      </c>
      <c r="Q19" s="185" t="s">
        <v>351</v>
      </c>
      <c r="R19" s="185" t="s">
        <v>351</v>
      </c>
      <c r="S19" s="185" t="s">
        <v>351</v>
      </c>
      <c r="T19" s="1239">
        <v>0.789</v>
      </c>
      <c r="U19" s="185" t="s">
        <v>351</v>
      </c>
      <c r="V19" s="1239" t="s">
        <v>351</v>
      </c>
      <c r="W19" s="194"/>
      <c r="X19" s="194"/>
      <c r="Y19" s="194"/>
      <c r="Z19" s="185">
        <v>0.936</v>
      </c>
      <c r="AA19" s="1249"/>
      <c r="AB19" s="194"/>
      <c r="AC19" s="194"/>
      <c r="AD19" s="1240"/>
      <c r="AE19" s="1247"/>
      <c r="AF19" s="185">
        <v>0.936</v>
      </c>
      <c r="AG19" s="185">
        <v>400.64799999999997</v>
      </c>
      <c r="AH19" s="185">
        <v>401.58399999999995</v>
      </c>
      <c r="AI19" s="192">
        <v>3</v>
      </c>
    </row>
    <row r="20" spans="1:35" s="1154" customFormat="1" ht="9" customHeight="1">
      <c r="A20" s="1248" t="s">
        <v>355</v>
      </c>
      <c r="B20" s="1250"/>
      <c r="C20" s="1251" t="s">
        <v>356</v>
      </c>
      <c r="D20" s="197">
        <v>4</v>
      </c>
      <c r="E20" s="201">
        <v>20.613063999999998</v>
      </c>
      <c r="F20" s="201" t="s">
        <v>351</v>
      </c>
      <c r="G20" s="1252">
        <v>445.897</v>
      </c>
      <c r="H20" s="1253">
        <v>183.171</v>
      </c>
      <c r="I20" s="201">
        <v>4.558944</v>
      </c>
      <c r="J20" s="201">
        <v>1343.690204</v>
      </c>
      <c r="K20" s="201">
        <v>3718.0388559999997</v>
      </c>
      <c r="L20" s="1254" t="s">
        <v>351</v>
      </c>
      <c r="M20" s="1255">
        <v>21479.7619</v>
      </c>
      <c r="N20" s="201">
        <v>32655.95808</v>
      </c>
      <c r="O20" s="1254">
        <v>428</v>
      </c>
      <c r="P20" s="1255">
        <v>19597.405</v>
      </c>
      <c r="Q20" s="201">
        <v>802.216</v>
      </c>
      <c r="R20" s="201" t="s">
        <v>351</v>
      </c>
      <c r="S20" s="201">
        <v>4361.967</v>
      </c>
      <c r="T20" s="1254">
        <v>2714.703272</v>
      </c>
      <c r="U20" s="201" t="s">
        <v>351</v>
      </c>
      <c r="V20" s="1254">
        <v>84457.08741599998</v>
      </c>
      <c r="W20" s="201">
        <v>892.254654</v>
      </c>
      <c r="X20" s="201">
        <v>4499.3124</v>
      </c>
      <c r="Y20" s="201">
        <v>472.3617189761606</v>
      </c>
      <c r="Z20" s="201">
        <v>40292.524000000005</v>
      </c>
      <c r="AA20" s="201">
        <v>537.9</v>
      </c>
      <c r="AB20" s="201">
        <v>462.17999999999995</v>
      </c>
      <c r="AC20" s="201">
        <v>29624.406516000006</v>
      </c>
      <c r="AD20" s="1252">
        <v>277.7292</v>
      </c>
      <c r="AE20" s="1253">
        <v>1724.566</v>
      </c>
      <c r="AF20" s="201">
        <v>131638.79219697614</v>
      </c>
      <c r="AG20" s="201">
        <v>119357.51002800002</v>
      </c>
      <c r="AH20" s="201">
        <v>250996.30222497616</v>
      </c>
      <c r="AI20" s="202">
        <v>4</v>
      </c>
    </row>
    <row r="21" spans="1:35" s="1154" customFormat="1" ht="9" customHeight="1">
      <c r="A21" s="1248" t="s">
        <v>357</v>
      </c>
      <c r="B21" s="1175"/>
      <c r="C21" s="1243" t="s">
        <v>358</v>
      </c>
      <c r="D21" s="189">
        <v>5</v>
      </c>
      <c r="E21" s="185" t="s">
        <v>351</v>
      </c>
      <c r="F21" s="185" t="s">
        <v>351</v>
      </c>
      <c r="G21" s="1244" t="s">
        <v>351</v>
      </c>
      <c r="H21" s="1245" t="s">
        <v>351</v>
      </c>
      <c r="I21" s="185" t="s">
        <v>351</v>
      </c>
      <c r="J21" s="185" t="s">
        <v>351</v>
      </c>
      <c r="K21" s="185" t="s">
        <v>351</v>
      </c>
      <c r="L21" s="1238"/>
      <c r="M21" s="1246" t="s">
        <v>351</v>
      </c>
      <c r="N21" s="185" t="s">
        <v>351</v>
      </c>
      <c r="O21" s="1239" t="s">
        <v>351</v>
      </c>
      <c r="P21" s="1246" t="s">
        <v>351</v>
      </c>
      <c r="Q21" s="185" t="s">
        <v>351</v>
      </c>
      <c r="R21" s="185" t="s">
        <v>351</v>
      </c>
      <c r="S21" s="185" t="s">
        <v>351</v>
      </c>
      <c r="T21" s="1239" t="s">
        <v>351</v>
      </c>
      <c r="U21" s="185" t="s">
        <v>351</v>
      </c>
      <c r="V21" s="1239">
        <v>1119.112749</v>
      </c>
      <c r="W21" s="194"/>
      <c r="X21" s="194"/>
      <c r="Y21" s="194"/>
      <c r="Z21" s="185" t="s">
        <v>351</v>
      </c>
      <c r="AA21" s="194"/>
      <c r="AB21" s="194"/>
      <c r="AC21" s="185" t="s">
        <v>351</v>
      </c>
      <c r="AD21" s="1244" t="s">
        <v>351</v>
      </c>
      <c r="AE21" s="1247"/>
      <c r="AF21" s="185">
        <v>1119.112749</v>
      </c>
      <c r="AG21" s="185" t="s">
        <v>351</v>
      </c>
      <c r="AH21" s="185">
        <v>1119.112749</v>
      </c>
      <c r="AI21" s="192">
        <v>5</v>
      </c>
    </row>
    <row r="22" spans="1:35" s="1154" customFormat="1" ht="9" customHeight="1" thickBot="1">
      <c r="A22" s="1167"/>
      <c r="B22" s="1242"/>
      <c r="C22" s="1243" t="s">
        <v>359</v>
      </c>
      <c r="D22" s="189">
        <v>6</v>
      </c>
      <c r="E22" s="185" t="s">
        <v>351</v>
      </c>
      <c r="F22" s="185" t="s">
        <v>351</v>
      </c>
      <c r="G22" s="1244">
        <v>66.521</v>
      </c>
      <c r="H22" s="1245">
        <v>46.529</v>
      </c>
      <c r="I22" s="185" t="s">
        <v>351</v>
      </c>
      <c r="J22" s="185" t="s">
        <v>351</v>
      </c>
      <c r="K22" s="185" t="s">
        <v>351</v>
      </c>
      <c r="L22" s="1239" t="s">
        <v>351</v>
      </c>
      <c r="M22" s="194"/>
      <c r="N22" s="185">
        <v>0.8592000000000001</v>
      </c>
      <c r="O22" s="1238"/>
      <c r="P22" s="1246" t="s">
        <v>351</v>
      </c>
      <c r="Q22" s="185">
        <v>49.54</v>
      </c>
      <c r="R22" s="185" t="s">
        <v>351</v>
      </c>
      <c r="S22" s="185" t="s">
        <v>351</v>
      </c>
      <c r="T22" s="1239" t="s">
        <v>351</v>
      </c>
      <c r="U22" s="185" t="s">
        <v>351</v>
      </c>
      <c r="V22" s="1239">
        <v>99.59860799999998</v>
      </c>
      <c r="W22" s="194"/>
      <c r="X22" s="203"/>
      <c r="Y22" s="194"/>
      <c r="Z22" s="185">
        <v>8.442</v>
      </c>
      <c r="AA22" s="203"/>
      <c r="AB22" s="194"/>
      <c r="AC22" s="194"/>
      <c r="AD22" s="1240"/>
      <c r="AE22" s="1247"/>
      <c r="AF22" s="185">
        <v>108.13860799999998</v>
      </c>
      <c r="AG22" s="185">
        <v>163.44920000000002</v>
      </c>
      <c r="AH22" s="185">
        <v>271.587808</v>
      </c>
      <c r="AI22" s="192">
        <v>6</v>
      </c>
    </row>
    <row r="23" spans="1:35" s="1264" customFormat="1" ht="9.75" customHeight="1" thickBot="1">
      <c r="A23" s="1256"/>
      <c r="B23" s="1257"/>
      <c r="C23" s="1258" t="s">
        <v>360</v>
      </c>
      <c r="D23" s="207">
        <v>7</v>
      </c>
      <c r="E23" s="211">
        <v>20.515064</v>
      </c>
      <c r="F23" s="211" t="s">
        <v>351</v>
      </c>
      <c r="G23" s="1259">
        <v>379.376</v>
      </c>
      <c r="H23" s="1260">
        <v>136.642</v>
      </c>
      <c r="I23" s="211">
        <v>4.558944</v>
      </c>
      <c r="J23" s="211">
        <v>1343.690204</v>
      </c>
      <c r="K23" s="211">
        <v>3718.0388559999997</v>
      </c>
      <c r="L23" s="1261" t="s">
        <v>351</v>
      </c>
      <c r="M23" s="1262">
        <v>21479.7619</v>
      </c>
      <c r="N23" s="211">
        <v>32655.09888</v>
      </c>
      <c r="O23" s="1261">
        <v>428</v>
      </c>
      <c r="P23" s="1262">
        <v>19597.405</v>
      </c>
      <c r="Q23" s="211">
        <v>752.676</v>
      </c>
      <c r="R23" s="211" t="s">
        <v>351</v>
      </c>
      <c r="S23" s="211">
        <v>4361.967</v>
      </c>
      <c r="T23" s="1261">
        <v>2714.703272</v>
      </c>
      <c r="U23" s="211" t="s">
        <v>351</v>
      </c>
      <c r="V23" s="1261">
        <v>83238.37605899999</v>
      </c>
      <c r="W23" s="211">
        <v>892.254654</v>
      </c>
      <c r="X23" s="211">
        <v>4499.3124</v>
      </c>
      <c r="Y23" s="211">
        <v>472.3617189761606</v>
      </c>
      <c r="Z23" s="211">
        <v>40284.082</v>
      </c>
      <c r="AA23" s="1263">
        <v>537.9</v>
      </c>
      <c r="AB23" s="211">
        <v>462.17999999999995</v>
      </c>
      <c r="AC23" s="211">
        <v>29624.406516000006</v>
      </c>
      <c r="AD23" s="1259">
        <v>277.7292</v>
      </c>
      <c r="AE23" s="1260">
        <v>1724.566</v>
      </c>
      <c r="AF23" s="211">
        <v>130411.54083997614</v>
      </c>
      <c r="AG23" s="211">
        <v>119194.06082800002</v>
      </c>
      <c r="AH23" s="211">
        <v>249605.60166797615</v>
      </c>
      <c r="AI23" s="212">
        <v>7</v>
      </c>
    </row>
    <row r="24" spans="1:35" s="1154" customFormat="1" ht="9" customHeight="1">
      <c r="A24" s="1265"/>
      <c r="B24" s="1266"/>
      <c r="C24" s="216" t="s">
        <v>572</v>
      </c>
      <c r="D24" s="189">
        <v>10</v>
      </c>
      <c r="E24" s="185" t="s">
        <v>351</v>
      </c>
      <c r="F24" s="194"/>
      <c r="G24" s="1244" t="s">
        <v>351</v>
      </c>
      <c r="H24" s="1247"/>
      <c r="I24" s="185" t="s">
        <v>351</v>
      </c>
      <c r="J24" s="185" t="s">
        <v>351</v>
      </c>
      <c r="K24" s="322" t="s">
        <v>351</v>
      </c>
      <c r="L24" s="1267" t="s">
        <v>351</v>
      </c>
      <c r="M24" s="893"/>
      <c r="N24" s="322" t="s">
        <v>351</v>
      </c>
      <c r="O24" s="1238"/>
      <c r="P24" s="1268">
        <v>0.507</v>
      </c>
      <c r="Q24" s="322" t="s">
        <v>351</v>
      </c>
      <c r="R24" s="322" t="s">
        <v>351</v>
      </c>
      <c r="S24" s="322" t="s">
        <v>351</v>
      </c>
      <c r="T24" s="1267" t="s">
        <v>351</v>
      </c>
      <c r="U24" s="322" t="s">
        <v>351</v>
      </c>
      <c r="V24" s="1267">
        <v>1732.244</v>
      </c>
      <c r="W24" s="194"/>
      <c r="X24" s="194"/>
      <c r="Y24" s="322" t="s">
        <v>351</v>
      </c>
      <c r="Z24" s="322">
        <v>1539.443</v>
      </c>
      <c r="AA24" s="1269" t="s">
        <v>351</v>
      </c>
      <c r="AB24" s="194"/>
      <c r="AC24" s="194"/>
      <c r="AD24" s="1240"/>
      <c r="AE24" s="1241" t="s">
        <v>351</v>
      </c>
      <c r="AF24" s="185">
        <v>3271.687</v>
      </c>
      <c r="AG24" s="185">
        <v>0.507</v>
      </c>
      <c r="AH24" s="185">
        <v>3272.194</v>
      </c>
      <c r="AI24" s="192">
        <v>10</v>
      </c>
    </row>
    <row r="25" spans="1:35" s="1154" customFormat="1" ht="9" customHeight="1">
      <c r="A25" s="1265"/>
      <c r="B25" s="1270" t="s">
        <v>361</v>
      </c>
      <c r="C25" s="216" t="s">
        <v>492</v>
      </c>
      <c r="D25" s="189">
        <v>11</v>
      </c>
      <c r="E25" s="185" t="s">
        <v>351</v>
      </c>
      <c r="F25" s="194"/>
      <c r="G25" s="1244" t="s">
        <v>351</v>
      </c>
      <c r="H25" s="1247"/>
      <c r="I25" s="185" t="s">
        <v>351</v>
      </c>
      <c r="J25" s="185" t="s">
        <v>351</v>
      </c>
      <c r="K25" s="185" t="s">
        <v>351</v>
      </c>
      <c r="L25" s="1239" t="s">
        <v>351</v>
      </c>
      <c r="M25" s="893"/>
      <c r="N25" s="185" t="s">
        <v>351</v>
      </c>
      <c r="O25" s="1238"/>
      <c r="P25" s="1246">
        <v>19.137</v>
      </c>
      <c r="Q25" s="185" t="s">
        <v>351</v>
      </c>
      <c r="R25" s="185" t="s">
        <v>351</v>
      </c>
      <c r="S25" s="185" t="s">
        <v>351</v>
      </c>
      <c r="T25" s="1239" t="s">
        <v>351</v>
      </c>
      <c r="U25" s="185" t="s">
        <v>351</v>
      </c>
      <c r="V25" s="1239">
        <v>21648.194</v>
      </c>
      <c r="W25" s="194"/>
      <c r="X25" s="194"/>
      <c r="Y25" s="322" t="s">
        <v>351</v>
      </c>
      <c r="Z25" s="185">
        <v>2052.281</v>
      </c>
      <c r="AA25" s="203"/>
      <c r="AB25" s="194"/>
      <c r="AC25" s="194"/>
      <c r="AD25" s="1240"/>
      <c r="AE25" s="1241">
        <v>426.33</v>
      </c>
      <c r="AF25" s="185">
        <v>23700.475</v>
      </c>
      <c r="AG25" s="185">
        <v>445.467</v>
      </c>
      <c r="AH25" s="185">
        <v>24145.942</v>
      </c>
      <c r="AI25" s="192">
        <v>11</v>
      </c>
    </row>
    <row r="26" spans="1:35" s="1154" customFormat="1" ht="9" customHeight="1">
      <c r="A26" s="1265" t="s">
        <v>362</v>
      </c>
      <c r="B26" s="1270" t="s">
        <v>363</v>
      </c>
      <c r="C26" s="219" t="s">
        <v>228</v>
      </c>
      <c r="D26" s="189">
        <v>12</v>
      </c>
      <c r="E26" s="185" t="s">
        <v>351</v>
      </c>
      <c r="F26" s="194"/>
      <c r="G26" s="1244" t="s">
        <v>351</v>
      </c>
      <c r="H26" s="1247"/>
      <c r="I26" s="185" t="s">
        <v>351</v>
      </c>
      <c r="J26" s="185" t="s">
        <v>351</v>
      </c>
      <c r="K26" s="185" t="s">
        <v>351</v>
      </c>
      <c r="L26" s="1239" t="s">
        <v>351</v>
      </c>
      <c r="M26" s="893"/>
      <c r="N26" s="185" t="s">
        <v>351</v>
      </c>
      <c r="O26" s="1238"/>
      <c r="P26" s="1246">
        <v>10.907</v>
      </c>
      <c r="Q26" s="185" t="s">
        <v>351</v>
      </c>
      <c r="R26" s="185" t="s">
        <v>351</v>
      </c>
      <c r="S26" s="185" t="s">
        <v>351</v>
      </c>
      <c r="T26" s="1239" t="s">
        <v>351</v>
      </c>
      <c r="U26" s="185" t="s">
        <v>351</v>
      </c>
      <c r="V26" s="1239">
        <v>1337.305</v>
      </c>
      <c r="W26" s="194"/>
      <c r="X26" s="194"/>
      <c r="Y26" s="322" t="s">
        <v>351</v>
      </c>
      <c r="Z26" s="185">
        <v>5412.352</v>
      </c>
      <c r="AA26" s="185" t="s">
        <v>351</v>
      </c>
      <c r="AB26" s="194"/>
      <c r="AC26" s="194"/>
      <c r="AD26" s="1240"/>
      <c r="AE26" s="1241">
        <v>156.546</v>
      </c>
      <c r="AF26" s="185">
        <v>6749.657</v>
      </c>
      <c r="AG26" s="185">
        <v>167.453</v>
      </c>
      <c r="AH26" s="185">
        <v>6917.110000000001</v>
      </c>
      <c r="AI26" s="192">
        <v>12</v>
      </c>
    </row>
    <row r="27" spans="1:35" s="1154" customFormat="1" ht="9" customHeight="1">
      <c r="A27" s="1265" t="s">
        <v>364</v>
      </c>
      <c r="B27" s="1270" t="s">
        <v>266</v>
      </c>
      <c r="C27" s="216" t="s">
        <v>365</v>
      </c>
      <c r="D27" s="189">
        <v>14</v>
      </c>
      <c r="E27" s="194"/>
      <c r="F27" s="194"/>
      <c r="G27" s="1240"/>
      <c r="H27" s="1247"/>
      <c r="I27" s="194"/>
      <c r="J27" s="194"/>
      <c r="K27" s="194"/>
      <c r="L27" s="1238"/>
      <c r="M27" s="893"/>
      <c r="N27" s="194"/>
      <c r="O27" s="1238"/>
      <c r="P27" s="893"/>
      <c r="Q27" s="194"/>
      <c r="R27" s="194"/>
      <c r="S27" s="194"/>
      <c r="T27" s="1238"/>
      <c r="U27" s="194"/>
      <c r="V27" s="1238"/>
      <c r="W27" s="322">
        <v>892.254654</v>
      </c>
      <c r="X27" s="194"/>
      <c r="Y27" s="194"/>
      <c r="Z27" s="194"/>
      <c r="AA27" s="203"/>
      <c r="AB27" s="194"/>
      <c r="AC27" s="185">
        <v>9597.322800000002</v>
      </c>
      <c r="AD27" s="1240"/>
      <c r="AE27" s="1247"/>
      <c r="AF27" s="185">
        <v>892.254654</v>
      </c>
      <c r="AG27" s="185">
        <v>9597.322800000002</v>
      </c>
      <c r="AH27" s="185">
        <v>10489.577454000002</v>
      </c>
      <c r="AI27" s="192">
        <v>14</v>
      </c>
    </row>
    <row r="28" spans="1:35" s="1154" customFormat="1" ht="9" customHeight="1">
      <c r="A28" s="1265" t="s">
        <v>366</v>
      </c>
      <c r="B28" s="1270" t="s">
        <v>367</v>
      </c>
      <c r="C28" s="221" t="s">
        <v>368</v>
      </c>
      <c r="D28" s="189">
        <v>15</v>
      </c>
      <c r="E28" s="194"/>
      <c r="F28" s="194"/>
      <c r="G28" s="1240"/>
      <c r="H28" s="1247"/>
      <c r="I28" s="194"/>
      <c r="J28" s="194"/>
      <c r="K28" s="194"/>
      <c r="L28" s="1238"/>
      <c r="M28" s="893"/>
      <c r="N28" s="194"/>
      <c r="O28" s="1238"/>
      <c r="P28" s="893"/>
      <c r="Q28" s="194"/>
      <c r="R28" s="194"/>
      <c r="S28" s="194"/>
      <c r="T28" s="1238"/>
      <c r="U28" s="194"/>
      <c r="V28" s="1238"/>
      <c r="W28" s="194"/>
      <c r="X28" s="185">
        <v>4499.3124</v>
      </c>
      <c r="Y28" s="322">
        <v>455.7551661229611</v>
      </c>
      <c r="Z28" s="185">
        <v>8688.922</v>
      </c>
      <c r="AA28" s="185">
        <v>8.9</v>
      </c>
      <c r="AB28" s="185">
        <v>197.78</v>
      </c>
      <c r="AC28" s="194"/>
      <c r="AD28" s="1240"/>
      <c r="AE28" s="1241" t="s">
        <v>351</v>
      </c>
      <c r="AF28" s="185">
        <v>13850.66956612296</v>
      </c>
      <c r="AG28" s="185" t="s">
        <v>351</v>
      </c>
      <c r="AH28" s="185">
        <v>13850.66956612296</v>
      </c>
      <c r="AI28" s="192">
        <v>15</v>
      </c>
    </row>
    <row r="29" spans="1:35" s="1154" customFormat="1" ht="9" customHeight="1">
      <c r="A29" s="1265" t="s">
        <v>369</v>
      </c>
      <c r="B29" s="1270" t="s">
        <v>370</v>
      </c>
      <c r="C29" s="216" t="s">
        <v>51</v>
      </c>
      <c r="D29" s="189">
        <v>16</v>
      </c>
      <c r="E29" s="185" t="s">
        <v>351</v>
      </c>
      <c r="F29" s="194"/>
      <c r="G29" s="1244" t="s">
        <v>351</v>
      </c>
      <c r="H29" s="1247"/>
      <c r="I29" s="185" t="s">
        <v>351</v>
      </c>
      <c r="J29" s="322" t="s">
        <v>351</v>
      </c>
      <c r="K29" s="185" t="s">
        <v>351</v>
      </c>
      <c r="L29" s="1239" t="s">
        <v>351</v>
      </c>
      <c r="M29" s="893"/>
      <c r="N29" s="194"/>
      <c r="O29" s="1238"/>
      <c r="P29" s="1246">
        <v>235.576</v>
      </c>
      <c r="Q29" s="185" t="s">
        <v>351</v>
      </c>
      <c r="R29" s="185" t="s">
        <v>351</v>
      </c>
      <c r="S29" s="185" t="s">
        <v>351</v>
      </c>
      <c r="T29" s="1239" t="s">
        <v>351</v>
      </c>
      <c r="U29" s="185" t="s">
        <v>351</v>
      </c>
      <c r="V29" s="1239">
        <v>3087.899</v>
      </c>
      <c r="W29" s="194"/>
      <c r="X29" s="194"/>
      <c r="Y29" s="322" t="s">
        <v>351</v>
      </c>
      <c r="Z29" s="185">
        <v>1214.273</v>
      </c>
      <c r="AA29" s="185" t="s">
        <v>351</v>
      </c>
      <c r="AB29" s="194"/>
      <c r="AC29" s="194"/>
      <c r="AD29" s="1240"/>
      <c r="AE29" s="1247"/>
      <c r="AF29" s="185">
        <v>4302.172</v>
      </c>
      <c r="AG29" s="185">
        <v>235.576</v>
      </c>
      <c r="AH29" s="185">
        <v>4537.748</v>
      </c>
      <c r="AI29" s="192">
        <v>16</v>
      </c>
    </row>
    <row r="30" spans="1:36" s="1154" customFormat="1" ht="9" customHeight="1">
      <c r="A30" s="1265" t="s">
        <v>371</v>
      </c>
      <c r="B30" s="1270"/>
      <c r="C30" s="219" t="s">
        <v>372</v>
      </c>
      <c r="D30" s="189">
        <v>19</v>
      </c>
      <c r="E30" s="194"/>
      <c r="F30" s="194"/>
      <c r="G30" s="1240"/>
      <c r="H30" s="1241" t="s">
        <v>351</v>
      </c>
      <c r="I30" s="194"/>
      <c r="J30" s="194"/>
      <c r="K30" s="194"/>
      <c r="L30" s="1238"/>
      <c r="M30" s="893"/>
      <c r="N30" s="194"/>
      <c r="O30" s="1238"/>
      <c r="P30" s="185">
        <v>128.916</v>
      </c>
      <c r="Q30" s="194"/>
      <c r="R30" s="194"/>
      <c r="S30" s="185">
        <v>117.89099999999999</v>
      </c>
      <c r="T30" s="1271" t="s">
        <v>351</v>
      </c>
      <c r="U30" s="194"/>
      <c r="V30" s="1239">
        <v>128.916</v>
      </c>
      <c r="W30" s="194"/>
      <c r="X30" s="194"/>
      <c r="Y30" s="194"/>
      <c r="Z30" s="185" t="s">
        <v>351</v>
      </c>
      <c r="AA30" s="541"/>
      <c r="AB30" s="194"/>
      <c r="AC30" s="194"/>
      <c r="AD30" s="1240"/>
      <c r="AE30" s="1241">
        <v>167.95</v>
      </c>
      <c r="AF30" s="185">
        <v>128.916</v>
      </c>
      <c r="AG30" s="185">
        <v>414.75699999999995</v>
      </c>
      <c r="AH30" s="185">
        <v>543.673</v>
      </c>
      <c r="AI30" s="192">
        <v>19</v>
      </c>
      <c r="AJ30" s="1181"/>
    </row>
    <row r="31" spans="1:35" s="1154" customFormat="1" ht="9.75" customHeight="1">
      <c r="A31" s="1265" t="s">
        <v>373</v>
      </c>
      <c r="B31" s="1272"/>
      <c r="C31" s="1273" t="s">
        <v>374</v>
      </c>
      <c r="D31" s="197">
        <v>20</v>
      </c>
      <c r="E31" s="201" t="s">
        <v>351</v>
      </c>
      <c r="F31" s="228"/>
      <c r="G31" s="1252" t="s">
        <v>351</v>
      </c>
      <c r="H31" s="1253" t="s">
        <v>351</v>
      </c>
      <c r="I31" s="201" t="s">
        <v>351</v>
      </c>
      <c r="J31" s="201" t="s">
        <v>351</v>
      </c>
      <c r="K31" s="201" t="s">
        <v>351</v>
      </c>
      <c r="L31" s="1254" t="s">
        <v>351</v>
      </c>
      <c r="M31" s="228"/>
      <c r="N31" s="201" t="s">
        <v>351</v>
      </c>
      <c r="O31" s="1274"/>
      <c r="P31" s="1255">
        <v>395.043</v>
      </c>
      <c r="Q31" s="201" t="s">
        <v>351</v>
      </c>
      <c r="R31" s="201" t="s">
        <v>351</v>
      </c>
      <c r="S31" s="201">
        <v>117.89099999999999</v>
      </c>
      <c r="T31" s="1254" t="s">
        <v>351</v>
      </c>
      <c r="U31" s="201" t="s">
        <v>351</v>
      </c>
      <c r="V31" s="1254">
        <v>27934.558</v>
      </c>
      <c r="W31" s="201">
        <v>892.254654</v>
      </c>
      <c r="X31" s="201">
        <v>4499.3124</v>
      </c>
      <c r="Y31" s="201">
        <v>455.7551661229611</v>
      </c>
      <c r="Z31" s="201">
        <v>18907.271</v>
      </c>
      <c r="AA31" s="201">
        <v>8.9</v>
      </c>
      <c r="AB31" s="201">
        <v>197.78</v>
      </c>
      <c r="AC31" s="201">
        <v>9597.322800000002</v>
      </c>
      <c r="AD31" s="1252" t="s">
        <v>351</v>
      </c>
      <c r="AE31" s="1253">
        <v>750.826</v>
      </c>
      <c r="AF31" s="201">
        <v>52895.831220122964</v>
      </c>
      <c r="AG31" s="201">
        <v>10861.0828</v>
      </c>
      <c r="AH31" s="201">
        <v>63756.91402012296</v>
      </c>
      <c r="AI31" s="202">
        <v>20</v>
      </c>
    </row>
    <row r="32" spans="1:35" s="1154" customFormat="1" ht="9" customHeight="1">
      <c r="A32" s="1265" t="s">
        <v>375</v>
      </c>
      <c r="B32" s="1266"/>
      <c r="C32" s="216" t="s">
        <v>572</v>
      </c>
      <c r="D32" s="189">
        <v>23</v>
      </c>
      <c r="E32" s="194"/>
      <c r="F32" s="194"/>
      <c r="G32" s="1240"/>
      <c r="H32" s="1247"/>
      <c r="I32" s="194"/>
      <c r="J32" s="194"/>
      <c r="K32" s="194"/>
      <c r="L32" s="1238"/>
      <c r="M32" s="893"/>
      <c r="N32" s="194"/>
      <c r="O32" s="1238"/>
      <c r="P32" s="893"/>
      <c r="Q32" s="194"/>
      <c r="R32" s="194"/>
      <c r="S32" s="194"/>
      <c r="T32" s="1238"/>
      <c r="U32" s="194"/>
      <c r="V32" s="1238"/>
      <c r="W32" s="194"/>
      <c r="X32" s="194"/>
      <c r="Y32" s="194"/>
      <c r="Z32" s="194"/>
      <c r="AA32" s="203"/>
      <c r="AB32" s="194"/>
      <c r="AC32" s="322">
        <v>1395.6732000000002</v>
      </c>
      <c r="AD32" s="1240"/>
      <c r="AE32" s="1247"/>
      <c r="AF32" s="194"/>
      <c r="AG32" s="185">
        <v>1395.6732000000002</v>
      </c>
      <c r="AH32" s="185">
        <v>1395.6732000000002</v>
      </c>
      <c r="AI32" s="192">
        <v>23</v>
      </c>
    </row>
    <row r="33" spans="1:35" s="1154" customFormat="1" ht="9" customHeight="1">
      <c r="A33" s="1265" t="s">
        <v>376</v>
      </c>
      <c r="B33" s="1270" t="s">
        <v>361</v>
      </c>
      <c r="C33" s="216" t="s">
        <v>492</v>
      </c>
      <c r="D33" s="189">
        <v>24</v>
      </c>
      <c r="E33" s="194"/>
      <c r="F33" s="194"/>
      <c r="G33" s="1240"/>
      <c r="H33" s="1247"/>
      <c r="I33" s="194"/>
      <c r="J33" s="194"/>
      <c r="K33" s="194"/>
      <c r="L33" s="1238"/>
      <c r="M33" s="893"/>
      <c r="N33" s="194"/>
      <c r="O33" s="1238"/>
      <c r="P33" s="893"/>
      <c r="Q33" s="194"/>
      <c r="R33" s="194"/>
      <c r="S33" s="194"/>
      <c r="T33" s="1238"/>
      <c r="U33" s="194"/>
      <c r="V33" s="1238"/>
      <c r="W33" s="194"/>
      <c r="X33" s="194"/>
      <c r="Y33" s="194"/>
      <c r="Z33" s="194"/>
      <c r="AA33" s="203"/>
      <c r="AB33" s="194"/>
      <c r="AC33" s="185">
        <v>7078.863600000001</v>
      </c>
      <c r="AD33" s="1244">
        <v>10607.994</v>
      </c>
      <c r="AE33" s="1247"/>
      <c r="AF33" s="194"/>
      <c r="AG33" s="185">
        <v>17686.857600000003</v>
      </c>
      <c r="AH33" s="185">
        <v>17686.857600000003</v>
      </c>
      <c r="AI33" s="192">
        <v>24</v>
      </c>
    </row>
    <row r="34" spans="1:35" s="1154" customFormat="1" ht="9" customHeight="1">
      <c r="A34" s="1265" t="s">
        <v>364</v>
      </c>
      <c r="B34" s="1270" t="s">
        <v>363</v>
      </c>
      <c r="C34" s="219" t="s">
        <v>228</v>
      </c>
      <c r="D34" s="189">
        <v>25</v>
      </c>
      <c r="E34" s="194"/>
      <c r="F34" s="194"/>
      <c r="G34" s="1240"/>
      <c r="H34" s="1247"/>
      <c r="I34" s="194"/>
      <c r="J34" s="194"/>
      <c r="K34" s="194"/>
      <c r="L34" s="1238"/>
      <c r="M34" s="893"/>
      <c r="N34" s="194"/>
      <c r="O34" s="1238"/>
      <c r="P34" s="893"/>
      <c r="Q34" s="194"/>
      <c r="R34" s="194"/>
      <c r="S34" s="194"/>
      <c r="T34" s="1238"/>
      <c r="U34" s="194"/>
      <c r="V34" s="1238"/>
      <c r="W34" s="194"/>
      <c r="X34" s="194"/>
      <c r="Y34" s="194"/>
      <c r="Z34" s="194"/>
      <c r="AA34" s="203"/>
      <c r="AB34" s="194"/>
      <c r="AC34" s="185">
        <v>2442.4524</v>
      </c>
      <c r="AD34" s="1240"/>
      <c r="AE34" s="1247"/>
      <c r="AF34" s="194"/>
      <c r="AG34" s="185">
        <v>2442.4524</v>
      </c>
      <c r="AH34" s="185">
        <v>2442.4524</v>
      </c>
      <c r="AI34" s="192">
        <v>25</v>
      </c>
    </row>
    <row r="35" spans="1:35" s="1154" customFormat="1" ht="9" customHeight="1">
      <c r="A35" s="1265" t="s">
        <v>377</v>
      </c>
      <c r="B35" s="1270" t="s">
        <v>266</v>
      </c>
      <c r="C35" s="216" t="s">
        <v>365</v>
      </c>
      <c r="D35" s="189">
        <v>27</v>
      </c>
      <c r="E35" s="194"/>
      <c r="F35" s="194"/>
      <c r="G35" s="1240"/>
      <c r="H35" s="1247"/>
      <c r="I35" s="194"/>
      <c r="J35" s="194"/>
      <c r="K35" s="194"/>
      <c r="L35" s="1238"/>
      <c r="M35" s="893"/>
      <c r="N35" s="194"/>
      <c r="O35" s="1238"/>
      <c r="P35" s="893"/>
      <c r="Q35" s="194"/>
      <c r="R35" s="194"/>
      <c r="S35" s="194"/>
      <c r="T35" s="1238"/>
      <c r="U35" s="194"/>
      <c r="V35" s="1238"/>
      <c r="W35" s="194"/>
      <c r="X35" s="194"/>
      <c r="Y35" s="194"/>
      <c r="Z35" s="194"/>
      <c r="AA35" s="203"/>
      <c r="AB35" s="194"/>
      <c r="AC35" s="185">
        <v>8485.437600000001</v>
      </c>
      <c r="AD35" s="1240"/>
      <c r="AE35" s="1247"/>
      <c r="AF35" s="194"/>
      <c r="AG35" s="185">
        <v>8485.437600000001</v>
      </c>
      <c r="AH35" s="185">
        <v>8485.437600000001</v>
      </c>
      <c r="AI35" s="192">
        <v>27</v>
      </c>
    </row>
    <row r="36" spans="1:35" s="1154" customFormat="1" ht="9" customHeight="1">
      <c r="A36" s="1265" t="s">
        <v>369</v>
      </c>
      <c r="B36" s="1270" t="s">
        <v>378</v>
      </c>
      <c r="C36" s="221" t="s">
        <v>368</v>
      </c>
      <c r="D36" s="189">
        <v>28</v>
      </c>
      <c r="E36" s="194"/>
      <c r="F36" s="194"/>
      <c r="G36" s="1240"/>
      <c r="H36" s="1247"/>
      <c r="I36" s="194"/>
      <c r="J36" s="194"/>
      <c r="K36" s="194"/>
      <c r="L36" s="1238"/>
      <c r="M36" s="893"/>
      <c r="N36" s="194"/>
      <c r="O36" s="1238"/>
      <c r="P36" s="893"/>
      <c r="Q36" s="194"/>
      <c r="R36" s="194"/>
      <c r="S36" s="194"/>
      <c r="T36" s="1238"/>
      <c r="U36" s="194"/>
      <c r="V36" s="1238"/>
      <c r="W36" s="194"/>
      <c r="X36" s="194"/>
      <c r="Y36" s="194"/>
      <c r="Z36" s="194"/>
      <c r="AA36" s="203"/>
      <c r="AB36" s="194"/>
      <c r="AC36" s="185">
        <v>6764.2812</v>
      </c>
      <c r="AD36" s="1240"/>
      <c r="AE36" s="1247"/>
      <c r="AF36" s="194"/>
      <c r="AG36" s="185">
        <v>6764.2812</v>
      </c>
      <c r="AH36" s="185">
        <v>6764.2812</v>
      </c>
      <c r="AI36" s="192">
        <v>28</v>
      </c>
    </row>
    <row r="37" spans="1:35" s="1154" customFormat="1" ht="9" customHeight="1">
      <c r="A37" s="1265" t="s">
        <v>379</v>
      </c>
      <c r="B37" s="1270" t="s">
        <v>380</v>
      </c>
      <c r="C37" s="216" t="s">
        <v>52</v>
      </c>
      <c r="D37" s="189">
        <v>29</v>
      </c>
      <c r="E37" s="194"/>
      <c r="F37" s="194"/>
      <c r="G37" s="1240"/>
      <c r="H37" s="1247"/>
      <c r="I37" s="194"/>
      <c r="J37" s="194"/>
      <c r="K37" s="194"/>
      <c r="L37" s="1238"/>
      <c r="M37" s="893"/>
      <c r="N37" s="194"/>
      <c r="O37" s="1238"/>
      <c r="P37" s="893"/>
      <c r="Q37" s="1275"/>
      <c r="R37" s="1275"/>
      <c r="S37" s="1275"/>
      <c r="T37" s="1238"/>
      <c r="U37" s="194"/>
      <c r="V37" s="1238"/>
      <c r="W37" s="194"/>
      <c r="X37" s="194"/>
      <c r="Y37" s="194"/>
      <c r="Z37" s="194"/>
      <c r="AA37" s="203"/>
      <c r="AB37" s="194"/>
      <c r="AC37" s="194"/>
      <c r="AD37" s="1244">
        <v>4439.2644</v>
      </c>
      <c r="AE37" s="1247"/>
      <c r="AF37" s="194"/>
      <c r="AG37" s="185">
        <v>4439.2644</v>
      </c>
      <c r="AH37" s="185">
        <v>4439.2644</v>
      </c>
      <c r="AI37" s="192">
        <v>29</v>
      </c>
    </row>
    <row r="38" spans="1:36" s="1154" customFormat="1" ht="9" customHeight="1">
      <c r="A38" s="1265" t="s">
        <v>364</v>
      </c>
      <c r="B38" s="1270"/>
      <c r="C38" s="1243" t="s">
        <v>372</v>
      </c>
      <c r="D38" s="189">
        <v>32</v>
      </c>
      <c r="E38" s="194"/>
      <c r="F38" s="194"/>
      <c r="G38" s="1240"/>
      <c r="H38" s="1241" t="s">
        <v>351</v>
      </c>
      <c r="I38" s="194"/>
      <c r="J38" s="194"/>
      <c r="K38" s="194"/>
      <c r="L38" s="1238"/>
      <c r="M38" s="893"/>
      <c r="N38" s="194"/>
      <c r="O38" s="1238"/>
      <c r="P38" s="893"/>
      <c r="Q38" s="194"/>
      <c r="R38" s="194"/>
      <c r="S38" s="185">
        <v>117.89099999999999</v>
      </c>
      <c r="T38" s="1238"/>
      <c r="U38" s="194"/>
      <c r="V38" s="1238"/>
      <c r="W38" s="194"/>
      <c r="X38" s="194"/>
      <c r="Y38" s="194"/>
      <c r="Z38" s="194"/>
      <c r="AA38" s="203"/>
      <c r="AB38" s="194"/>
      <c r="AC38" s="185">
        <v>170.3124</v>
      </c>
      <c r="AD38" s="1244" t="s">
        <v>351</v>
      </c>
      <c r="AE38" s="1247"/>
      <c r="AF38" s="194"/>
      <c r="AG38" s="185">
        <v>288.2034</v>
      </c>
      <c r="AH38" s="185">
        <v>288.2034</v>
      </c>
      <c r="AI38" s="192">
        <v>32</v>
      </c>
      <c r="AJ38" s="1181"/>
    </row>
    <row r="39" spans="1:35" s="1154" customFormat="1" ht="9.75" customHeight="1">
      <c r="A39" s="1265" t="s">
        <v>366</v>
      </c>
      <c r="B39" s="1272"/>
      <c r="C39" s="1251" t="s">
        <v>381</v>
      </c>
      <c r="D39" s="197">
        <v>33</v>
      </c>
      <c r="E39" s="228"/>
      <c r="F39" s="201" t="s">
        <v>351</v>
      </c>
      <c r="G39" s="201" t="s">
        <v>351</v>
      </c>
      <c r="H39" s="1276" t="s">
        <v>351</v>
      </c>
      <c r="I39" s="228"/>
      <c r="J39" s="201" t="s">
        <v>351</v>
      </c>
      <c r="K39" s="201" t="s">
        <v>351</v>
      </c>
      <c r="L39" s="1274"/>
      <c r="M39" s="894"/>
      <c r="N39" s="228"/>
      <c r="O39" s="1274"/>
      <c r="P39" s="894"/>
      <c r="Q39" s="228"/>
      <c r="R39" s="228"/>
      <c r="S39" s="201">
        <v>117.89099999999999</v>
      </c>
      <c r="T39" s="1274"/>
      <c r="U39" s="228"/>
      <c r="V39" s="1274"/>
      <c r="W39" s="228"/>
      <c r="X39" s="228"/>
      <c r="Y39" s="228"/>
      <c r="Z39" s="228"/>
      <c r="AA39" s="1277"/>
      <c r="AB39" s="228"/>
      <c r="AC39" s="201">
        <v>26337.0204</v>
      </c>
      <c r="AD39" s="1252">
        <v>15047.2584</v>
      </c>
      <c r="AE39" s="1278"/>
      <c r="AF39" s="228"/>
      <c r="AG39" s="201">
        <v>41502.1698</v>
      </c>
      <c r="AH39" s="201">
        <v>41502.1698</v>
      </c>
      <c r="AI39" s="202">
        <v>33</v>
      </c>
    </row>
    <row r="40" spans="1:35" s="1154" customFormat="1" ht="9" customHeight="1">
      <c r="A40" s="1265" t="s">
        <v>382</v>
      </c>
      <c r="B40" s="1270" t="s">
        <v>274</v>
      </c>
      <c r="C40" s="1243" t="s">
        <v>570</v>
      </c>
      <c r="D40" s="189">
        <v>35</v>
      </c>
      <c r="E40" s="322" t="s">
        <v>351</v>
      </c>
      <c r="F40" s="322" t="s">
        <v>351</v>
      </c>
      <c r="G40" s="322" t="s">
        <v>351</v>
      </c>
      <c r="H40" s="1247"/>
      <c r="I40" s="322" t="s">
        <v>351</v>
      </c>
      <c r="J40" s="185" t="s">
        <v>351</v>
      </c>
      <c r="K40" s="185" t="s">
        <v>351</v>
      </c>
      <c r="L40" s="185" t="s">
        <v>351</v>
      </c>
      <c r="M40" s="895"/>
      <c r="N40" s="1279" t="s">
        <v>351</v>
      </c>
      <c r="O40" s="1238"/>
      <c r="P40" s="1280" t="s">
        <v>351</v>
      </c>
      <c r="Q40" s="185" t="s">
        <v>351</v>
      </c>
      <c r="R40" s="194"/>
      <c r="S40" s="194"/>
      <c r="T40" s="1238"/>
      <c r="U40" s="194"/>
      <c r="V40" s="1238"/>
      <c r="W40" s="194"/>
      <c r="X40" s="194"/>
      <c r="Y40" s="194"/>
      <c r="Z40" s="194"/>
      <c r="AA40" s="203"/>
      <c r="AB40" s="194"/>
      <c r="AC40" s="185" t="s">
        <v>351</v>
      </c>
      <c r="AD40" s="1244" t="s">
        <v>351</v>
      </c>
      <c r="AE40" s="1247"/>
      <c r="AF40" s="185" t="s">
        <v>351</v>
      </c>
      <c r="AG40" s="185" t="s">
        <v>351</v>
      </c>
      <c r="AH40" s="185" t="s">
        <v>351</v>
      </c>
      <c r="AI40" s="192">
        <v>35</v>
      </c>
    </row>
    <row r="41" spans="1:35" s="1154" customFormat="1" ht="9" customHeight="1">
      <c r="A41" s="1265" t="s">
        <v>383</v>
      </c>
      <c r="B41" s="1270" t="s">
        <v>384</v>
      </c>
      <c r="C41" s="1243" t="s">
        <v>385</v>
      </c>
      <c r="D41" s="189">
        <v>36</v>
      </c>
      <c r="E41" s="194"/>
      <c r="F41" s="194"/>
      <c r="G41" s="1240"/>
      <c r="H41" s="1247"/>
      <c r="I41" s="194"/>
      <c r="J41" s="194"/>
      <c r="K41" s="194"/>
      <c r="L41" s="1238"/>
      <c r="M41" s="895"/>
      <c r="N41" s="203"/>
      <c r="O41" s="1238"/>
      <c r="P41" s="893"/>
      <c r="Q41" s="194"/>
      <c r="R41" s="194"/>
      <c r="S41" s="194"/>
      <c r="T41" s="1238"/>
      <c r="U41" s="194"/>
      <c r="V41" s="1238"/>
      <c r="W41" s="194"/>
      <c r="X41" s="194"/>
      <c r="Y41" s="194"/>
      <c r="Z41" s="194"/>
      <c r="AA41" s="203"/>
      <c r="AB41" s="194"/>
      <c r="AC41" s="185">
        <v>547.5852</v>
      </c>
      <c r="AD41" s="1244">
        <v>583.3296</v>
      </c>
      <c r="AE41" s="1247"/>
      <c r="AF41" s="185" t="s">
        <v>351</v>
      </c>
      <c r="AG41" s="185">
        <v>1130.9148</v>
      </c>
      <c r="AH41" s="185">
        <v>1130.9148</v>
      </c>
      <c r="AI41" s="192">
        <v>36</v>
      </c>
    </row>
    <row r="42" spans="1:35" s="1154" customFormat="1" ht="9" customHeight="1">
      <c r="A42" s="1265" t="s">
        <v>377</v>
      </c>
      <c r="B42" s="1270" t="s">
        <v>386</v>
      </c>
      <c r="C42" s="1243" t="s">
        <v>387</v>
      </c>
      <c r="D42" s="189">
        <v>37</v>
      </c>
      <c r="E42" s="322" t="s">
        <v>351</v>
      </c>
      <c r="F42" s="322" t="s">
        <v>351</v>
      </c>
      <c r="G42" s="322" t="s">
        <v>351</v>
      </c>
      <c r="H42" s="1247"/>
      <c r="I42" s="322" t="s">
        <v>351</v>
      </c>
      <c r="J42" s="322" t="s">
        <v>351</v>
      </c>
      <c r="K42" s="322" t="s">
        <v>351</v>
      </c>
      <c r="L42" s="322" t="s">
        <v>351</v>
      </c>
      <c r="M42" s="895"/>
      <c r="N42" s="1281" t="s">
        <v>351</v>
      </c>
      <c r="O42" s="1238"/>
      <c r="P42" s="1246" t="s">
        <v>351</v>
      </c>
      <c r="Q42" s="185" t="s">
        <v>351</v>
      </c>
      <c r="R42" s="194"/>
      <c r="S42" s="194"/>
      <c r="T42" s="1238"/>
      <c r="U42" s="194"/>
      <c r="V42" s="1239">
        <v>1.230915</v>
      </c>
      <c r="W42" s="194"/>
      <c r="X42" s="194"/>
      <c r="Y42" s="194"/>
      <c r="Z42" s="194"/>
      <c r="AA42" s="203"/>
      <c r="AB42" s="194"/>
      <c r="AC42" s="185" t="s">
        <v>351</v>
      </c>
      <c r="AD42" s="1240"/>
      <c r="AE42" s="1247"/>
      <c r="AF42" s="185">
        <v>1.230915</v>
      </c>
      <c r="AG42" s="185" t="s">
        <v>351</v>
      </c>
      <c r="AH42" s="185">
        <v>1.588915</v>
      </c>
      <c r="AI42" s="192">
        <v>37</v>
      </c>
    </row>
    <row r="43" spans="1:35" s="1154" customFormat="1" ht="9" customHeight="1">
      <c r="A43" s="1265"/>
      <c r="B43" s="1270" t="s">
        <v>53</v>
      </c>
      <c r="C43" s="1243" t="s">
        <v>372</v>
      </c>
      <c r="D43" s="189">
        <v>39</v>
      </c>
      <c r="E43" s="322" t="s">
        <v>351</v>
      </c>
      <c r="F43" s="322" t="s">
        <v>351</v>
      </c>
      <c r="G43" s="322" t="s">
        <v>351</v>
      </c>
      <c r="H43" s="1241" t="s">
        <v>351</v>
      </c>
      <c r="I43" s="322" t="s">
        <v>351</v>
      </c>
      <c r="J43" s="322" t="s">
        <v>351</v>
      </c>
      <c r="K43" s="322" t="s">
        <v>351</v>
      </c>
      <c r="L43" s="322" t="s">
        <v>351</v>
      </c>
      <c r="M43" s="895"/>
      <c r="N43" s="1281" t="s">
        <v>351</v>
      </c>
      <c r="O43" s="1238"/>
      <c r="P43" s="1246" t="s">
        <v>351</v>
      </c>
      <c r="Q43" s="185" t="s">
        <v>351</v>
      </c>
      <c r="R43" s="185" t="s">
        <v>351</v>
      </c>
      <c r="S43" s="185" t="s">
        <v>351</v>
      </c>
      <c r="T43" s="1238"/>
      <c r="U43" s="194"/>
      <c r="V43" s="1239" t="s">
        <v>351</v>
      </c>
      <c r="W43" s="194"/>
      <c r="X43" s="194"/>
      <c r="Y43" s="185">
        <v>9.167065013801757</v>
      </c>
      <c r="Z43" s="194"/>
      <c r="AA43" s="203"/>
      <c r="AB43" s="194"/>
      <c r="AC43" s="185" t="s">
        <v>351</v>
      </c>
      <c r="AD43" s="1240"/>
      <c r="AE43" s="1247"/>
      <c r="AF43" s="185">
        <v>9.167065013801757</v>
      </c>
      <c r="AG43" s="185" t="s">
        <v>351</v>
      </c>
      <c r="AH43" s="185">
        <v>9.167065013801757</v>
      </c>
      <c r="AI43" s="192">
        <v>39</v>
      </c>
    </row>
    <row r="44" spans="1:35" s="1154" customFormat="1" ht="9.75" customHeight="1">
      <c r="A44" s="1265"/>
      <c r="B44" s="1270" t="s">
        <v>388</v>
      </c>
      <c r="C44" s="1251" t="s">
        <v>389</v>
      </c>
      <c r="D44" s="197">
        <v>40</v>
      </c>
      <c r="E44" s="1282" t="s">
        <v>351</v>
      </c>
      <c r="F44" s="1283" t="s">
        <v>351</v>
      </c>
      <c r="G44" s="1284" t="s">
        <v>351</v>
      </c>
      <c r="H44" s="1276" t="s">
        <v>351</v>
      </c>
      <c r="I44" s="201" t="s">
        <v>351</v>
      </c>
      <c r="J44" s="201" t="s">
        <v>351</v>
      </c>
      <c r="K44" s="201" t="s">
        <v>351</v>
      </c>
      <c r="L44" s="201" t="s">
        <v>351</v>
      </c>
      <c r="M44" s="1285"/>
      <c r="N44" s="1286" t="s">
        <v>351</v>
      </c>
      <c r="O44" s="1274"/>
      <c r="P44" s="1255" t="s">
        <v>351</v>
      </c>
      <c r="Q44" s="201" t="s">
        <v>351</v>
      </c>
      <c r="R44" s="201" t="s">
        <v>351</v>
      </c>
      <c r="S44" s="201" t="s">
        <v>351</v>
      </c>
      <c r="T44" s="1274"/>
      <c r="U44" s="228"/>
      <c r="V44" s="1254">
        <v>1.230915</v>
      </c>
      <c r="W44" s="228"/>
      <c r="X44" s="228"/>
      <c r="Y44" s="201">
        <v>9.167065013801757</v>
      </c>
      <c r="Z44" s="228"/>
      <c r="AA44" s="1277"/>
      <c r="AB44" s="228"/>
      <c r="AC44" s="201">
        <v>547.7651999999999</v>
      </c>
      <c r="AD44" s="1252">
        <v>583.5076</v>
      </c>
      <c r="AE44" s="1278"/>
      <c r="AF44" s="201">
        <v>10.397980013801757</v>
      </c>
      <c r="AG44" s="201">
        <v>1131.2728</v>
      </c>
      <c r="AH44" s="201">
        <v>1141.6707800138017</v>
      </c>
      <c r="AI44" s="202">
        <v>40</v>
      </c>
    </row>
    <row r="45" spans="1:36" s="1154" customFormat="1" ht="9" customHeight="1">
      <c r="A45" s="1287"/>
      <c r="B45" s="1233"/>
      <c r="C45" s="1243" t="s">
        <v>390</v>
      </c>
      <c r="D45" s="189">
        <v>41</v>
      </c>
      <c r="E45" s="228"/>
      <c r="F45" s="228"/>
      <c r="G45" s="1288"/>
      <c r="H45" s="1278"/>
      <c r="I45" s="228"/>
      <c r="J45" s="228"/>
      <c r="K45" s="228"/>
      <c r="L45" s="1274"/>
      <c r="M45" s="894"/>
      <c r="N45" s="228"/>
      <c r="O45" s="1274"/>
      <c r="P45" s="894"/>
      <c r="Q45" s="228"/>
      <c r="R45" s="228"/>
      <c r="S45" s="228"/>
      <c r="T45" s="1274"/>
      <c r="U45" s="201" t="s">
        <v>351</v>
      </c>
      <c r="V45" s="1254">
        <v>50.397177</v>
      </c>
      <c r="W45" s="228"/>
      <c r="X45" s="228"/>
      <c r="Y45" s="201">
        <v>7.439397781681305</v>
      </c>
      <c r="Z45" s="228"/>
      <c r="AA45" s="228"/>
      <c r="AB45" s="228"/>
      <c r="AC45" s="201">
        <v>634.420116</v>
      </c>
      <c r="AD45" s="1252">
        <v>2128.3523999999998</v>
      </c>
      <c r="AE45" s="1278"/>
      <c r="AF45" s="201">
        <v>57.83657478168131</v>
      </c>
      <c r="AG45" s="201">
        <v>2762.772516</v>
      </c>
      <c r="AH45" s="201">
        <v>2820.6090907816815</v>
      </c>
      <c r="AI45" s="192">
        <v>41</v>
      </c>
      <c r="AJ45" s="1181"/>
    </row>
    <row r="46" spans="1:35" s="1154" customFormat="1" ht="9.75" customHeight="1">
      <c r="A46" s="1289"/>
      <c r="B46" s="1242"/>
      <c r="C46" s="1290" t="s">
        <v>391</v>
      </c>
      <c r="D46" s="233">
        <v>42</v>
      </c>
      <c r="E46" s="201">
        <v>20.515064</v>
      </c>
      <c r="F46" s="201" t="s">
        <v>351</v>
      </c>
      <c r="G46" s="1252">
        <v>379.376</v>
      </c>
      <c r="H46" s="1253">
        <v>136.642</v>
      </c>
      <c r="I46" s="201">
        <v>4.558944</v>
      </c>
      <c r="J46" s="201">
        <v>1343.690204</v>
      </c>
      <c r="K46" s="201">
        <v>3718.0388559999997</v>
      </c>
      <c r="L46" s="1254" t="s">
        <v>351</v>
      </c>
      <c r="M46" s="1255">
        <v>21479.7619</v>
      </c>
      <c r="N46" s="201">
        <v>32655.09888</v>
      </c>
      <c r="O46" s="1254">
        <v>428</v>
      </c>
      <c r="P46" s="1255">
        <v>19202.361999999997</v>
      </c>
      <c r="Q46" s="201">
        <v>752.676</v>
      </c>
      <c r="R46" s="201" t="s">
        <v>351</v>
      </c>
      <c r="S46" s="201">
        <v>4361.967</v>
      </c>
      <c r="T46" s="1254">
        <v>2714.703272</v>
      </c>
      <c r="U46" s="201" t="s">
        <v>351</v>
      </c>
      <c r="V46" s="1254">
        <v>55252.189966999984</v>
      </c>
      <c r="W46" s="1291"/>
      <c r="X46" s="1291"/>
      <c r="Y46" s="1284" t="s">
        <v>351</v>
      </c>
      <c r="Z46" s="201">
        <v>21376.811</v>
      </c>
      <c r="AA46" s="201">
        <v>529</v>
      </c>
      <c r="AB46" s="201">
        <v>264.4</v>
      </c>
      <c r="AC46" s="201">
        <v>45181.918800000014</v>
      </c>
      <c r="AD46" s="1252">
        <v>12613.1276</v>
      </c>
      <c r="AE46" s="1253">
        <v>973.74</v>
      </c>
      <c r="AF46" s="201">
        <v>77447.47506505769</v>
      </c>
      <c r="AG46" s="201">
        <v>145941.102512</v>
      </c>
      <c r="AH46" s="201">
        <v>223388.5775770577</v>
      </c>
      <c r="AI46" s="235">
        <v>42</v>
      </c>
    </row>
    <row r="47" spans="1:35" s="1154" customFormat="1" ht="9" customHeight="1">
      <c r="A47" s="1289"/>
      <c r="B47" s="1242"/>
      <c r="C47" s="1292" t="s">
        <v>392</v>
      </c>
      <c r="D47" s="189">
        <v>43</v>
      </c>
      <c r="E47" s="1293" t="s">
        <v>351</v>
      </c>
      <c r="F47" s="1294" t="s">
        <v>351</v>
      </c>
      <c r="G47" s="1295" t="s">
        <v>351</v>
      </c>
      <c r="H47" s="1296">
        <v>136.642</v>
      </c>
      <c r="I47" s="323" t="s">
        <v>351</v>
      </c>
      <c r="J47" s="323" t="s">
        <v>351</v>
      </c>
      <c r="K47" s="323">
        <v>589.9508559999999</v>
      </c>
      <c r="L47" s="323" t="s">
        <v>351</v>
      </c>
      <c r="M47" s="896"/>
      <c r="N47" s="323" t="s">
        <v>351</v>
      </c>
      <c r="O47" s="1297"/>
      <c r="P47" s="1298">
        <v>2.39</v>
      </c>
      <c r="Q47" s="323">
        <v>333.293</v>
      </c>
      <c r="R47" s="323" t="s">
        <v>351</v>
      </c>
      <c r="S47" s="323">
        <v>4361.967</v>
      </c>
      <c r="T47" s="1299">
        <v>0.895</v>
      </c>
      <c r="U47" s="1300"/>
      <c r="V47" s="1299">
        <v>440.80428421052625</v>
      </c>
      <c r="W47" s="1300"/>
      <c r="X47" s="1300"/>
      <c r="Y47" s="1300"/>
      <c r="Z47" s="783">
        <v>0.85</v>
      </c>
      <c r="AA47" s="1301"/>
      <c r="AB47" s="1300"/>
      <c r="AC47" s="1300"/>
      <c r="AD47" s="1302"/>
      <c r="AE47" s="1395" t="s">
        <v>351</v>
      </c>
      <c r="AF47" s="323">
        <v>441.65428421052627</v>
      </c>
      <c r="AG47" s="323">
        <v>5425.137856</v>
      </c>
      <c r="AH47" s="323">
        <v>5866.792140210527</v>
      </c>
      <c r="AI47" s="192">
        <v>43</v>
      </c>
    </row>
    <row r="48" spans="1:35" s="1154" customFormat="1" ht="9" customHeight="1" thickBot="1">
      <c r="A48" s="1303"/>
      <c r="B48" s="1304"/>
      <c r="C48" s="1305" t="s">
        <v>393</v>
      </c>
      <c r="D48" s="246">
        <v>44</v>
      </c>
      <c r="E48" s="1306"/>
      <c r="F48" s="1307"/>
      <c r="G48" s="194"/>
      <c r="H48" s="1308"/>
      <c r="I48" s="194"/>
      <c r="J48" s="194"/>
      <c r="K48" s="194"/>
      <c r="L48" s="1238"/>
      <c r="M48" s="194"/>
      <c r="N48" s="194"/>
      <c r="O48" s="1238"/>
      <c r="P48" s="893"/>
      <c r="Q48" s="194"/>
      <c r="R48" s="194"/>
      <c r="S48" s="194"/>
      <c r="T48" s="1238"/>
      <c r="U48" s="185" t="s">
        <v>351</v>
      </c>
      <c r="V48" s="1239" t="s">
        <v>351</v>
      </c>
      <c r="W48" s="194"/>
      <c r="X48" s="203"/>
      <c r="Y48" s="194"/>
      <c r="Z48" s="203"/>
      <c r="AA48" s="203"/>
      <c r="AB48" s="194"/>
      <c r="AC48" s="185" t="s">
        <v>351</v>
      </c>
      <c r="AD48" s="1244">
        <v>593.6314000000002</v>
      </c>
      <c r="AE48" s="1247"/>
      <c r="AF48" s="185" t="s">
        <v>351</v>
      </c>
      <c r="AG48" s="185">
        <v>593.6314000000002</v>
      </c>
      <c r="AH48" s="185">
        <v>593.6314000000002</v>
      </c>
      <c r="AI48" s="247">
        <v>44</v>
      </c>
    </row>
    <row r="49" spans="1:36" s="1264" customFormat="1" ht="9.75" customHeight="1" thickBot="1">
      <c r="A49" s="1309"/>
      <c r="B49" s="1310"/>
      <c r="C49" s="1311" t="s">
        <v>394</v>
      </c>
      <c r="D49" s="207">
        <v>45</v>
      </c>
      <c r="E49" s="211">
        <v>20.515064</v>
      </c>
      <c r="F49" s="211" t="s">
        <v>351</v>
      </c>
      <c r="G49" s="1259">
        <v>379.376</v>
      </c>
      <c r="H49" s="1312"/>
      <c r="I49" s="211">
        <v>4.558944</v>
      </c>
      <c r="J49" s="211">
        <v>1343.690204</v>
      </c>
      <c r="K49" s="211">
        <v>3128.0879999999997</v>
      </c>
      <c r="L49" s="1261" t="s">
        <v>351</v>
      </c>
      <c r="M49" s="1262">
        <v>21479.7619</v>
      </c>
      <c r="N49" s="211">
        <v>32655.09888</v>
      </c>
      <c r="O49" s="1261">
        <v>428</v>
      </c>
      <c r="P49" s="1262">
        <v>19199.971999999998</v>
      </c>
      <c r="Q49" s="211">
        <v>419.38300000000004</v>
      </c>
      <c r="R49" s="211" t="s">
        <v>351</v>
      </c>
      <c r="S49" s="1313"/>
      <c r="T49" s="1261">
        <v>2713.808272</v>
      </c>
      <c r="U49" s="211" t="s">
        <v>351</v>
      </c>
      <c r="V49" s="1261">
        <v>54811.385682789456</v>
      </c>
      <c r="W49" s="1313"/>
      <c r="X49" s="1313"/>
      <c r="Y49" s="1314"/>
      <c r="Z49" s="211">
        <v>21375.961000000003</v>
      </c>
      <c r="AA49" s="1263">
        <v>529</v>
      </c>
      <c r="AB49" s="211">
        <v>264.4</v>
      </c>
      <c r="AC49" s="211">
        <v>45181.9188</v>
      </c>
      <c r="AD49" s="1259">
        <v>13206.759</v>
      </c>
      <c r="AE49" s="1260">
        <v>973.74</v>
      </c>
      <c r="AF49" s="211">
        <v>77005.82078084716</v>
      </c>
      <c r="AG49" s="211">
        <v>141109.59605599998</v>
      </c>
      <c r="AH49" s="211">
        <v>218115.41683684714</v>
      </c>
      <c r="AI49" s="212">
        <v>45</v>
      </c>
      <c r="AJ49" s="1315"/>
    </row>
    <row r="50" spans="1:36" s="1154" customFormat="1" ht="9" customHeight="1">
      <c r="A50" s="1167"/>
      <c r="C50" s="253" t="s">
        <v>552</v>
      </c>
      <c r="D50" s="189" t="s">
        <v>553</v>
      </c>
      <c r="E50" s="185" t="s">
        <v>351</v>
      </c>
      <c r="F50" s="185" t="s">
        <v>351</v>
      </c>
      <c r="G50" s="1244" t="s">
        <v>351</v>
      </c>
      <c r="H50" s="1247"/>
      <c r="I50" s="185" t="s">
        <v>351</v>
      </c>
      <c r="J50" s="185" t="s">
        <v>351</v>
      </c>
      <c r="K50" s="185">
        <v>20.876</v>
      </c>
      <c r="L50" s="1239" t="s">
        <v>351</v>
      </c>
      <c r="M50" s="895"/>
      <c r="N50" s="1316">
        <v>39.3084</v>
      </c>
      <c r="O50" s="1238"/>
      <c r="P50" s="1246">
        <v>50.511</v>
      </c>
      <c r="Q50" s="185" t="s">
        <v>351</v>
      </c>
      <c r="R50" s="185" t="s">
        <v>351</v>
      </c>
      <c r="S50" s="185" t="s">
        <v>351</v>
      </c>
      <c r="T50" s="1239">
        <v>21.666</v>
      </c>
      <c r="U50" s="185" t="s">
        <v>351</v>
      </c>
      <c r="V50" s="1239">
        <v>1264.536564</v>
      </c>
      <c r="W50" s="194"/>
      <c r="X50" s="194"/>
      <c r="Y50" s="194"/>
      <c r="Z50" s="448">
        <v>2.238</v>
      </c>
      <c r="AA50" s="1317"/>
      <c r="AB50" s="194"/>
      <c r="AC50" s="185">
        <v>805.4064000000001</v>
      </c>
      <c r="AD50" s="1318" t="s">
        <v>351</v>
      </c>
      <c r="AE50" s="1319" t="s">
        <v>351</v>
      </c>
      <c r="AF50" s="448">
        <v>1266.774564</v>
      </c>
      <c r="AG50" s="448">
        <v>937.7678000000001</v>
      </c>
      <c r="AH50" s="448">
        <v>2204.542364</v>
      </c>
      <c r="AI50" s="891" t="s">
        <v>553</v>
      </c>
      <c r="AJ50" s="1181"/>
    </row>
    <row r="51" spans="1:35" s="1154" customFormat="1" ht="9" customHeight="1">
      <c r="A51" s="1167"/>
      <c r="C51" s="216" t="s">
        <v>554</v>
      </c>
      <c r="D51" s="254" t="s">
        <v>54</v>
      </c>
      <c r="E51" s="180" t="s">
        <v>351</v>
      </c>
      <c r="F51" s="180" t="s">
        <v>351</v>
      </c>
      <c r="G51" s="436" t="s">
        <v>351</v>
      </c>
      <c r="H51" s="273"/>
      <c r="I51" s="180" t="s">
        <v>351</v>
      </c>
      <c r="J51" s="180" t="s">
        <v>351</v>
      </c>
      <c r="K51" s="180" t="s">
        <v>351</v>
      </c>
      <c r="L51" s="184" t="s">
        <v>351</v>
      </c>
      <c r="M51" s="1240"/>
      <c r="N51" s="450" t="s">
        <v>351</v>
      </c>
      <c r="O51" s="1238"/>
      <c r="P51" s="190">
        <v>280.615</v>
      </c>
      <c r="Q51" s="180" t="s">
        <v>351</v>
      </c>
      <c r="R51" s="180" t="s">
        <v>351</v>
      </c>
      <c r="S51" s="180" t="s">
        <v>351</v>
      </c>
      <c r="T51" s="184">
        <v>7.712999999999999</v>
      </c>
      <c r="U51" s="180" t="s">
        <v>351</v>
      </c>
      <c r="V51" s="184">
        <v>1844.473374</v>
      </c>
      <c r="W51" s="194"/>
      <c r="X51" s="194"/>
      <c r="Y51" s="194"/>
      <c r="Z51" s="448">
        <v>6.851</v>
      </c>
      <c r="AA51" s="1317"/>
      <c r="AB51" s="194"/>
      <c r="AC51" s="185">
        <v>1453.8636000000001</v>
      </c>
      <c r="AD51" s="1318">
        <v>365.194</v>
      </c>
      <c r="AE51" s="1319" t="s">
        <v>351</v>
      </c>
      <c r="AF51" s="449">
        <v>1851.324374</v>
      </c>
      <c r="AG51" s="449">
        <v>2107.5186</v>
      </c>
      <c r="AH51" s="449">
        <v>3958.878143</v>
      </c>
      <c r="AI51" s="451" t="s">
        <v>54</v>
      </c>
    </row>
    <row r="52" spans="1:35" s="1154" customFormat="1" ht="9" customHeight="1">
      <c r="A52" s="1167"/>
      <c r="C52" s="216" t="s">
        <v>399</v>
      </c>
      <c r="D52" s="189" t="s">
        <v>55</v>
      </c>
      <c r="E52" s="180" t="s">
        <v>351</v>
      </c>
      <c r="F52" s="180" t="s">
        <v>351</v>
      </c>
      <c r="G52" s="436" t="s">
        <v>351</v>
      </c>
      <c r="H52" s="273"/>
      <c r="I52" s="180" t="s">
        <v>351</v>
      </c>
      <c r="J52" s="180" t="s">
        <v>351</v>
      </c>
      <c r="K52" s="180" t="s">
        <v>351</v>
      </c>
      <c r="L52" s="184" t="s">
        <v>351</v>
      </c>
      <c r="M52" s="1240"/>
      <c r="N52" s="450" t="s">
        <v>351</v>
      </c>
      <c r="O52" s="1238"/>
      <c r="P52" s="190">
        <v>17.079</v>
      </c>
      <c r="Q52" s="180" t="s">
        <v>351</v>
      </c>
      <c r="R52" s="180" t="s">
        <v>351</v>
      </c>
      <c r="S52" s="180" t="s">
        <v>351</v>
      </c>
      <c r="T52" s="184">
        <v>0.799</v>
      </c>
      <c r="U52" s="180" t="s">
        <v>351</v>
      </c>
      <c r="V52" s="184">
        <v>196.032006</v>
      </c>
      <c r="W52" s="194"/>
      <c r="X52" s="194"/>
      <c r="Y52" s="194"/>
      <c r="Z52" s="448" t="s">
        <v>351</v>
      </c>
      <c r="AA52" s="1317"/>
      <c r="AB52" s="194"/>
      <c r="AC52" s="185">
        <v>303.948</v>
      </c>
      <c r="AD52" s="1318">
        <v>45.765</v>
      </c>
      <c r="AE52" s="1319" t="s">
        <v>351</v>
      </c>
      <c r="AF52" s="449">
        <v>196.032006</v>
      </c>
      <c r="AG52" s="449">
        <v>367.723</v>
      </c>
      <c r="AH52" s="449">
        <v>563.755006</v>
      </c>
      <c r="AI52" s="192" t="s">
        <v>55</v>
      </c>
    </row>
    <row r="53" spans="1:35" s="1154" customFormat="1" ht="9" customHeight="1">
      <c r="A53" s="1167"/>
      <c r="C53" s="216" t="s">
        <v>555</v>
      </c>
      <c r="D53" s="189">
        <v>55</v>
      </c>
      <c r="E53" s="180" t="s">
        <v>351</v>
      </c>
      <c r="F53" s="180" t="s">
        <v>351</v>
      </c>
      <c r="G53" s="436" t="s">
        <v>351</v>
      </c>
      <c r="H53" s="273"/>
      <c r="I53" s="180" t="s">
        <v>351</v>
      </c>
      <c r="J53" s="180" t="s">
        <v>351</v>
      </c>
      <c r="K53" s="180" t="s">
        <v>351</v>
      </c>
      <c r="L53" s="184" t="s">
        <v>351</v>
      </c>
      <c r="M53" s="1240"/>
      <c r="N53" s="450">
        <v>2.3628</v>
      </c>
      <c r="O53" s="1238"/>
      <c r="P53" s="190">
        <v>18.804</v>
      </c>
      <c r="Q53" s="180">
        <v>83.096</v>
      </c>
      <c r="R53" s="180" t="s">
        <v>351</v>
      </c>
      <c r="S53" s="180" t="s">
        <v>351</v>
      </c>
      <c r="T53" s="184">
        <v>15.999</v>
      </c>
      <c r="U53" s="180" t="s">
        <v>351</v>
      </c>
      <c r="V53" s="184">
        <v>3.8334209999999995</v>
      </c>
      <c r="W53" s="194"/>
      <c r="X53" s="194"/>
      <c r="Y53" s="194"/>
      <c r="Z53" s="448">
        <v>316.45</v>
      </c>
      <c r="AA53" s="1317"/>
      <c r="AB53" s="194"/>
      <c r="AC53" s="185">
        <v>749.4480000000001</v>
      </c>
      <c r="AD53" s="1318">
        <v>0.61</v>
      </c>
      <c r="AE53" s="1319" t="s">
        <v>351</v>
      </c>
      <c r="AF53" s="449">
        <v>320.283421</v>
      </c>
      <c r="AG53" s="449">
        <v>870.3198000000001</v>
      </c>
      <c r="AH53" s="449">
        <v>1190.603221</v>
      </c>
      <c r="AI53" s="192">
        <v>55</v>
      </c>
    </row>
    <row r="54" spans="1:35" s="1154" customFormat="1" ht="9" customHeight="1">
      <c r="A54" s="1167"/>
      <c r="C54" s="216" t="s">
        <v>556</v>
      </c>
      <c r="D54" s="254">
        <v>56</v>
      </c>
      <c r="E54" s="180" t="s">
        <v>351</v>
      </c>
      <c r="F54" s="180" t="s">
        <v>351</v>
      </c>
      <c r="G54" s="436" t="s">
        <v>351</v>
      </c>
      <c r="H54" s="273"/>
      <c r="I54" s="180" t="s">
        <v>351</v>
      </c>
      <c r="J54" s="180" t="s">
        <v>351</v>
      </c>
      <c r="K54" s="180" t="s">
        <v>351</v>
      </c>
      <c r="L54" s="180" t="s">
        <v>351</v>
      </c>
      <c r="M54" s="895"/>
      <c r="N54" s="450" t="s">
        <v>351</v>
      </c>
      <c r="O54" s="1238"/>
      <c r="P54" s="190">
        <v>98.892</v>
      </c>
      <c r="Q54" s="180" t="s">
        <v>351</v>
      </c>
      <c r="R54" s="180" t="s">
        <v>351</v>
      </c>
      <c r="S54" s="180" t="s">
        <v>351</v>
      </c>
      <c r="T54" s="184">
        <v>1.337</v>
      </c>
      <c r="U54" s="180" t="s">
        <v>351</v>
      </c>
      <c r="V54" s="184">
        <v>1808.3196419999997</v>
      </c>
      <c r="W54" s="194"/>
      <c r="X54" s="194"/>
      <c r="Y54" s="194"/>
      <c r="Z54" s="448">
        <v>6134.407</v>
      </c>
      <c r="AA54" s="1317"/>
      <c r="AB54" s="194"/>
      <c r="AC54" s="185">
        <v>2065.6152</v>
      </c>
      <c r="AD54" s="1318">
        <v>1910.861</v>
      </c>
      <c r="AE54" s="1319" t="s">
        <v>351</v>
      </c>
      <c r="AF54" s="449">
        <v>7942.726642</v>
      </c>
      <c r="AG54" s="449">
        <v>4076.7052000000003</v>
      </c>
      <c r="AH54" s="449">
        <v>12019.431842</v>
      </c>
      <c r="AI54" s="451">
        <v>56</v>
      </c>
    </row>
    <row r="55" spans="1:35" s="1154" customFormat="1" ht="9" customHeight="1">
      <c r="A55" s="1167"/>
      <c r="C55" s="216" t="s">
        <v>557</v>
      </c>
      <c r="D55" s="189">
        <v>57</v>
      </c>
      <c r="E55" s="185" t="s">
        <v>351</v>
      </c>
      <c r="F55" s="185" t="s">
        <v>351</v>
      </c>
      <c r="G55" s="1244" t="s">
        <v>351</v>
      </c>
      <c r="H55" s="1247"/>
      <c r="I55" s="185" t="s">
        <v>351</v>
      </c>
      <c r="J55" s="185" t="s">
        <v>351</v>
      </c>
      <c r="K55" s="185" t="s">
        <v>351</v>
      </c>
      <c r="L55" s="1239" t="s">
        <v>351</v>
      </c>
      <c r="M55" s="895"/>
      <c r="N55" s="1281" t="s">
        <v>351</v>
      </c>
      <c r="O55" s="1238"/>
      <c r="P55" s="1246">
        <v>9.233</v>
      </c>
      <c r="Q55" s="185" t="s">
        <v>351</v>
      </c>
      <c r="R55" s="185" t="s">
        <v>351</v>
      </c>
      <c r="S55" s="185" t="s">
        <v>351</v>
      </c>
      <c r="T55" s="1239" t="s">
        <v>351</v>
      </c>
      <c r="U55" s="185" t="s">
        <v>351</v>
      </c>
      <c r="V55" s="1239">
        <v>116.51489699999999</v>
      </c>
      <c r="W55" s="194"/>
      <c r="X55" s="194"/>
      <c r="Y55" s="194"/>
      <c r="Z55" s="448" t="s">
        <v>351</v>
      </c>
      <c r="AA55" s="1317"/>
      <c r="AB55" s="194"/>
      <c r="AC55" s="185">
        <v>205.1424</v>
      </c>
      <c r="AD55" s="1318">
        <v>1.695</v>
      </c>
      <c r="AE55" s="1319" t="s">
        <v>351</v>
      </c>
      <c r="AF55" s="448">
        <v>116.51489699999999</v>
      </c>
      <c r="AG55" s="448">
        <v>216.0704</v>
      </c>
      <c r="AH55" s="448">
        <v>332.58529699999997</v>
      </c>
      <c r="AI55" s="192">
        <v>57</v>
      </c>
    </row>
    <row r="56" spans="1:35" s="1154" customFormat="1" ht="9" customHeight="1">
      <c r="A56" s="1167"/>
      <c r="C56" s="216" t="s">
        <v>400</v>
      </c>
      <c r="D56" s="882" t="s">
        <v>56</v>
      </c>
      <c r="E56" s="1234" t="s">
        <v>351</v>
      </c>
      <c r="F56" s="1234" t="s">
        <v>351</v>
      </c>
      <c r="G56" s="1320" t="s">
        <v>351</v>
      </c>
      <c r="H56" s="1247"/>
      <c r="I56" s="1234"/>
      <c r="J56" s="1234" t="s">
        <v>351</v>
      </c>
      <c r="K56" s="1234" t="s">
        <v>351</v>
      </c>
      <c r="L56" s="1321" t="s">
        <v>351</v>
      </c>
      <c r="M56" s="895"/>
      <c r="N56" s="1322">
        <v>4.68264</v>
      </c>
      <c r="O56" s="1238"/>
      <c r="P56" s="1323">
        <v>66.021</v>
      </c>
      <c r="Q56" s="1234" t="s">
        <v>351</v>
      </c>
      <c r="R56" s="1234" t="s">
        <v>351</v>
      </c>
      <c r="S56" s="1234" t="s">
        <v>351</v>
      </c>
      <c r="T56" s="1321" t="s">
        <v>351</v>
      </c>
      <c r="U56" s="1234"/>
      <c r="V56" s="1321">
        <v>546.2097389999999</v>
      </c>
      <c r="W56" s="194"/>
      <c r="X56" s="194"/>
      <c r="Y56" s="194"/>
      <c r="Z56" s="876">
        <v>1.937</v>
      </c>
      <c r="AA56" s="203"/>
      <c r="AB56" s="194"/>
      <c r="AC56" s="1234">
        <v>1117.5624000000003</v>
      </c>
      <c r="AD56" s="1324">
        <v>160.564</v>
      </c>
      <c r="AE56" s="1325" t="s">
        <v>351</v>
      </c>
      <c r="AF56" s="876">
        <v>548.1467389999999</v>
      </c>
      <c r="AG56" s="876">
        <v>1349.2980400000001</v>
      </c>
      <c r="AH56" s="876">
        <v>1897.4447790000002</v>
      </c>
      <c r="AI56" s="872" t="s">
        <v>56</v>
      </c>
    </row>
    <row r="57" spans="1:35" s="1154" customFormat="1" ht="9" customHeight="1">
      <c r="A57" s="1167"/>
      <c r="C57" s="216" t="s">
        <v>558</v>
      </c>
      <c r="D57" s="254">
        <v>60</v>
      </c>
      <c r="E57" s="180" t="s">
        <v>351</v>
      </c>
      <c r="F57" s="180" t="s">
        <v>351</v>
      </c>
      <c r="G57" s="436" t="s">
        <v>351</v>
      </c>
      <c r="H57" s="273"/>
      <c r="I57" s="180" t="s">
        <v>351</v>
      </c>
      <c r="J57" s="180" t="s">
        <v>351</v>
      </c>
      <c r="K57" s="180" t="s">
        <v>351</v>
      </c>
      <c r="L57" s="180" t="s">
        <v>351</v>
      </c>
      <c r="M57" s="895"/>
      <c r="N57" s="450" t="s">
        <v>351</v>
      </c>
      <c r="O57" s="1238"/>
      <c r="P57" s="190" t="s">
        <v>351</v>
      </c>
      <c r="Q57" s="180" t="s">
        <v>351</v>
      </c>
      <c r="R57" s="180" t="s">
        <v>351</v>
      </c>
      <c r="S57" s="180" t="s">
        <v>351</v>
      </c>
      <c r="T57" s="184" t="s">
        <v>351</v>
      </c>
      <c r="U57" s="180" t="s">
        <v>351</v>
      </c>
      <c r="V57" s="184">
        <v>55.391175</v>
      </c>
      <c r="W57" s="194"/>
      <c r="X57" s="194"/>
      <c r="Y57" s="194"/>
      <c r="Z57" s="448" t="s">
        <v>351</v>
      </c>
      <c r="AA57" s="1317"/>
      <c r="AB57" s="194"/>
      <c r="AC57" s="185">
        <v>59.184000000000005</v>
      </c>
      <c r="AD57" s="1318">
        <v>117.902</v>
      </c>
      <c r="AE57" s="1319" t="s">
        <v>351</v>
      </c>
      <c r="AF57" s="449">
        <v>55.391175</v>
      </c>
      <c r="AG57" s="449">
        <v>177.17192</v>
      </c>
      <c r="AH57" s="449">
        <v>232.563095</v>
      </c>
      <c r="AI57" s="451">
        <v>60</v>
      </c>
    </row>
    <row r="58" spans="1:35" s="1154" customFormat="1" ht="9" customHeight="1">
      <c r="A58" s="1167"/>
      <c r="C58" s="216" t="s">
        <v>401</v>
      </c>
      <c r="D58" s="189">
        <v>61</v>
      </c>
      <c r="E58" s="180" t="s">
        <v>351</v>
      </c>
      <c r="F58" s="180" t="s">
        <v>351</v>
      </c>
      <c r="G58" s="436" t="s">
        <v>351</v>
      </c>
      <c r="H58" s="273"/>
      <c r="I58" s="180" t="s">
        <v>351</v>
      </c>
      <c r="J58" s="874" t="s">
        <v>351</v>
      </c>
      <c r="K58" s="180" t="s">
        <v>351</v>
      </c>
      <c r="L58" s="180" t="s">
        <v>351</v>
      </c>
      <c r="M58" s="895"/>
      <c r="N58" s="450" t="s">
        <v>351</v>
      </c>
      <c r="O58" s="1238"/>
      <c r="P58" s="190">
        <v>194.79</v>
      </c>
      <c r="Q58" s="180" t="s">
        <v>351</v>
      </c>
      <c r="R58" s="180" t="s">
        <v>351</v>
      </c>
      <c r="S58" s="180" t="s">
        <v>351</v>
      </c>
      <c r="T58" s="184">
        <v>6.163</v>
      </c>
      <c r="U58" s="180" t="s">
        <v>351</v>
      </c>
      <c r="V58" s="184">
        <v>1036.254585</v>
      </c>
      <c r="W58" s="194"/>
      <c r="X58" s="194"/>
      <c r="Y58" s="194"/>
      <c r="Z58" s="448">
        <v>67.264</v>
      </c>
      <c r="AA58" s="1317"/>
      <c r="AB58" s="194"/>
      <c r="AC58" s="185">
        <v>2485.5372</v>
      </c>
      <c r="AD58" s="1318">
        <v>75.687</v>
      </c>
      <c r="AE58" s="1319" t="s">
        <v>351</v>
      </c>
      <c r="AF58" s="449">
        <v>1103.5735849999999</v>
      </c>
      <c r="AG58" s="449">
        <v>2762.1772</v>
      </c>
      <c r="AH58" s="449">
        <v>3865.750785</v>
      </c>
      <c r="AI58" s="192">
        <v>61</v>
      </c>
    </row>
    <row r="59" spans="1:35" s="1154" customFormat="1" ht="9" customHeight="1">
      <c r="A59" s="1167"/>
      <c r="C59" s="216" t="s">
        <v>559</v>
      </c>
      <c r="D59" s="189" t="s">
        <v>560</v>
      </c>
      <c r="E59" s="185" t="s">
        <v>351</v>
      </c>
      <c r="F59" s="185" t="s">
        <v>351</v>
      </c>
      <c r="G59" s="1244">
        <v>260.696</v>
      </c>
      <c r="H59" s="1247"/>
      <c r="I59" s="185" t="s">
        <v>351</v>
      </c>
      <c r="J59" s="185">
        <v>41.941</v>
      </c>
      <c r="K59" s="185">
        <v>3107.212</v>
      </c>
      <c r="L59" s="1239" t="s">
        <v>351</v>
      </c>
      <c r="M59" s="895"/>
      <c r="N59" s="1281">
        <v>1.8472800000000003</v>
      </c>
      <c r="O59" s="1238"/>
      <c r="P59" s="1246">
        <v>249.498</v>
      </c>
      <c r="Q59" s="185">
        <v>336.287</v>
      </c>
      <c r="R59" s="185" t="s">
        <v>351</v>
      </c>
      <c r="S59" s="185" t="s">
        <v>351</v>
      </c>
      <c r="T59" s="1239">
        <v>21.494999999999997</v>
      </c>
      <c r="U59" s="185" t="s">
        <v>351</v>
      </c>
      <c r="V59" s="1239">
        <v>5115.260711999999</v>
      </c>
      <c r="W59" s="194"/>
      <c r="X59" s="194"/>
      <c r="Y59" s="194"/>
      <c r="Z59" s="448">
        <v>1460.717</v>
      </c>
      <c r="AA59" s="1317"/>
      <c r="AB59" s="194"/>
      <c r="AC59" s="185">
        <v>2721.8952</v>
      </c>
      <c r="AD59" s="1318">
        <v>64.443</v>
      </c>
      <c r="AE59" s="1319">
        <v>973.7370000000001</v>
      </c>
      <c r="AF59" s="448">
        <v>6575.977712</v>
      </c>
      <c r="AG59" s="448">
        <v>7779.223320000001</v>
      </c>
      <c r="AH59" s="448">
        <v>14355.201032</v>
      </c>
      <c r="AI59" s="192" t="s">
        <v>560</v>
      </c>
    </row>
    <row r="60" spans="1:35" s="1326" customFormat="1" ht="9" customHeight="1">
      <c r="A60" s="1167"/>
      <c r="B60" s="1154"/>
      <c r="C60" s="216" t="s">
        <v>561</v>
      </c>
      <c r="D60" s="189" t="s">
        <v>562</v>
      </c>
      <c r="E60" s="185" t="s">
        <v>351</v>
      </c>
      <c r="F60" s="185" t="s">
        <v>351</v>
      </c>
      <c r="G60" s="1244">
        <v>118.68</v>
      </c>
      <c r="H60" s="1247"/>
      <c r="I60" s="185" t="s">
        <v>351</v>
      </c>
      <c r="J60" s="185" t="s">
        <v>351</v>
      </c>
      <c r="K60" s="1234" t="s">
        <v>351</v>
      </c>
      <c r="L60" s="1239" t="s">
        <v>351</v>
      </c>
      <c r="M60" s="895"/>
      <c r="N60" s="1281" t="s">
        <v>351</v>
      </c>
      <c r="O60" s="1238"/>
      <c r="P60" s="1246">
        <v>3.7859999999999996</v>
      </c>
      <c r="Q60" s="185" t="s">
        <v>351</v>
      </c>
      <c r="R60" s="185" t="s">
        <v>351</v>
      </c>
      <c r="S60" s="185" t="s">
        <v>351</v>
      </c>
      <c r="T60" s="1239">
        <v>1.527</v>
      </c>
      <c r="U60" s="185" t="s">
        <v>351</v>
      </c>
      <c r="V60" s="1239">
        <v>2151.709758</v>
      </c>
      <c r="W60" s="194"/>
      <c r="X60" s="194"/>
      <c r="Y60" s="194"/>
      <c r="Z60" s="448" t="s">
        <v>351</v>
      </c>
      <c r="AA60" s="1317"/>
      <c r="AB60" s="194"/>
      <c r="AC60" s="185">
        <v>3035.5452</v>
      </c>
      <c r="AD60" s="1318">
        <v>3.085</v>
      </c>
      <c r="AE60" s="1319" t="s">
        <v>351</v>
      </c>
      <c r="AF60" s="448">
        <v>2151.709758</v>
      </c>
      <c r="AG60" s="448">
        <v>3162.6232000000005</v>
      </c>
      <c r="AH60" s="448">
        <v>5314.332958</v>
      </c>
      <c r="AI60" s="192" t="s">
        <v>562</v>
      </c>
    </row>
    <row r="61" spans="1:35" s="1326" customFormat="1" ht="9" customHeight="1">
      <c r="A61" s="1167"/>
      <c r="B61" s="1154"/>
      <c r="C61" s="1327" t="s">
        <v>402</v>
      </c>
      <c r="D61" s="882">
        <v>67</v>
      </c>
      <c r="E61" s="1234">
        <v>0.883</v>
      </c>
      <c r="F61" s="1234" t="s">
        <v>351</v>
      </c>
      <c r="G61" s="1320" t="s">
        <v>351</v>
      </c>
      <c r="H61" s="1247"/>
      <c r="I61" s="1234"/>
      <c r="J61" s="1234" t="s">
        <v>351</v>
      </c>
      <c r="K61" s="1234" t="s">
        <v>351</v>
      </c>
      <c r="L61" s="1321" t="s">
        <v>351</v>
      </c>
      <c r="M61" s="895"/>
      <c r="N61" s="1322" t="s">
        <v>351</v>
      </c>
      <c r="O61" s="1238"/>
      <c r="P61" s="1323">
        <v>158.426</v>
      </c>
      <c r="Q61" s="1234" t="s">
        <v>351</v>
      </c>
      <c r="R61" s="1234" t="s">
        <v>351</v>
      </c>
      <c r="S61" s="1234" t="s">
        <v>351</v>
      </c>
      <c r="T61" s="1321">
        <v>19.302</v>
      </c>
      <c r="U61" s="1234"/>
      <c r="V61" s="1321">
        <v>1213.4360069999998</v>
      </c>
      <c r="W61" s="194"/>
      <c r="X61" s="194"/>
      <c r="Y61" s="194"/>
      <c r="Z61" s="876">
        <v>15.076</v>
      </c>
      <c r="AA61" s="203"/>
      <c r="AB61" s="194"/>
      <c r="AC61" s="1234">
        <v>1965.0852</v>
      </c>
      <c r="AD61" s="1324">
        <v>72.602</v>
      </c>
      <c r="AE61" s="1325" t="s">
        <v>351</v>
      </c>
      <c r="AF61" s="876">
        <v>1229.3950069999999</v>
      </c>
      <c r="AG61" s="876">
        <v>2215.4152</v>
      </c>
      <c r="AH61" s="876">
        <v>3444.8102069999995</v>
      </c>
      <c r="AI61" s="872">
        <v>67</v>
      </c>
    </row>
    <row r="62" spans="1:35" s="1154" customFormat="1" ht="9" customHeight="1">
      <c r="A62" s="1167"/>
      <c r="C62" s="216" t="s">
        <v>563</v>
      </c>
      <c r="D62" s="189">
        <v>68</v>
      </c>
      <c r="E62" s="180" t="s">
        <v>351</v>
      </c>
      <c r="F62" s="180" t="s">
        <v>351</v>
      </c>
      <c r="G62" s="436" t="s">
        <v>351</v>
      </c>
      <c r="H62" s="273"/>
      <c r="I62" s="180" t="s">
        <v>351</v>
      </c>
      <c r="J62" s="180" t="s">
        <v>351</v>
      </c>
      <c r="K62" s="180" t="s">
        <v>351</v>
      </c>
      <c r="L62" s="180" t="s">
        <v>351</v>
      </c>
      <c r="M62" s="895"/>
      <c r="N62" s="450" t="s">
        <v>351</v>
      </c>
      <c r="O62" s="1238"/>
      <c r="P62" s="190">
        <v>11.882</v>
      </c>
      <c r="Q62" s="180" t="s">
        <v>351</v>
      </c>
      <c r="R62" s="180" t="s">
        <v>351</v>
      </c>
      <c r="S62" s="180" t="s">
        <v>351</v>
      </c>
      <c r="T62" s="184">
        <v>2.001</v>
      </c>
      <c r="U62" s="180" t="s">
        <v>351</v>
      </c>
      <c r="V62" s="184">
        <v>106.91376</v>
      </c>
      <c r="W62" s="194"/>
      <c r="X62" s="194"/>
      <c r="Y62" s="194"/>
      <c r="Z62" s="448">
        <v>1.923</v>
      </c>
      <c r="AA62" s="1317"/>
      <c r="AB62" s="194"/>
      <c r="AC62" s="185">
        <v>783.4032</v>
      </c>
      <c r="AD62" s="1318">
        <v>149.663</v>
      </c>
      <c r="AE62" s="1319" t="s">
        <v>351</v>
      </c>
      <c r="AF62" s="449">
        <v>108.83676</v>
      </c>
      <c r="AG62" s="449">
        <v>946.9492</v>
      </c>
      <c r="AH62" s="449">
        <v>1055.78596</v>
      </c>
      <c r="AI62" s="192">
        <v>68</v>
      </c>
    </row>
    <row r="63" spans="1:35" ht="9" customHeight="1">
      <c r="A63" s="1167"/>
      <c r="B63" s="1154"/>
      <c r="C63" s="216" t="s">
        <v>564</v>
      </c>
      <c r="D63" s="189">
        <v>69</v>
      </c>
      <c r="E63" s="185" t="s">
        <v>351</v>
      </c>
      <c r="F63" s="185" t="s">
        <v>351</v>
      </c>
      <c r="G63" s="1244" t="s">
        <v>351</v>
      </c>
      <c r="H63" s="1247"/>
      <c r="I63" s="185" t="s">
        <v>351</v>
      </c>
      <c r="J63" s="185" t="s">
        <v>351</v>
      </c>
      <c r="K63" s="185" t="s">
        <v>351</v>
      </c>
      <c r="L63" s="1239" t="s">
        <v>351</v>
      </c>
      <c r="M63" s="895"/>
      <c r="N63" s="1281" t="s">
        <v>351</v>
      </c>
      <c r="O63" s="1238"/>
      <c r="P63" s="1246">
        <v>19.697</v>
      </c>
      <c r="Q63" s="185" t="s">
        <v>351</v>
      </c>
      <c r="R63" s="185" t="s">
        <v>351</v>
      </c>
      <c r="S63" s="185" t="s">
        <v>351</v>
      </c>
      <c r="T63" s="1239" t="s">
        <v>351</v>
      </c>
      <c r="U63" s="185" t="s">
        <v>351</v>
      </c>
      <c r="V63" s="1239">
        <v>144.75560399999998</v>
      </c>
      <c r="W63" s="194"/>
      <c r="X63" s="194"/>
      <c r="Y63" s="194"/>
      <c r="Z63" s="448" t="s">
        <v>351</v>
      </c>
      <c r="AA63" s="1317"/>
      <c r="AB63" s="194"/>
      <c r="AC63" s="185">
        <v>536.5296000000001</v>
      </c>
      <c r="AD63" s="1318">
        <v>55.813</v>
      </c>
      <c r="AE63" s="1319" t="s">
        <v>351</v>
      </c>
      <c r="AF63" s="448">
        <v>144.75560399999998</v>
      </c>
      <c r="AG63" s="448">
        <v>612.4876</v>
      </c>
      <c r="AH63" s="448">
        <v>757.243204</v>
      </c>
      <c r="AI63" s="192">
        <v>69</v>
      </c>
    </row>
    <row r="64" spans="1:35" ht="9" customHeight="1">
      <c r="A64" s="1248" t="s">
        <v>404</v>
      </c>
      <c r="B64" s="1328"/>
      <c r="C64" s="216" t="s">
        <v>403</v>
      </c>
      <c r="D64" s="882">
        <v>70</v>
      </c>
      <c r="E64" s="1234" t="s">
        <v>351</v>
      </c>
      <c r="F64" s="1234" t="s">
        <v>351</v>
      </c>
      <c r="G64" s="1320" t="s">
        <v>351</v>
      </c>
      <c r="H64" s="1247"/>
      <c r="I64" s="1234"/>
      <c r="J64" s="1234" t="s">
        <v>351</v>
      </c>
      <c r="K64" s="1234" t="s">
        <v>351</v>
      </c>
      <c r="L64" s="1321" t="s">
        <v>351</v>
      </c>
      <c r="M64" s="895"/>
      <c r="N64" s="1322" t="s">
        <v>351</v>
      </c>
      <c r="O64" s="1238"/>
      <c r="P64" s="1323">
        <v>102.927</v>
      </c>
      <c r="Q64" s="1234" t="s">
        <v>351</v>
      </c>
      <c r="R64" s="1234" t="s">
        <v>351</v>
      </c>
      <c r="S64" s="1234" t="s">
        <v>351</v>
      </c>
      <c r="T64" s="1321">
        <v>13.358</v>
      </c>
      <c r="U64" s="1234"/>
      <c r="V64" s="1321">
        <v>414.431496</v>
      </c>
      <c r="W64" s="194"/>
      <c r="X64" s="194"/>
      <c r="Y64" s="194"/>
      <c r="Z64" s="876">
        <v>13.681</v>
      </c>
      <c r="AA64" s="203"/>
      <c r="AB64" s="194"/>
      <c r="AC64" s="1234">
        <v>930.2472</v>
      </c>
      <c r="AD64" s="1324">
        <v>79.866</v>
      </c>
      <c r="AE64" s="1325" t="s">
        <v>351</v>
      </c>
      <c r="AF64" s="876">
        <v>428.11249599999996</v>
      </c>
      <c r="AG64" s="876">
        <v>1126.3982</v>
      </c>
      <c r="AH64" s="876">
        <v>1554.510696</v>
      </c>
      <c r="AI64" s="872">
        <v>70</v>
      </c>
    </row>
    <row r="65" spans="1:35" ht="9" customHeight="1">
      <c r="A65" s="1248" t="s">
        <v>355</v>
      </c>
      <c r="B65" s="1328"/>
      <c r="C65" s="216" t="s">
        <v>565</v>
      </c>
      <c r="D65" s="254" t="s">
        <v>566</v>
      </c>
      <c r="E65" s="180">
        <v>1.417</v>
      </c>
      <c r="F65" s="180" t="s">
        <v>351</v>
      </c>
      <c r="G65" s="436" t="s">
        <v>351</v>
      </c>
      <c r="H65" s="273"/>
      <c r="I65" s="180" t="s">
        <v>351</v>
      </c>
      <c r="J65" s="180" t="s">
        <v>351</v>
      </c>
      <c r="K65" s="180" t="s">
        <v>351</v>
      </c>
      <c r="L65" s="180" t="s">
        <v>351</v>
      </c>
      <c r="M65" s="895"/>
      <c r="N65" s="450" t="s">
        <v>351</v>
      </c>
      <c r="O65" s="1238"/>
      <c r="P65" s="190">
        <v>43.67</v>
      </c>
      <c r="Q65" s="180" t="s">
        <v>351</v>
      </c>
      <c r="R65" s="180" t="s">
        <v>351</v>
      </c>
      <c r="S65" s="180" t="s">
        <v>351</v>
      </c>
      <c r="T65" s="184">
        <v>20.308</v>
      </c>
      <c r="U65" s="180" t="s">
        <v>351</v>
      </c>
      <c r="V65" s="184">
        <v>908.555946</v>
      </c>
      <c r="W65" s="194"/>
      <c r="X65" s="194"/>
      <c r="Y65" s="194"/>
      <c r="Z65" s="448">
        <v>3.322</v>
      </c>
      <c r="AA65" s="1317"/>
      <c r="AB65" s="194"/>
      <c r="AC65" s="185">
        <v>1399.8456</v>
      </c>
      <c r="AD65" s="1318">
        <v>234.899</v>
      </c>
      <c r="AE65" s="1319" t="s">
        <v>351</v>
      </c>
      <c r="AF65" s="449">
        <v>913.294946</v>
      </c>
      <c r="AG65" s="449">
        <v>1698.7226</v>
      </c>
      <c r="AH65" s="449">
        <v>2612.017546</v>
      </c>
      <c r="AI65" s="451" t="s">
        <v>566</v>
      </c>
    </row>
    <row r="66" spans="1:35" ht="9" customHeight="1">
      <c r="A66" s="1248" t="s">
        <v>405</v>
      </c>
      <c r="B66" s="1328"/>
      <c r="C66" s="216" t="s">
        <v>567</v>
      </c>
      <c r="D66" s="882">
        <v>73</v>
      </c>
      <c r="E66" s="1234" t="s">
        <v>351</v>
      </c>
      <c r="F66" s="1234" t="s">
        <v>351</v>
      </c>
      <c r="G66" s="1320" t="s">
        <v>351</v>
      </c>
      <c r="H66" s="1247"/>
      <c r="I66" s="1234"/>
      <c r="J66" s="1234" t="s">
        <v>351</v>
      </c>
      <c r="K66" s="1234" t="s">
        <v>351</v>
      </c>
      <c r="L66" s="1321" t="s">
        <v>351</v>
      </c>
      <c r="M66" s="895"/>
      <c r="N66" s="1322" t="s">
        <v>351</v>
      </c>
      <c r="O66" s="1238"/>
      <c r="P66" s="1323">
        <v>24.949</v>
      </c>
      <c r="Q66" s="1234" t="s">
        <v>351</v>
      </c>
      <c r="R66" s="1234" t="s">
        <v>351</v>
      </c>
      <c r="S66" s="1234" t="s">
        <v>351</v>
      </c>
      <c r="T66" s="1321" t="s">
        <v>351</v>
      </c>
      <c r="U66" s="1234"/>
      <c r="V66" s="1321">
        <v>71.463408</v>
      </c>
      <c r="W66" s="194"/>
      <c r="X66" s="194"/>
      <c r="Y66" s="194"/>
      <c r="Z66" s="876">
        <v>96.563</v>
      </c>
      <c r="AA66" s="203"/>
      <c r="AB66" s="194"/>
      <c r="AC66" s="1234">
        <v>140.58360000000002</v>
      </c>
      <c r="AD66" s="1324">
        <v>2.237</v>
      </c>
      <c r="AE66" s="1325" t="s">
        <v>351</v>
      </c>
      <c r="AF66" s="876">
        <v>168.026408</v>
      </c>
      <c r="AG66" s="876">
        <v>167.76960000000003</v>
      </c>
      <c r="AH66" s="876">
        <v>335.79600800000003</v>
      </c>
      <c r="AI66" s="872">
        <v>73</v>
      </c>
    </row>
    <row r="67" spans="1:35" ht="9" customHeight="1">
      <c r="A67" s="1248" t="s">
        <v>406</v>
      </c>
      <c r="B67" s="1328"/>
      <c r="C67" s="216" t="s">
        <v>568</v>
      </c>
      <c r="D67" s="189">
        <v>74</v>
      </c>
      <c r="E67" s="185" t="s">
        <v>351</v>
      </c>
      <c r="F67" s="185" t="s">
        <v>351</v>
      </c>
      <c r="G67" s="1244" t="s">
        <v>351</v>
      </c>
      <c r="H67" s="1247"/>
      <c r="I67" s="185" t="s">
        <v>351</v>
      </c>
      <c r="J67" s="185" t="s">
        <v>351</v>
      </c>
      <c r="K67" s="185" t="s">
        <v>351</v>
      </c>
      <c r="L67" s="185" t="s">
        <v>351</v>
      </c>
      <c r="M67" s="895"/>
      <c r="N67" s="1281" t="s">
        <v>351</v>
      </c>
      <c r="O67" s="1238"/>
      <c r="P67" s="1246">
        <v>24.886</v>
      </c>
      <c r="Q67" s="185" t="s">
        <v>351</v>
      </c>
      <c r="R67" s="185" t="s">
        <v>351</v>
      </c>
      <c r="S67" s="185" t="s">
        <v>351</v>
      </c>
      <c r="T67" s="1239" t="s">
        <v>351</v>
      </c>
      <c r="U67" s="185" t="s">
        <v>351</v>
      </c>
      <c r="V67" s="1239">
        <v>60.49067999999999</v>
      </c>
      <c r="W67" s="194"/>
      <c r="X67" s="194"/>
      <c r="Y67" s="194"/>
      <c r="Z67" s="448">
        <v>12.638</v>
      </c>
      <c r="AA67" s="1317"/>
      <c r="AB67" s="194"/>
      <c r="AC67" s="185">
        <v>143.06400000000002</v>
      </c>
      <c r="AD67" s="1318">
        <v>10.145</v>
      </c>
      <c r="AE67" s="1319" t="s">
        <v>351</v>
      </c>
      <c r="AF67" s="448">
        <v>73.12867999999999</v>
      </c>
      <c r="AG67" s="448">
        <v>178.57400000000004</v>
      </c>
      <c r="AH67" s="448">
        <v>251.70268000000004</v>
      </c>
      <c r="AI67" s="192">
        <v>74</v>
      </c>
    </row>
    <row r="68" spans="1:35" ht="9" customHeight="1">
      <c r="A68" s="1167"/>
      <c r="B68" s="1329"/>
      <c r="C68" s="216" t="s">
        <v>569</v>
      </c>
      <c r="D68" s="189">
        <v>75</v>
      </c>
      <c r="E68" s="185" t="s">
        <v>351</v>
      </c>
      <c r="F68" s="185" t="s">
        <v>351</v>
      </c>
      <c r="G68" s="1244" t="s">
        <v>351</v>
      </c>
      <c r="H68" s="1247"/>
      <c r="I68" s="185" t="s">
        <v>351</v>
      </c>
      <c r="J68" s="185" t="s">
        <v>351</v>
      </c>
      <c r="K68" s="185" t="s">
        <v>351</v>
      </c>
      <c r="L68" s="185" t="s">
        <v>351</v>
      </c>
      <c r="M68" s="895"/>
      <c r="N68" s="1281" t="s">
        <v>351</v>
      </c>
      <c r="O68" s="1238"/>
      <c r="P68" s="1246">
        <v>20.338</v>
      </c>
      <c r="Q68" s="185" t="s">
        <v>351</v>
      </c>
      <c r="R68" s="185" t="s">
        <v>351</v>
      </c>
      <c r="S68" s="185" t="s">
        <v>351</v>
      </c>
      <c r="T68" s="1239">
        <v>2.052</v>
      </c>
      <c r="U68" s="185" t="s">
        <v>351</v>
      </c>
      <c r="V68" s="1239">
        <v>57.325469999999996</v>
      </c>
      <c r="W68" s="194"/>
      <c r="X68" s="194"/>
      <c r="Y68" s="194"/>
      <c r="Z68" s="448" t="s">
        <v>351</v>
      </c>
      <c r="AA68" s="1317"/>
      <c r="AB68" s="194"/>
      <c r="AC68" s="185">
        <v>67.194</v>
      </c>
      <c r="AD68" s="1318">
        <v>6.108</v>
      </c>
      <c r="AE68" s="1319" t="s">
        <v>351</v>
      </c>
      <c r="AF68" s="448">
        <v>57.325469999999996</v>
      </c>
      <c r="AG68" s="448">
        <v>95.69200000000001</v>
      </c>
      <c r="AH68" s="448">
        <v>153.01747</v>
      </c>
      <c r="AI68" s="192">
        <v>75</v>
      </c>
    </row>
    <row r="69" spans="1:35" ht="9.75" customHeight="1">
      <c r="A69" s="1167"/>
      <c r="B69" s="1154"/>
      <c r="C69" s="324" t="s">
        <v>84</v>
      </c>
      <c r="D69" s="885" t="s">
        <v>3</v>
      </c>
      <c r="E69" s="262"/>
      <c r="F69" s="262"/>
      <c r="G69" s="1330"/>
      <c r="H69" s="1331"/>
      <c r="I69" s="262"/>
      <c r="J69" s="262"/>
      <c r="K69" s="262"/>
      <c r="L69" s="1332"/>
      <c r="M69" s="897"/>
      <c r="N69" s="1333"/>
      <c r="O69" s="1332"/>
      <c r="P69" s="1334"/>
      <c r="Q69" s="262"/>
      <c r="R69" s="262"/>
      <c r="S69" s="262"/>
      <c r="T69" s="1332"/>
      <c r="U69" s="262"/>
      <c r="V69" s="1332"/>
      <c r="W69" s="262"/>
      <c r="X69" s="262"/>
      <c r="Y69" s="262"/>
      <c r="Z69" s="262"/>
      <c r="AA69" s="1333"/>
      <c r="AB69" s="262"/>
      <c r="AC69" s="262"/>
      <c r="AD69" s="1330"/>
      <c r="AE69" s="1331"/>
      <c r="AF69" s="262"/>
      <c r="AG69" s="262"/>
      <c r="AH69" s="262"/>
      <c r="AI69" s="880" t="s">
        <v>3</v>
      </c>
    </row>
    <row r="70" spans="1:36" ht="9.75" customHeight="1">
      <c r="A70" s="1167"/>
      <c r="B70" s="1154"/>
      <c r="C70" s="219" t="s">
        <v>85</v>
      </c>
      <c r="D70" s="189">
        <v>76</v>
      </c>
      <c r="E70" s="185">
        <v>2.355</v>
      </c>
      <c r="F70" s="185" t="s">
        <v>351</v>
      </c>
      <c r="G70" s="1244">
        <v>379.37600000000003</v>
      </c>
      <c r="H70" s="1247"/>
      <c r="I70" s="185" t="s">
        <v>351</v>
      </c>
      <c r="J70" s="185">
        <v>41.941</v>
      </c>
      <c r="K70" s="185">
        <v>3128.088</v>
      </c>
      <c r="L70" s="1239" t="s">
        <v>351</v>
      </c>
      <c r="M70" s="895"/>
      <c r="N70" s="1281">
        <v>48.45888</v>
      </c>
      <c r="O70" s="1238"/>
      <c r="P70" s="1246">
        <v>1396.0039999999997</v>
      </c>
      <c r="Q70" s="185">
        <v>419.383</v>
      </c>
      <c r="R70" s="185" t="s">
        <v>351</v>
      </c>
      <c r="S70" s="185" t="s">
        <v>351</v>
      </c>
      <c r="T70" s="1239">
        <v>135.27</v>
      </c>
      <c r="U70" s="185" t="s">
        <v>351</v>
      </c>
      <c r="V70" s="1239">
        <v>17115.943412999997</v>
      </c>
      <c r="W70" s="194"/>
      <c r="X70" s="194"/>
      <c r="Y70" s="194"/>
      <c r="Z70" s="185">
        <v>8133.067</v>
      </c>
      <c r="AA70" s="194"/>
      <c r="AB70" s="194"/>
      <c r="AC70" s="185">
        <v>20969.100000000002</v>
      </c>
      <c r="AD70" s="1244">
        <v>3357.2490000000003</v>
      </c>
      <c r="AE70" s="1245">
        <v>973.7370000000001</v>
      </c>
      <c r="AF70" s="185">
        <v>25251.365412999996</v>
      </c>
      <c r="AG70" s="185">
        <v>30848.606880000003</v>
      </c>
      <c r="AH70" s="185">
        <v>56099.972293</v>
      </c>
      <c r="AI70" s="192">
        <v>76</v>
      </c>
      <c r="AJ70" s="1335"/>
    </row>
    <row r="71" spans="1:35" ht="9.75" customHeight="1">
      <c r="A71" s="1167"/>
      <c r="B71" s="1154"/>
      <c r="C71" s="264" t="s">
        <v>86</v>
      </c>
      <c r="D71" s="886"/>
      <c r="E71" s="268"/>
      <c r="F71" s="268"/>
      <c r="G71" s="1336"/>
      <c r="H71" s="1337"/>
      <c r="I71" s="268"/>
      <c r="J71" s="268"/>
      <c r="K71" s="268"/>
      <c r="L71" s="1338"/>
      <c r="M71" s="898"/>
      <c r="N71" s="268"/>
      <c r="O71" s="1338"/>
      <c r="P71" s="898"/>
      <c r="Q71" s="268"/>
      <c r="R71" s="268"/>
      <c r="S71" s="268"/>
      <c r="T71" s="1338"/>
      <c r="U71" s="268"/>
      <c r="V71" s="1338"/>
      <c r="W71" s="268"/>
      <c r="X71" s="268"/>
      <c r="Y71" s="268"/>
      <c r="Z71" s="268"/>
      <c r="AA71" s="1339"/>
      <c r="AB71" s="268"/>
      <c r="AC71" s="268"/>
      <c r="AD71" s="1336"/>
      <c r="AE71" s="1337"/>
      <c r="AF71" s="268"/>
      <c r="AG71" s="268"/>
      <c r="AH71" s="268"/>
      <c r="AI71" s="881"/>
    </row>
    <row r="72" spans="1:35" ht="9" customHeight="1">
      <c r="A72" s="1167"/>
      <c r="B72" s="1154"/>
      <c r="C72" s="216" t="s">
        <v>407</v>
      </c>
      <c r="D72" s="189">
        <v>77</v>
      </c>
      <c r="E72" s="322" t="s">
        <v>351</v>
      </c>
      <c r="F72" s="194"/>
      <c r="G72" s="1240"/>
      <c r="H72" s="1247"/>
      <c r="I72" s="194"/>
      <c r="J72" s="322" t="s">
        <v>351</v>
      </c>
      <c r="K72" s="194"/>
      <c r="L72" s="1238"/>
      <c r="M72" s="893"/>
      <c r="N72" s="185">
        <v>1039.632</v>
      </c>
      <c r="O72" s="1238"/>
      <c r="P72" s="1334"/>
      <c r="Q72" s="262"/>
      <c r="R72" s="194"/>
      <c r="S72" s="194"/>
      <c r="T72" s="1239" t="s">
        <v>351</v>
      </c>
      <c r="U72" s="194"/>
      <c r="V72" s="1331"/>
      <c r="W72" s="194"/>
      <c r="X72" s="194"/>
      <c r="Y72" s="194"/>
      <c r="Z72" s="185">
        <v>51</v>
      </c>
      <c r="AA72" s="203"/>
      <c r="AB72" s="194"/>
      <c r="AC72" s="185">
        <v>901.44</v>
      </c>
      <c r="AD72" s="1240"/>
      <c r="AE72" s="1247"/>
      <c r="AF72" s="185">
        <v>51</v>
      </c>
      <c r="AG72" s="322">
        <v>1941.0720000000001</v>
      </c>
      <c r="AH72" s="185">
        <v>1992.0720000000001</v>
      </c>
      <c r="AI72" s="192">
        <v>77</v>
      </c>
    </row>
    <row r="73" spans="1:35" ht="9" customHeight="1">
      <c r="A73" s="1167"/>
      <c r="B73" s="1154"/>
      <c r="C73" s="216" t="s">
        <v>408</v>
      </c>
      <c r="D73" s="189">
        <v>78</v>
      </c>
      <c r="E73" s="194"/>
      <c r="F73" s="194"/>
      <c r="G73" s="1240"/>
      <c r="H73" s="1247"/>
      <c r="I73" s="194"/>
      <c r="J73" s="194"/>
      <c r="K73" s="194"/>
      <c r="L73" s="1238"/>
      <c r="M73" s="1246">
        <v>21227.2125</v>
      </c>
      <c r="N73" s="185">
        <v>28426.632</v>
      </c>
      <c r="O73" s="1238"/>
      <c r="P73" s="893"/>
      <c r="Q73" s="194"/>
      <c r="R73" s="194"/>
      <c r="S73" s="194"/>
      <c r="T73" s="1239">
        <v>552.432</v>
      </c>
      <c r="U73" s="194"/>
      <c r="V73" s="1245">
        <v>269.183526</v>
      </c>
      <c r="W73" s="194"/>
      <c r="X73" s="194"/>
      <c r="Y73" s="194"/>
      <c r="Z73" s="185">
        <v>3225</v>
      </c>
      <c r="AA73" s="203"/>
      <c r="AB73" s="194"/>
      <c r="AC73" s="194"/>
      <c r="AD73" s="1240"/>
      <c r="AE73" s="1247"/>
      <c r="AF73" s="185">
        <v>3494.183526</v>
      </c>
      <c r="AG73" s="185">
        <v>50206.27650000001</v>
      </c>
      <c r="AH73" s="185">
        <v>53700.46002600001</v>
      </c>
      <c r="AI73" s="192">
        <v>78</v>
      </c>
    </row>
    <row r="74" spans="1:35" ht="9" customHeight="1">
      <c r="A74" s="1167"/>
      <c r="B74" s="1154"/>
      <c r="C74" s="216" t="s">
        <v>409</v>
      </c>
      <c r="D74" s="189">
        <v>79</v>
      </c>
      <c r="E74" s="194"/>
      <c r="F74" s="194"/>
      <c r="G74" s="1240"/>
      <c r="H74" s="1247"/>
      <c r="I74" s="194"/>
      <c r="J74" s="194"/>
      <c r="K74" s="194"/>
      <c r="L74" s="1238"/>
      <c r="M74" s="1246" t="s">
        <v>351</v>
      </c>
      <c r="N74" s="194"/>
      <c r="O74" s="1239">
        <v>428</v>
      </c>
      <c r="P74" s="893"/>
      <c r="Q74" s="194"/>
      <c r="R74" s="194"/>
      <c r="S74" s="194"/>
      <c r="T74" s="1238"/>
      <c r="U74" s="194"/>
      <c r="V74" s="1238"/>
      <c r="W74" s="194"/>
      <c r="X74" s="194"/>
      <c r="Y74" s="194"/>
      <c r="Z74" s="185" t="s">
        <v>351</v>
      </c>
      <c r="AA74" s="203"/>
      <c r="AB74" s="194"/>
      <c r="AC74" s="194"/>
      <c r="AD74" s="1240"/>
      <c r="AE74" s="1247"/>
      <c r="AF74" s="194"/>
      <c r="AG74" s="185">
        <v>428</v>
      </c>
      <c r="AH74" s="185">
        <v>428</v>
      </c>
      <c r="AI74" s="192">
        <v>79</v>
      </c>
    </row>
    <row r="75" spans="1:35" ht="9" customHeight="1">
      <c r="A75" s="1167"/>
      <c r="B75" s="1154"/>
      <c r="C75" s="216" t="s">
        <v>410</v>
      </c>
      <c r="D75" s="189">
        <v>80</v>
      </c>
      <c r="E75" s="194"/>
      <c r="F75" s="194"/>
      <c r="G75" s="1240"/>
      <c r="H75" s="1247"/>
      <c r="I75" s="194"/>
      <c r="J75" s="194"/>
      <c r="K75" s="194"/>
      <c r="L75" s="1238"/>
      <c r="M75" s="898"/>
      <c r="N75" s="185" t="s">
        <v>351</v>
      </c>
      <c r="O75" s="1338"/>
      <c r="P75" s="893"/>
      <c r="Q75" s="194"/>
      <c r="R75" s="194"/>
      <c r="S75" s="194"/>
      <c r="T75" s="1238"/>
      <c r="U75" s="194"/>
      <c r="V75" s="1238"/>
      <c r="W75" s="194"/>
      <c r="X75" s="194"/>
      <c r="Y75" s="194"/>
      <c r="Z75" s="185" t="s">
        <v>351</v>
      </c>
      <c r="AA75" s="203"/>
      <c r="AB75" s="194"/>
      <c r="AC75" s="194"/>
      <c r="AD75" s="1240"/>
      <c r="AE75" s="1247"/>
      <c r="AF75" s="194"/>
      <c r="AG75" s="185" t="s">
        <v>351</v>
      </c>
      <c r="AH75" s="185" t="s">
        <v>351</v>
      </c>
      <c r="AI75" s="192">
        <v>80</v>
      </c>
    </row>
    <row r="76" spans="1:35" ht="9.75" customHeight="1">
      <c r="A76" s="1167"/>
      <c r="B76" s="1154"/>
      <c r="C76" s="1273" t="s">
        <v>411</v>
      </c>
      <c r="D76" s="197">
        <v>81</v>
      </c>
      <c r="E76" s="1284" t="s">
        <v>351</v>
      </c>
      <c r="F76" s="228"/>
      <c r="G76" s="1288"/>
      <c r="H76" s="1278"/>
      <c r="I76" s="228"/>
      <c r="J76" s="1284" t="s">
        <v>351</v>
      </c>
      <c r="K76" s="228"/>
      <c r="L76" s="1274"/>
      <c r="M76" s="1255">
        <v>21227.2125</v>
      </c>
      <c r="N76" s="201">
        <v>29466.264000000003</v>
      </c>
      <c r="O76" s="1254">
        <v>428</v>
      </c>
      <c r="P76" s="894"/>
      <c r="Q76" s="228"/>
      <c r="R76" s="228"/>
      <c r="S76" s="228"/>
      <c r="T76" s="1253">
        <v>552.432</v>
      </c>
      <c r="U76" s="228"/>
      <c r="V76" s="1253">
        <v>269.183526</v>
      </c>
      <c r="W76" s="228"/>
      <c r="X76" s="228"/>
      <c r="Y76" s="228"/>
      <c r="Z76" s="201">
        <v>3276</v>
      </c>
      <c r="AA76" s="1277"/>
      <c r="AB76" s="228"/>
      <c r="AC76" s="201">
        <v>901.44</v>
      </c>
      <c r="AD76" s="1340"/>
      <c r="AE76" s="1278"/>
      <c r="AF76" s="201">
        <v>3545.183526</v>
      </c>
      <c r="AG76" s="201">
        <v>52575.34850000001</v>
      </c>
      <c r="AH76" s="201">
        <v>56120.53202600001</v>
      </c>
      <c r="AI76" s="202">
        <v>81</v>
      </c>
    </row>
    <row r="77" spans="1:35" ht="9" customHeight="1">
      <c r="A77" s="1167"/>
      <c r="B77" s="1154"/>
      <c r="C77" s="324" t="s">
        <v>412</v>
      </c>
      <c r="D77" s="178">
        <v>82</v>
      </c>
      <c r="E77" s="323" t="s">
        <v>396</v>
      </c>
      <c r="F77" s="323" t="s">
        <v>396</v>
      </c>
      <c r="G77" s="1295" t="s">
        <v>396</v>
      </c>
      <c r="H77" s="1341"/>
      <c r="I77" s="323" t="s">
        <v>396</v>
      </c>
      <c r="J77" s="323" t="s">
        <v>396</v>
      </c>
      <c r="K77" s="323" t="s">
        <v>351</v>
      </c>
      <c r="L77" s="1297"/>
      <c r="M77" s="1298" t="s">
        <v>396</v>
      </c>
      <c r="N77" s="1342" t="s">
        <v>396</v>
      </c>
      <c r="O77" s="1297"/>
      <c r="P77" s="1298" t="s">
        <v>396</v>
      </c>
      <c r="Q77" s="323" t="s">
        <v>351</v>
      </c>
      <c r="R77" s="1300"/>
      <c r="S77" s="323" t="s">
        <v>351</v>
      </c>
      <c r="T77" s="1299" t="s">
        <v>396</v>
      </c>
      <c r="U77" s="323" t="s">
        <v>351</v>
      </c>
      <c r="V77" s="1299">
        <v>27370.133573999996</v>
      </c>
      <c r="W77" s="1343"/>
      <c r="X77" s="1343"/>
      <c r="Y77" s="1343"/>
      <c r="Z77" s="323" t="s">
        <v>396</v>
      </c>
      <c r="AA77" s="185">
        <v>529</v>
      </c>
      <c r="AB77" s="1344" t="s">
        <v>396</v>
      </c>
      <c r="AC77" s="323">
        <v>10168.1712</v>
      </c>
      <c r="AD77" s="1345">
        <v>5035.6116</v>
      </c>
      <c r="AE77" s="1346"/>
      <c r="AF77" s="1344">
        <v>27899.133573999996</v>
      </c>
      <c r="AG77" s="1344">
        <v>15203.7828</v>
      </c>
      <c r="AH77" s="1344">
        <v>43102.91637399999</v>
      </c>
      <c r="AI77" s="186">
        <v>82</v>
      </c>
    </row>
    <row r="78" spans="1:35" ht="9" customHeight="1">
      <c r="A78" s="1347"/>
      <c r="C78" s="1348" t="s">
        <v>87</v>
      </c>
      <c r="D78" s="280">
        <v>83</v>
      </c>
      <c r="E78" s="185" t="s">
        <v>396</v>
      </c>
      <c r="F78" s="185" t="s">
        <v>396</v>
      </c>
      <c r="G78" s="1244" t="s">
        <v>396</v>
      </c>
      <c r="H78" s="1247"/>
      <c r="I78" s="185" t="s">
        <v>396</v>
      </c>
      <c r="J78" s="185" t="s">
        <v>396</v>
      </c>
      <c r="K78" s="185" t="s">
        <v>351</v>
      </c>
      <c r="L78" s="1239" t="s">
        <v>351</v>
      </c>
      <c r="M78" s="1246" t="s">
        <v>396</v>
      </c>
      <c r="N78" s="1349" t="s">
        <v>396</v>
      </c>
      <c r="O78" s="1350"/>
      <c r="P78" s="1246" t="s">
        <v>396</v>
      </c>
      <c r="Q78" s="185" t="s">
        <v>351</v>
      </c>
      <c r="R78" s="194"/>
      <c r="S78" s="185" t="s">
        <v>351</v>
      </c>
      <c r="T78" s="1239" t="s">
        <v>396</v>
      </c>
      <c r="U78" s="185" t="s">
        <v>351</v>
      </c>
      <c r="V78" s="1239">
        <v>10056.153521999999</v>
      </c>
      <c r="W78" s="1351"/>
      <c r="X78" s="1351"/>
      <c r="Y78" s="1352"/>
      <c r="Z78" s="185" t="s">
        <v>396</v>
      </c>
      <c r="AA78" s="1352"/>
      <c r="AB78" s="1353" t="s">
        <v>396</v>
      </c>
      <c r="AC78" s="185">
        <v>13143.2076</v>
      </c>
      <c r="AD78" s="1318">
        <v>4813.8984</v>
      </c>
      <c r="AE78" s="1354"/>
      <c r="AF78" s="1353">
        <v>10056.153521999999</v>
      </c>
      <c r="AG78" s="1353">
        <v>17957.106</v>
      </c>
      <c r="AH78" s="1353">
        <v>28013.259522</v>
      </c>
      <c r="AI78" s="284">
        <v>83</v>
      </c>
    </row>
    <row r="79" spans="1:35" ht="9.75" customHeight="1" thickBot="1">
      <c r="A79" s="1167"/>
      <c r="B79" s="1355"/>
      <c r="C79" s="325" t="s">
        <v>413</v>
      </c>
      <c r="D79" s="270">
        <v>84</v>
      </c>
      <c r="E79" s="201">
        <v>18.160064</v>
      </c>
      <c r="F79" s="201" t="s">
        <v>351</v>
      </c>
      <c r="G79" s="1252" t="s">
        <v>351</v>
      </c>
      <c r="H79" s="1356"/>
      <c r="I79" s="201">
        <v>4.558944</v>
      </c>
      <c r="J79" s="201">
        <v>1301.7492040000002</v>
      </c>
      <c r="K79" s="201" t="s">
        <v>351</v>
      </c>
      <c r="L79" s="1254" t="s">
        <v>351</v>
      </c>
      <c r="M79" s="1255">
        <v>252.5494</v>
      </c>
      <c r="N79" s="201">
        <v>3140.376</v>
      </c>
      <c r="O79" s="1274"/>
      <c r="P79" s="1255">
        <v>17803.968</v>
      </c>
      <c r="Q79" s="201" t="s">
        <v>351</v>
      </c>
      <c r="R79" s="228"/>
      <c r="S79" s="1357" t="s">
        <v>351</v>
      </c>
      <c r="T79" s="1254">
        <v>2025.584</v>
      </c>
      <c r="U79" s="201" t="s">
        <v>351</v>
      </c>
      <c r="V79" s="1254">
        <v>37426.28709599999</v>
      </c>
      <c r="W79" s="228"/>
      <c r="X79" s="228"/>
      <c r="Y79" s="1277"/>
      <c r="Z79" s="286">
        <v>9966</v>
      </c>
      <c r="AA79" s="185">
        <v>529</v>
      </c>
      <c r="AB79" s="286">
        <v>264.4</v>
      </c>
      <c r="AC79" s="286">
        <v>23311.3788</v>
      </c>
      <c r="AD79" s="1358">
        <v>9849.51</v>
      </c>
      <c r="AE79" s="1356"/>
      <c r="AF79" s="286">
        <v>48208.406103999994</v>
      </c>
      <c r="AG79" s="1359">
        <v>57685.115404000004</v>
      </c>
      <c r="AH79" s="286">
        <v>105893.521508</v>
      </c>
      <c r="AI79" s="892">
        <v>84</v>
      </c>
    </row>
    <row r="80" spans="1:35" ht="12.75">
      <c r="A80" s="1360"/>
      <c r="B80" s="1361"/>
      <c r="C80" s="1362" t="s">
        <v>414</v>
      </c>
      <c r="D80" s="1165"/>
      <c r="E80" s="1363"/>
      <c r="F80" s="1364" t="s">
        <v>415</v>
      </c>
      <c r="G80" s="295"/>
      <c r="H80" s="295"/>
      <c r="I80" s="1365" t="s">
        <v>416</v>
      </c>
      <c r="J80" s="1366" t="s">
        <v>417</v>
      </c>
      <c r="K80" s="1165"/>
      <c r="L80" s="1158"/>
      <c r="M80" s="295"/>
      <c r="N80" s="1367"/>
      <c r="O80" s="1368"/>
      <c r="P80" s="113" t="s">
        <v>490</v>
      </c>
      <c r="Q80" s="1367"/>
      <c r="R80" s="1367"/>
      <c r="S80" s="1367"/>
      <c r="T80" s="1367"/>
      <c r="U80" s="1367"/>
      <c r="V80" s="1367"/>
      <c r="W80" s="1165"/>
      <c r="X80" s="1367"/>
      <c r="Y80" s="1367"/>
      <c r="Z80" s="1367"/>
      <c r="AA80" s="1367"/>
      <c r="AB80" s="1369"/>
      <c r="AC80" s="1367"/>
      <c r="AD80" s="1165"/>
      <c r="AE80" s="1329"/>
      <c r="AF80" s="1370" t="s">
        <v>418</v>
      </c>
      <c r="AG80" s="299">
        <v>40591</v>
      </c>
      <c r="AH80" s="1371"/>
      <c r="AI80" s="1372"/>
    </row>
    <row r="81" spans="1:35" ht="13.5" thickBot="1">
      <c r="A81" s="1373"/>
      <c r="B81" s="1374"/>
      <c r="C81" s="1375"/>
      <c r="D81" s="1374"/>
      <c r="E81" s="305"/>
      <c r="F81" s="1376"/>
      <c r="G81" s="305"/>
      <c r="H81" s="305"/>
      <c r="I81" s="1377" t="s">
        <v>396</v>
      </c>
      <c r="J81" s="1378" t="s">
        <v>419</v>
      </c>
      <c r="K81" s="1374"/>
      <c r="L81" s="1379"/>
      <c r="M81" s="305"/>
      <c r="N81" s="1380"/>
      <c r="O81" s="1381"/>
      <c r="P81" s="312" t="s">
        <v>58</v>
      </c>
      <c r="Q81" s="1380"/>
      <c r="R81" s="1380"/>
      <c r="S81" s="1380"/>
      <c r="T81" s="1380"/>
      <c r="U81" s="1380"/>
      <c r="V81" s="1380"/>
      <c r="W81" s="1374"/>
      <c r="X81" s="1382"/>
      <c r="Y81" s="1380"/>
      <c r="Z81" s="1383"/>
      <c r="AA81" s="1380"/>
      <c r="AB81" s="1374"/>
      <c r="AC81" s="1380"/>
      <c r="AD81" s="1379"/>
      <c r="AE81" s="1379"/>
      <c r="AF81" s="1379"/>
      <c r="AG81" s="1379"/>
      <c r="AH81" s="1384"/>
      <c r="AI81" s="1385"/>
    </row>
  </sheetData>
  <sheetProtection/>
  <mergeCells count="2">
    <mergeCell ref="P9:Q9"/>
    <mergeCell ref="AF8:AH8"/>
  </mergeCells>
  <printOptions horizontalCentered="1" verticalCentered="1"/>
  <pageMargins left="0.1968503937007874" right="0.1968503937007874" top="0.5905511811023623" bottom="0.1968503937007874" header="0.1968503937007874" footer="0.5118110236220472"/>
  <pageSetup horizontalDpi="600" verticalDpi="600" orientation="portrait" paperSize="9" r:id="rId2"/>
  <colBreaks count="1" manualBreakCount="1">
    <brk id="15" max="65535" man="1"/>
  </colBreaks>
  <drawing r:id="rId1"/>
</worksheet>
</file>

<file path=xl/worksheets/sheet18.xml><?xml version="1.0" encoding="utf-8"?>
<worksheet xmlns="http://schemas.openxmlformats.org/spreadsheetml/2006/main" xmlns:r="http://schemas.openxmlformats.org/officeDocument/2006/relationships">
  <dimension ref="A1:AJ81"/>
  <sheetViews>
    <sheetView zoomScalePageLayoutView="0" workbookViewId="0" topLeftCell="A1">
      <selection activeCell="A1" sqref="A1"/>
    </sheetView>
  </sheetViews>
  <sheetFormatPr defaultColWidth="11.421875" defaultRowHeight="12.75"/>
  <cols>
    <col min="1" max="1" width="2.8515625" style="329" customWidth="1"/>
    <col min="2" max="2" width="6.8515625" style="329" customWidth="1"/>
    <col min="3" max="3" width="32.57421875" style="329" customWidth="1"/>
    <col min="4" max="4" width="4.28125" style="329" bestFit="1" customWidth="1"/>
    <col min="5" max="5" width="6.00390625" style="329" customWidth="1"/>
    <col min="6" max="7" width="4.28125" style="329" customWidth="1"/>
    <col min="8" max="8" width="4.7109375" style="329" customWidth="1"/>
    <col min="9" max="10" width="5.28125" style="329" customWidth="1"/>
    <col min="11" max="11" width="5.00390625" style="329" customWidth="1"/>
    <col min="12" max="12" width="4.28125" style="329" customWidth="1"/>
    <col min="13" max="13" width="5.421875" style="329" customWidth="1"/>
    <col min="14" max="14" width="5.28125" style="329" customWidth="1"/>
    <col min="15" max="15" width="4.421875" style="329" customWidth="1"/>
    <col min="16" max="17" width="4.7109375" style="329" customWidth="1"/>
    <col min="18" max="18" width="4.57421875" style="329" bestFit="1" customWidth="1"/>
    <col min="19" max="19" width="5.140625" style="329" customWidth="1"/>
    <col min="20" max="20" width="4.28125" style="329" customWidth="1"/>
    <col min="21" max="21" width="3.8515625" style="329" customWidth="1"/>
    <col min="22" max="22" width="5.28125" style="329" customWidth="1"/>
    <col min="23" max="23" width="5.00390625" style="329" customWidth="1"/>
    <col min="24" max="24" width="4.140625" style="329" bestFit="1" customWidth="1"/>
    <col min="25" max="25" width="5.7109375" style="329" customWidth="1"/>
    <col min="26" max="26" width="5.00390625" style="329" customWidth="1"/>
    <col min="27" max="27" width="4.7109375" style="329" bestFit="1" customWidth="1"/>
    <col min="28" max="28" width="4.421875" style="329" customWidth="1"/>
    <col min="29" max="29" width="5.140625" style="329" customWidth="1"/>
    <col min="30" max="31" width="5.8515625" style="329" customWidth="1"/>
    <col min="32" max="33" width="6.7109375" style="329" customWidth="1"/>
    <col min="34" max="34" width="5.57421875" style="329" bestFit="1" customWidth="1"/>
    <col min="35" max="35" width="4.28125" style="329" bestFit="1" customWidth="1"/>
    <col min="36" max="16384" width="11.421875" style="329" customWidth="1"/>
  </cols>
  <sheetData>
    <row r="1" spans="1:35" s="328" customFormat="1" ht="12">
      <c r="A1" s="326" t="s">
        <v>424</v>
      </c>
      <c r="B1" s="327"/>
      <c r="C1" s="327"/>
      <c r="D1" s="327"/>
      <c r="E1" s="327"/>
      <c r="F1" s="327"/>
      <c r="G1" s="327"/>
      <c r="H1" s="327"/>
      <c r="I1" s="327"/>
      <c r="J1" s="327"/>
      <c r="K1" s="327"/>
      <c r="L1" s="327"/>
      <c r="M1" s="326"/>
      <c r="N1" s="326"/>
      <c r="O1" s="326"/>
      <c r="P1" s="326" t="s">
        <v>425</v>
      </c>
      <c r="Q1" s="326"/>
      <c r="R1" s="326"/>
      <c r="S1" s="326"/>
      <c r="T1" s="327"/>
      <c r="U1" s="327"/>
      <c r="V1" s="327"/>
      <c r="W1" s="327"/>
      <c r="X1" s="327"/>
      <c r="Y1" s="327"/>
      <c r="Z1" s="327"/>
      <c r="AA1" s="327"/>
      <c r="AB1" s="327"/>
      <c r="AC1" s="327"/>
      <c r="AD1" s="327"/>
      <c r="AE1" s="327"/>
      <c r="AF1" s="327"/>
      <c r="AG1" s="327"/>
      <c r="AH1" s="327"/>
      <c r="AI1" s="327"/>
    </row>
    <row r="2" spans="1:35" s="328" customFormat="1" ht="3.75" customHeight="1">
      <c r="A2" s="326"/>
      <c r="B2" s="327"/>
      <c r="C2" s="327"/>
      <c r="D2" s="327"/>
      <c r="E2" s="327"/>
      <c r="F2" s="327"/>
      <c r="G2" s="327"/>
      <c r="H2" s="327"/>
      <c r="I2" s="327"/>
      <c r="J2" s="327"/>
      <c r="K2" s="327"/>
      <c r="L2" s="327"/>
      <c r="M2" s="326"/>
      <c r="N2" s="326"/>
      <c r="O2" s="326"/>
      <c r="P2" s="326"/>
      <c r="Q2" s="326"/>
      <c r="R2" s="326"/>
      <c r="S2" s="326"/>
      <c r="T2" s="327"/>
      <c r="U2" s="327"/>
      <c r="V2" s="327"/>
      <c r="W2" s="327"/>
      <c r="X2" s="327"/>
      <c r="Y2" s="327"/>
      <c r="Z2" s="327"/>
      <c r="AA2" s="327"/>
      <c r="AB2" s="327"/>
      <c r="AC2" s="327"/>
      <c r="AD2" s="327"/>
      <c r="AE2" s="327"/>
      <c r="AF2" s="327"/>
      <c r="AG2" s="327"/>
      <c r="AH2" s="327"/>
      <c r="AI2" s="327"/>
    </row>
    <row r="3" spans="1:35" s="328" customFormat="1" ht="3.75" customHeight="1">
      <c r="A3" s="326"/>
      <c r="B3" s="327"/>
      <c r="C3" s="327"/>
      <c r="D3" s="327"/>
      <c r="E3" s="327"/>
      <c r="F3" s="327"/>
      <c r="G3" s="327"/>
      <c r="H3" s="327"/>
      <c r="I3" s="327"/>
      <c r="J3" s="327"/>
      <c r="K3" s="327"/>
      <c r="L3" s="327"/>
      <c r="M3" s="326"/>
      <c r="N3" s="326"/>
      <c r="O3" s="326"/>
      <c r="P3" s="326"/>
      <c r="Q3" s="326"/>
      <c r="R3" s="326"/>
      <c r="S3" s="326"/>
      <c r="T3" s="327"/>
      <c r="U3" s="327"/>
      <c r="V3" s="327"/>
      <c r="W3" s="327"/>
      <c r="X3" s="327"/>
      <c r="Y3" s="327"/>
      <c r="Z3" s="327"/>
      <c r="AA3" s="327"/>
      <c r="AB3" s="327"/>
      <c r="AC3" s="327"/>
      <c r="AD3" s="327"/>
      <c r="AE3" s="327"/>
      <c r="AF3" s="327"/>
      <c r="AG3" s="327"/>
      <c r="AH3" s="327"/>
      <c r="AI3" s="327"/>
    </row>
    <row r="4" spans="1:35" s="328" customFormat="1" ht="3.75" customHeight="1">
      <c r="A4" s="329"/>
      <c r="B4" s="329"/>
      <c r="C4" s="329"/>
      <c r="D4" s="329"/>
      <c r="E4" s="329"/>
      <c r="F4" s="329"/>
      <c r="G4" s="329"/>
      <c r="H4" s="329"/>
      <c r="I4" s="329"/>
      <c r="J4" s="329"/>
      <c r="K4" s="329"/>
      <c r="L4" s="329"/>
      <c r="M4" s="329"/>
      <c r="X4" s="329"/>
      <c r="Z4" s="329"/>
      <c r="AA4" s="329"/>
      <c r="AI4" s="329"/>
    </row>
    <row r="5" spans="1:35" s="328" customFormat="1" ht="3.75" customHeight="1">
      <c r="A5" s="329"/>
      <c r="B5" s="329"/>
      <c r="C5" s="329"/>
      <c r="D5" s="329"/>
      <c r="E5" s="329"/>
      <c r="F5" s="329"/>
      <c r="G5" s="329"/>
      <c r="H5" s="329"/>
      <c r="I5" s="329"/>
      <c r="J5" s="329"/>
      <c r="K5" s="329"/>
      <c r="L5" s="329"/>
      <c r="M5" s="329"/>
      <c r="X5" s="329"/>
      <c r="Z5" s="329"/>
      <c r="AA5" s="329"/>
      <c r="AI5" s="329"/>
    </row>
    <row r="6" spans="1:35" s="328" customFormat="1" ht="3.75" customHeight="1" thickBot="1">
      <c r="A6" s="329"/>
      <c r="B6" s="329"/>
      <c r="C6" s="329"/>
      <c r="D6" s="329"/>
      <c r="E6" s="329"/>
      <c r="F6" s="329"/>
      <c r="G6" s="329"/>
      <c r="H6" s="329"/>
      <c r="I6" s="329"/>
      <c r="J6" s="329"/>
      <c r="K6" s="329"/>
      <c r="L6" s="329"/>
      <c r="M6" s="329"/>
      <c r="X6" s="329"/>
      <c r="Z6" s="329"/>
      <c r="AA6" s="329"/>
      <c r="AI6" s="329"/>
    </row>
    <row r="7" spans="1:35" s="328" customFormat="1" ht="10.5" customHeight="1">
      <c r="A7" s="899"/>
      <c r="B7" s="900"/>
      <c r="C7" s="900"/>
      <c r="D7" s="901"/>
      <c r="E7" s="902"/>
      <c r="F7" s="900"/>
      <c r="G7" s="900"/>
      <c r="H7" s="900"/>
      <c r="I7" s="902"/>
      <c r="J7" s="900"/>
      <c r="K7" s="900"/>
      <c r="L7" s="903"/>
      <c r="M7" s="902"/>
      <c r="N7" s="900"/>
      <c r="O7" s="903"/>
      <c r="P7" s="902"/>
      <c r="Q7" s="900"/>
      <c r="R7" s="900"/>
      <c r="S7" s="900"/>
      <c r="T7" s="903"/>
      <c r="U7" s="900"/>
      <c r="V7" s="903"/>
      <c r="W7" s="900"/>
      <c r="X7" s="904"/>
      <c r="Y7" s="900"/>
      <c r="Z7" s="905"/>
      <c r="AA7" s="904"/>
      <c r="AB7" s="900"/>
      <c r="AC7" s="906"/>
      <c r="AD7" s="900"/>
      <c r="AE7" s="903"/>
      <c r="AF7" s="907"/>
      <c r="AG7" s="907"/>
      <c r="AH7" s="907"/>
      <c r="AI7" s="908"/>
    </row>
    <row r="8" spans="1:35" s="328" customFormat="1" ht="10.5" customHeight="1">
      <c r="A8" s="909"/>
      <c r="B8" s="910" t="s">
        <v>287</v>
      </c>
      <c r="C8" s="911"/>
      <c r="D8" s="912"/>
      <c r="E8" s="913" t="s">
        <v>4</v>
      </c>
      <c r="F8" s="914"/>
      <c r="G8" s="914"/>
      <c r="H8" s="914"/>
      <c r="I8" s="913" t="s">
        <v>5</v>
      </c>
      <c r="J8" s="915"/>
      <c r="K8" s="916"/>
      <c r="L8" s="917"/>
      <c r="M8" s="913" t="s">
        <v>6</v>
      </c>
      <c r="N8" s="918"/>
      <c r="O8" s="919"/>
      <c r="P8" s="913" t="s">
        <v>288</v>
      </c>
      <c r="Q8" s="915"/>
      <c r="R8" s="915"/>
      <c r="S8" s="915"/>
      <c r="T8" s="920"/>
      <c r="U8" s="915" t="s">
        <v>7</v>
      </c>
      <c r="V8" s="920"/>
      <c r="W8" s="921" t="s">
        <v>289</v>
      </c>
      <c r="X8" s="916"/>
      <c r="Y8" s="914"/>
      <c r="Z8" s="44"/>
      <c r="AA8" s="916"/>
      <c r="AB8" s="915"/>
      <c r="AC8" s="852"/>
      <c r="AD8" s="920"/>
      <c r="AE8" s="922"/>
      <c r="AF8" s="915" t="s">
        <v>290</v>
      </c>
      <c r="AG8" s="915"/>
      <c r="AH8" s="915"/>
      <c r="AI8" s="923"/>
    </row>
    <row r="9" spans="1:35" s="328" customFormat="1" ht="10.5" customHeight="1">
      <c r="A9" s="909"/>
      <c r="B9" s="910"/>
      <c r="C9" s="911"/>
      <c r="D9" s="924"/>
      <c r="E9" s="925"/>
      <c r="F9" s="926"/>
      <c r="G9" s="926"/>
      <c r="H9" s="927"/>
      <c r="I9" s="928"/>
      <c r="J9" s="927"/>
      <c r="K9" s="929"/>
      <c r="L9" s="930"/>
      <c r="M9" s="925"/>
      <c r="N9" s="926"/>
      <c r="O9" s="931"/>
      <c r="P9" s="1586" t="s">
        <v>291</v>
      </c>
      <c r="Q9" s="1587"/>
      <c r="R9" s="932"/>
      <c r="S9" s="933"/>
      <c r="T9" s="934"/>
      <c r="U9" s="927"/>
      <c r="V9" s="935" t="s">
        <v>292</v>
      </c>
      <c r="W9" s="936" t="s">
        <v>293</v>
      </c>
      <c r="X9" s="937"/>
      <c r="Y9" s="938"/>
      <c r="Z9" s="135"/>
      <c r="AA9" s="939"/>
      <c r="AB9" s="940"/>
      <c r="AC9" s="941"/>
      <c r="AD9" s="942"/>
      <c r="AE9" s="943"/>
      <c r="AF9" s="938" t="s">
        <v>294</v>
      </c>
      <c r="AG9" s="944"/>
      <c r="AH9" s="945"/>
      <c r="AI9" s="946"/>
    </row>
    <row r="10" spans="1:35" s="328" customFormat="1" ht="10.5" customHeight="1">
      <c r="A10" s="909"/>
      <c r="B10" s="910"/>
      <c r="C10" s="911"/>
      <c r="D10" s="924" t="s">
        <v>295</v>
      </c>
      <c r="E10" s="928"/>
      <c r="F10" s="941"/>
      <c r="G10" s="941"/>
      <c r="H10" s="927" t="s">
        <v>296</v>
      </c>
      <c r="I10" s="928"/>
      <c r="J10" s="927"/>
      <c r="K10" s="927" t="s">
        <v>296</v>
      </c>
      <c r="L10" s="947"/>
      <c r="M10" s="928"/>
      <c r="N10" s="941"/>
      <c r="O10" s="948" t="s">
        <v>297</v>
      </c>
      <c r="P10" s="949"/>
      <c r="Q10" s="940"/>
      <c r="R10" s="940"/>
      <c r="S10" s="940" t="s">
        <v>296</v>
      </c>
      <c r="T10" s="934"/>
      <c r="U10" s="927" t="s">
        <v>298</v>
      </c>
      <c r="V10" s="950"/>
      <c r="W10" s="927"/>
      <c r="X10" s="137"/>
      <c r="Y10" s="136"/>
      <c r="Z10" s="126"/>
      <c r="AA10" s="126"/>
      <c r="AB10" s="145"/>
      <c r="AC10" s="941"/>
      <c r="AD10" s="947"/>
      <c r="AE10" s="948"/>
      <c r="AF10" s="940"/>
      <c r="AG10" s="940"/>
      <c r="AH10" s="951"/>
      <c r="AI10" s="946" t="s">
        <v>295</v>
      </c>
    </row>
    <row r="11" spans="1:35" s="328" customFormat="1" ht="10.5" customHeight="1">
      <c r="A11" s="909"/>
      <c r="B11" s="910"/>
      <c r="C11" s="911"/>
      <c r="D11" s="924" t="s">
        <v>299</v>
      </c>
      <c r="E11" s="928" t="s">
        <v>300</v>
      </c>
      <c r="F11" s="941" t="s">
        <v>301</v>
      </c>
      <c r="G11" s="941" t="s">
        <v>302</v>
      </c>
      <c r="H11" s="927" t="s">
        <v>253</v>
      </c>
      <c r="I11" s="928" t="s">
        <v>300</v>
      </c>
      <c r="J11" s="927" t="s">
        <v>303</v>
      </c>
      <c r="K11" s="927" t="s">
        <v>254</v>
      </c>
      <c r="L11" s="947" t="s">
        <v>304</v>
      </c>
      <c r="M11" s="928" t="s">
        <v>305</v>
      </c>
      <c r="N11" s="941" t="s">
        <v>306</v>
      </c>
      <c r="O11" s="948" t="s">
        <v>307</v>
      </c>
      <c r="P11" s="949"/>
      <c r="Q11" s="940"/>
      <c r="R11" s="319" t="s">
        <v>104</v>
      </c>
      <c r="S11" s="940" t="s">
        <v>255</v>
      </c>
      <c r="T11" s="934" t="s">
        <v>308</v>
      </c>
      <c r="U11" s="927" t="s">
        <v>309</v>
      </c>
      <c r="V11" s="950" t="s">
        <v>310</v>
      </c>
      <c r="W11" s="927" t="s">
        <v>311</v>
      </c>
      <c r="X11" s="137" t="s">
        <v>312</v>
      </c>
      <c r="Y11" s="136" t="s">
        <v>313</v>
      </c>
      <c r="Z11" s="126" t="s">
        <v>49</v>
      </c>
      <c r="AA11" s="126" t="s">
        <v>246</v>
      </c>
      <c r="AB11" s="126" t="s">
        <v>314</v>
      </c>
      <c r="AC11" s="941" t="s">
        <v>422</v>
      </c>
      <c r="AD11" s="947" t="s">
        <v>315</v>
      </c>
      <c r="AE11" s="320" t="s">
        <v>296</v>
      </c>
      <c r="AF11" s="952" t="s">
        <v>264</v>
      </c>
      <c r="AG11" s="952" t="s">
        <v>265</v>
      </c>
      <c r="AH11" s="953" t="s">
        <v>316</v>
      </c>
      <c r="AI11" s="946" t="s">
        <v>299</v>
      </c>
    </row>
    <row r="12" spans="1:35" s="328" customFormat="1" ht="10.5" customHeight="1">
      <c r="A12" s="909"/>
      <c r="B12" s="149" t="s">
        <v>551</v>
      </c>
      <c r="C12" s="954"/>
      <c r="D12" s="321" t="s">
        <v>317</v>
      </c>
      <c r="E12" s="928" t="s">
        <v>318</v>
      </c>
      <c r="F12" s="941" t="s">
        <v>319</v>
      </c>
      <c r="G12" s="941"/>
      <c r="H12" s="927" t="s">
        <v>320</v>
      </c>
      <c r="I12" s="928" t="s">
        <v>318</v>
      </c>
      <c r="J12" s="927"/>
      <c r="K12" s="927" t="s">
        <v>320</v>
      </c>
      <c r="L12" s="947" t="s">
        <v>321</v>
      </c>
      <c r="M12" s="928" t="s">
        <v>322</v>
      </c>
      <c r="N12" s="941" t="s">
        <v>322</v>
      </c>
      <c r="O12" s="948" t="s">
        <v>323</v>
      </c>
      <c r="P12" s="928" t="s">
        <v>324</v>
      </c>
      <c r="Q12" s="927" t="s">
        <v>325</v>
      </c>
      <c r="R12" s="318" t="s">
        <v>105</v>
      </c>
      <c r="S12" s="927" t="s">
        <v>326</v>
      </c>
      <c r="T12" s="934" t="s">
        <v>327</v>
      </c>
      <c r="U12" s="927" t="s">
        <v>328</v>
      </c>
      <c r="V12" s="934" t="s">
        <v>329</v>
      </c>
      <c r="W12" s="927" t="s">
        <v>330</v>
      </c>
      <c r="X12" s="137" t="s">
        <v>331</v>
      </c>
      <c r="Y12" s="126" t="s">
        <v>332</v>
      </c>
      <c r="Z12" s="126" t="s">
        <v>50</v>
      </c>
      <c r="AA12" s="126" t="s">
        <v>230</v>
      </c>
      <c r="AB12" s="126" t="s">
        <v>333</v>
      </c>
      <c r="AC12" s="152"/>
      <c r="AD12" s="142" t="s">
        <v>334</v>
      </c>
      <c r="AE12" s="143" t="s">
        <v>433</v>
      </c>
      <c r="AF12" s="955" t="s">
        <v>269</v>
      </c>
      <c r="AG12" s="955" t="s">
        <v>269</v>
      </c>
      <c r="AH12" s="956"/>
      <c r="AI12" s="957" t="s">
        <v>317</v>
      </c>
    </row>
    <row r="13" spans="1:35" s="328" customFormat="1" ht="10.5" customHeight="1">
      <c r="A13" s="909"/>
      <c r="B13"/>
      <c r="C13" s="954"/>
      <c r="D13" s="321" t="s">
        <v>335</v>
      </c>
      <c r="E13" s="928"/>
      <c r="F13" s="941"/>
      <c r="G13" s="941"/>
      <c r="H13" s="927" t="s">
        <v>336</v>
      </c>
      <c r="I13" s="928"/>
      <c r="J13" s="927"/>
      <c r="K13" s="927" t="s">
        <v>336</v>
      </c>
      <c r="L13" s="947" t="s">
        <v>337</v>
      </c>
      <c r="M13" s="928" t="s">
        <v>338</v>
      </c>
      <c r="N13" s="941" t="s">
        <v>339</v>
      </c>
      <c r="O13" s="948" t="s">
        <v>340</v>
      </c>
      <c r="P13" s="928"/>
      <c r="Q13" s="927"/>
      <c r="R13" s="927"/>
      <c r="S13" s="927" t="s">
        <v>341</v>
      </c>
      <c r="T13" s="934" t="s">
        <v>329</v>
      </c>
      <c r="U13" s="927" t="s">
        <v>342</v>
      </c>
      <c r="V13" s="934"/>
      <c r="W13" s="927"/>
      <c r="X13" s="137"/>
      <c r="Y13" s="126" t="s">
        <v>329</v>
      </c>
      <c r="Z13" s="126"/>
      <c r="AA13" s="126" t="s">
        <v>231</v>
      </c>
      <c r="AB13" s="126"/>
      <c r="AC13" s="927"/>
      <c r="AD13" s="142"/>
      <c r="AE13" s="143" t="s">
        <v>343</v>
      </c>
      <c r="AF13" s="955" t="s">
        <v>343</v>
      </c>
      <c r="AG13" s="955" t="s">
        <v>343</v>
      </c>
      <c r="AH13" s="956"/>
      <c r="AI13" s="957" t="s">
        <v>335</v>
      </c>
    </row>
    <row r="14" spans="1:35" s="328" customFormat="1" ht="10.5" customHeight="1">
      <c r="A14" s="909"/>
      <c r="B14"/>
      <c r="D14" s="924"/>
      <c r="E14" s="958"/>
      <c r="F14" s="959"/>
      <c r="G14" s="959"/>
      <c r="H14" s="960"/>
      <c r="I14" s="958"/>
      <c r="J14" s="961"/>
      <c r="K14" s="961"/>
      <c r="L14" s="962"/>
      <c r="M14" s="928"/>
      <c r="N14" s="941"/>
      <c r="O14" s="948"/>
      <c r="P14" s="928"/>
      <c r="Q14" s="927"/>
      <c r="R14" s="927"/>
      <c r="S14" s="927"/>
      <c r="T14" s="934"/>
      <c r="U14" s="927"/>
      <c r="V14" s="934"/>
      <c r="W14" s="927"/>
      <c r="X14" s="157"/>
      <c r="Y14" s="126"/>
      <c r="Z14" s="160"/>
      <c r="AA14" s="126"/>
      <c r="AB14" s="160"/>
      <c r="AC14" s="927"/>
      <c r="AD14" s="963"/>
      <c r="AE14" s="964"/>
      <c r="AF14" s="955"/>
      <c r="AG14" s="955"/>
      <c r="AH14" s="956"/>
      <c r="AI14" s="946"/>
    </row>
    <row r="15" spans="1:35" s="328" customFormat="1" ht="10.5" customHeight="1">
      <c r="A15" s="909"/>
      <c r="B15" s="965" t="s">
        <v>426</v>
      </c>
      <c r="C15" s="966"/>
      <c r="D15" s="912"/>
      <c r="E15" s="967" t="s">
        <v>427</v>
      </c>
      <c r="F15" s="968"/>
      <c r="G15" s="968"/>
      <c r="H15" s="968"/>
      <c r="I15" s="968"/>
      <c r="J15" s="968"/>
      <c r="K15" s="968"/>
      <c r="L15" s="968"/>
      <c r="M15" s="967"/>
      <c r="N15" s="968"/>
      <c r="O15" s="969"/>
      <c r="P15" s="967" t="s">
        <v>427</v>
      </c>
      <c r="Q15" s="968"/>
      <c r="R15" s="968"/>
      <c r="S15" s="968"/>
      <c r="T15" s="968"/>
      <c r="U15" s="968"/>
      <c r="V15" s="970"/>
      <c r="W15" s="968"/>
      <c r="X15" s="968"/>
      <c r="Y15" s="968"/>
      <c r="Z15" s="968"/>
      <c r="AA15" s="971"/>
      <c r="AB15" s="971"/>
      <c r="AC15" s="968"/>
      <c r="AD15" s="970"/>
      <c r="AE15" s="968"/>
      <c r="AF15" s="968"/>
      <c r="AG15" s="968"/>
      <c r="AH15" s="968"/>
      <c r="AI15" s="972"/>
    </row>
    <row r="16" spans="1:35" s="328" customFormat="1" ht="9.75" customHeight="1">
      <c r="A16" s="973"/>
      <c r="B16" s="974" t="s">
        <v>349</v>
      </c>
      <c r="C16" s="975"/>
      <c r="D16" s="976"/>
      <c r="E16" s="677">
        <v>1</v>
      </c>
      <c r="F16" s="524">
        <v>2</v>
      </c>
      <c r="G16" s="678">
        <v>3</v>
      </c>
      <c r="H16" s="174">
        <v>4</v>
      </c>
      <c r="I16" s="679">
        <v>5</v>
      </c>
      <c r="J16" s="680">
        <v>6</v>
      </c>
      <c r="K16" s="680">
        <v>7</v>
      </c>
      <c r="L16" s="525">
        <v>8</v>
      </c>
      <c r="M16" s="677">
        <v>9</v>
      </c>
      <c r="N16" s="680">
        <v>10</v>
      </c>
      <c r="O16" s="681">
        <v>11</v>
      </c>
      <c r="P16" s="677">
        <v>12</v>
      </c>
      <c r="Q16" s="680">
        <v>13</v>
      </c>
      <c r="R16" s="524">
        <v>14</v>
      </c>
      <c r="S16" s="524">
        <v>15</v>
      </c>
      <c r="T16" s="525">
        <v>16</v>
      </c>
      <c r="U16" s="680">
        <v>17</v>
      </c>
      <c r="V16" s="681">
        <v>18</v>
      </c>
      <c r="W16" s="680">
        <v>19</v>
      </c>
      <c r="X16" s="680">
        <v>20</v>
      </c>
      <c r="Y16" s="524">
        <v>21</v>
      </c>
      <c r="Z16" s="524">
        <v>22</v>
      </c>
      <c r="AA16" s="524">
        <v>23</v>
      </c>
      <c r="AB16" s="524">
        <v>24</v>
      </c>
      <c r="AC16" s="524">
        <v>25</v>
      </c>
      <c r="AD16" s="678">
        <v>26</v>
      </c>
      <c r="AE16" s="174">
        <v>27</v>
      </c>
      <c r="AF16" s="682">
        <v>28</v>
      </c>
      <c r="AG16" s="680">
        <v>29</v>
      </c>
      <c r="AH16" s="525">
        <v>30</v>
      </c>
      <c r="AI16" s="977"/>
    </row>
    <row r="17" spans="1:35" s="328" customFormat="1" ht="9" customHeight="1">
      <c r="A17" s="978"/>
      <c r="B17" s="979"/>
      <c r="C17" s="951" t="s">
        <v>350</v>
      </c>
      <c r="D17" s="178">
        <v>1</v>
      </c>
      <c r="E17" s="980" t="s">
        <v>351</v>
      </c>
      <c r="F17" s="981"/>
      <c r="G17" s="982"/>
      <c r="H17" s="983"/>
      <c r="I17" s="984" t="s">
        <v>351</v>
      </c>
      <c r="J17" s="981"/>
      <c r="K17" s="981"/>
      <c r="L17" s="985"/>
      <c r="M17" s="893"/>
      <c r="N17" s="986"/>
      <c r="O17" s="985"/>
      <c r="P17" s="987"/>
      <c r="Q17" s="986"/>
      <c r="R17" s="986"/>
      <c r="S17" s="986"/>
      <c r="T17" s="985"/>
      <c r="U17" s="986"/>
      <c r="V17" s="988">
        <v>19.2776711136891</v>
      </c>
      <c r="W17" s="984">
        <v>30.444064896956462</v>
      </c>
      <c r="X17" s="984">
        <v>153.51823392930257</v>
      </c>
      <c r="Y17" s="984">
        <v>16.117159784910626</v>
      </c>
      <c r="Z17" s="984">
        <v>1296.9939265729495</v>
      </c>
      <c r="AA17" s="984">
        <v>18.353350620990856</v>
      </c>
      <c r="AB17" s="984">
        <v>15.769755698102907</v>
      </c>
      <c r="AC17" s="986"/>
      <c r="AD17" s="989"/>
      <c r="AE17" s="990">
        <v>58.84284154497066</v>
      </c>
      <c r="AF17" s="984">
        <v>1550.474162616902</v>
      </c>
      <c r="AG17" s="984">
        <v>58.84284154497066</v>
      </c>
      <c r="AH17" s="984">
        <v>1609.3170041618728</v>
      </c>
      <c r="AI17" s="186">
        <v>1</v>
      </c>
    </row>
    <row r="18" spans="1:35" s="328" customFormat="1" ht="9" customHeight="1">
      <c r="A18" s="909"/>
      <c r="B18" s="991"/>
      <c r="C18" s="992" t="s">
        <v>352</v>
      </c>
      <c r="D18" s="189">
        <v>2</v>
      </c>
      <c r="E18" s="984">
        <v>0.7033255083936126</v>
      </c>
      <c r="F18" s="984" t="s">
        <v>351</v>
      </c>
      <c r="G18" s="993">
        <v>15.214173604476594</v>
      </c>
      <c r="H18" s="994">
        <v>6.249863518493244</v>
      </c>
      <c r="I18" s="984" t="s">
        <v>351</v>
      </c>
      <c r="J18" s="984">
        <v>45.82862030844821</v>
      </c>
      <c r="K18" s="984">
        <v>126.85535880988127</v>
      </c>
      <c r="L18" s="988" t="s">
        <v>351</v>
      </c>
      <c r="M18" s="995">
        <v>732.8975672171422</v>
      </c>
      <c r="N18" s="984">
        <v>1114.2335908284429</v>
      </c>
      <c r="O18" s="988">
        <v>14.603521222874301</v>
      </c>
      <c r="P18" s="995">
        <v>655.0516241299305</v>
      </c>
      <c r="Q18" s="984">
        <v>27.37191210590965</v>
      </c>
      <c r="R18" s="984" t="s">
        <v>351</v>
      </c>
      <c r="S18" s="984">
        <v>148.83195714480686</v>
      </c>
      <c r="T18" s="988">
        <v>92.59977726218098</v>
      </c>
      <c r="U18" s="984" t="s">
        <v>351</v>
      </c>
      <c r="V18" s="988">
        <v>2862.4299655725395</v>
      </c>
      <c r="W18" s="986"/>
      <c r="X18" s="986"/>
      <c r="Y18" s="986"/>
      <c r="Z18" s="984">
        <v>77.77023338337655</v>
      </c>
      <c r="AA18" s="996"/>
      <c r="AB18" s="986"/>
      <c r="AC18" s="984">
        <v>1010.7959095127613</v>
      </c>
      <c r="AD18" s="993">
        <v>9.476224921523134</v>
      </c>
      <c r="AE18" s="997"/>
      <c r="AF18" s="984">
        <v>2941.059077350894</v>
      </c>
      <c r="AG18" s="984">
        <v>4000.0101005868714</v>
      </c>
      <c r="AH18" s="984">
        <v>6941.069177937765</v>
      </c>
      <c r="AI18" s="192">
        <v>2</v>
      </c>
    </row>
    <row r="19" spans="1:35" s="328" customFormat="1" ht="9" customHeight="1">
      <c r="A19" s="998" t="s">
        <v>353</v>
      </c>
      <c r="B19" s="917"/>
      <c r="C19" s="992" t="s">
        <v>354</v>
      </c>
      <c r="D19" s="189">
        <v>3</v>
      </c>
      <c r="E19" s="984" t="s">
        <v>351</v>
      </c>
      <c r="F19" s="984" t="s">
        <v>351</v>
      </c>
      <c r="G19" s="993" t="s">
        <v>351</v>
      </c>
      <c r="H19" s="994" t="s">
        <v>351</v>
      </c>
      <c r="I19" s="984" t="s">
        <v>351</v>
      </c>
      <c r="J19" s="984" t="s">
        <v>351</v>
      </c>
      <c r="K19" s="984" t="s">
        <v>351</v>
      </c>
      <c r="L19" s="988" t="s">
        <v>351</v>
      </c>
      <c r="M19" s="986"/>
      <c r="N19" s="984" t="s">
        <v>351</v>
      </c>
      <c r="O19" s="985"/>
      <c r="P19" s="995">
        <v>13.619216596151222</v>
      </c>
      <c r="Q19" s="984" t="s">
        <v>351</v>
      </c>
      <c r="R19" s="984" t="s">
        <v>351</v>
      </c>
      <c r="S19" s="984" t="s">
        <v>351</v>
      </c>
      <c r="T19" s="988" t="s">
        <v>351</v>
      </c>
      <c r="U19" s="984" t="s">
        <v>351</v>
      </c>
      <c r="V19" s="988" t="s">
        <v>351</v>
      </c>
      <c r="W19" s="986"/>
      <c r="X19" s="986"/>
      <c r="Y19" s="986"/>
      <c r="Z19" s="984" t="s">
        <v>351</v>
      </c>
      <c r="AA19" s="999"/>
      <c r="AB19" s="986"/>
      <c r="AC19" s="986"/>
      <c r="AD19" s="989"/>
      <c r="AE19" s="997"/>
      <c r="AF19" s="984" t="s">
        <v>351</v>
      </c>
      <c r="AG19" s="984">
        <v>13.670260679677904</v>
      </c>
      <c r="AH19" s="984">
        <v>13.70219735225877</v>
      </c>
      <c r="AI19" s="192">
        <v>3</v>
      </c>
    </row>
    <row r="20" spans="1:35" s="328" customFormat="1" ht="9" customHeight="1">
      <c r="A20" s="998" t="s">
        <v>355</v>
      </c>
      <c r="B20" s="1000"/>
      <c r="C20" s="1001" t="s">
        <v>356</v>
      </c>
      <c r="D20" s="197">
        <v>4</v>
      </c>
      <c r="E20" s="1002">
        <v>0.7033255083936126</v>
      </c>
      <c r="F20" s="1002" t="s">
        <v>351</v>
      </c>
      <c r="G20" s="1003">
        <v>15.214173604476594</v>
      </c>
      <c r="H20" s="1004">
        <v>6.249863518493244</v>
      </c>
      <c r="I20" s="1002" t="s">
        <v>351</v>
      </c>
      <c r="J20" s="1002">
        <v>45.84721591374369</v>
      </c>
      <c r="K20" s="1002">
        <v>126.86088631090487</v>
      </c>
      <c r="L20" s="1005" t="s">
        <v>351</v>
      </c>
      <c r="M20" s="1006">
        <v>732.8975672171422</v>
      </c>
      <c r="N20" s="1002">
        <v>1114.2335908284429</v>
      </c>
      <c r="O20" s="1005">
        <v>14.603521222874301</v>
      </c>
      <c r="P20" s="1006">
        <v>668.6708407260817</v>
      </c>
      <c r="Q20" s="1002">
        <v>27.37191210590965</v>
      </c>
      <c r="R20" s="1002" t="s">
        <v>351</v>
      </c>
      <c r="S20" s="1002">
        <v>148.83195714480686</v>
      </c>
      <c r="T20" s="1005">
        <v>92.62669823938857</v>
      </c>
      <c r="U20" s="1002" t="s">
        <v>351</v>
      </c>
      <c r="V20" s="1005">
        <v>2881.7076366862284</v>
      </c>
      <c r="W20" s="1002">
        <v>30.444064896956462</v>
      </c>
      <c r="X20" s="1002">
        <v>153.51823392930257</v>
      </c>
      <c r="Y20" s="1002">
        <v>16.117159784910626</v>
      </c>
      <c r="Z20" s="1002">
        <v>1374.796096628907</v>
      </c>
      <c r="AA20" s="1002">
        <v>18.353350620990856</v>
      </c>
      <c r="AB20" s="1002">
        <v>15.769755698102907</v>
      </c>
      <c r="AC20" s="1002">
        <v>1010.7959095127613</v>
      </c>
      <c r="AD20" s="1003">
        <v>9.476224921523134</v>
      </c>
      <c r="AE20" s="1004">
        <v>58.84284154497066</v>
      </c>
      <c r="AF20" s="1002">
        <v>4491.565176640376</v>
      </c>
      <c r="AG20" s="1002">
        <v>4072.5232028115197</v>
      </c>
      <c r="AH20" s="1002">
        <v>8564.088379451896</v>
      </c>
      <c r="AI20" s="202">
        <v>4</v>
      </c>
    </row>
    <row r="21" spans="1:35" s="328" customFormat="1" ht="9" customHeight="1">
      <c r="A21" s="998" t="s">
        <v>357</v>
      </c>
      <c r="B21" s="917"/>
      <c r="C21" s="992" t="s">
        <v>358</v>
      </c>
      <c r="D21" s="189">
        <v>5</v>
      </c>
      <c r="E21" s="984" t="s">
        <v>351</v>
      </c>
      <c r="F21" s="984" t="s">
        <v>351</v>
      </c>
      <c r="G21" s="993" t="s">
        <v>351</v>
      </c>
      <c r="H21" s="994" t="s">
        <v>351</v>
      </c>
      <c r="I21" s="984" t="s">
        <v>351</v>
      </c>
      <c r="J21" s="984" t="s">
        <v>351</v>
      </c>
      <c r="K21" s="984" t="s">
        <v>351</v>
      </c>
      <c r="L21" s="985"/>
      <c r="M21" s="995" t="s">
        <v>351</v>
      </c>
      <c r="N21" s="984" t="s">
        <v>351</v>
      </c>
      <c r="O21" s="988" t="s">
        <v>351</v>
      </c>
      <c r="P21" s="995" t="s">
        <v>351</v>
      </c>
      <c r="Q21" s="984" t="s">
        <v>351</v>
      </c>
      <c r="R21" s="984" t="s">
        <v>351</v>
      </c>
      <c r="S21" s="984" t="s">
        <v>351</v>
      </c>
      <c r="T21" s="988" t="s">
        <v>351</v>
      </c>
      <c r="U21" s="984" t="s">
        <v>351</v>
      </c>
      <c r="V21" s="988">
        <v>38.184548553296025</v>
      </c>
      <c r="W21" s="986"/>
      <c r="X21" s="986"/>
      <c r="Y21" s="986"/>
      <c r="Z21" s="984" t="s">
        <v>351</v>
      </c>
      <c r="AA21" s="986"/>
      <c r="AB21" s="986"/>
      <c r="AC21" s="984" t="s">
        <v>351</v>
      </c>
      <c r="AD21" s="993" t="s">
        <v>351</v>
      </c>
      <c r="AE21" s="997"/>
      <c r="AF21" s="984">
        <v>38.184548553296025</v>
      </c>
      <c r="AG21" s="984" t="s">
        <v>351</v>
      </c>
      <c r="AH21" s="984">
        <v>38.184548553296025</v>
      </c>
      <c r="AI21" s="192">
        <v>5</v>
      </c>
    </row>
    <row r="22" spans="1:35" s="328" customFormat="1" ht="9" customHeight="1" thickBot="1">
      <c r="A22" s="909"/>
      <c r="B22" s="991"/>
      <c r="C22" s="992" t="s">
        <v>359</v>
      </c>
      <c r="D22" s="189">
        <v>6</v>
      </c>
      <c r="E22" s="984" t="s">
        <v>351</v>
      </c>
      <c r="F22" s="984" t="s">
        <v>351</v>
      </c>
      <c r="G22" s="993">
        <v>2.269721577726218</v>
      </c>
      <c r="H22" s="994">
        <v>1.587587006960557</v>
      </c>
      <c r="I22" s="984" t="s">
        <v>351</v>
      </c>
      <c r="J22" s="984" t="s">
        <v>351</v>
      </c>
      <c r="K22" s="984" t="s">
        <v>351</v>
      </c>
      <c r="L22" s="988" t="s">
        <v>351</v>
      </c>
      <c r="M22" s="986"/>
      <c r="N22" s="984" t="s">
        <v>351</v>
      </c>
      <c r="O22" s="985"/>
      <c r="P22" s="995" t="s">
        <v>351</v>
      </c>
      <c r="Q22" s="984">
        <v>1.6903234611710114</v>
      </c>
      <c r="R22" s="984" t="s">
        <v>351</v>
      </c>
      <c r="S22" s="984" t="s">
        <v>351</v>
      </c>
      <c r="T22" s="988" t="s">
        <v>351</v>
      </c>
      <c r="U22" s="984" t="s">
        <v>351</v>
      </c>
      <c r="V22" s="988">
        <v>3.39834202265593</v>
      </c>
      <c r="W22" s="986"/>
      <c r="X22" s="996"/>
      <c r="Y22" s="986"/>
      <c r="Z22" s="984" t="s">
        <v>351</v>
      </c>
      <c r="AA22" s="996"/>
      <c r="AB22" s="986"/>
      <c r="AC22" s="986"/>
      <c r="AD22" s="989"/>
      <c r="AE22" s="997"/>
      <c r="AF22" s="984">
        <v>3.689730039579637</v>
      </c>
      <c r="AG22" s="984">
        <v>5.57694827350894</v>
      </c>
      <c r="AH22" s="984">
        <v>9.266678313088576</v>
      </c>
      <c r="AI22" s="192">
        <v>6</v>
      </c>
    </row>
    <row r="23" spans="1:35" s="330" customFormat="1" ht="9.75" customHeight="1" thickBot="1">
      <c r="A23" s="1007"/>
      <c r="B23" s="1008"/>
      <c r="C23" s="1009" t="s">
        <v>360</v>
      </c>
      <c r="D23" s="207">
        <v>7</v>
      </c>
      <c r="E23" s="1010">
        <v>0.6999817114780947</v>
      </c>
      <c r="F23" s="1010" t="s">
        <v>351</v>
      </c>
      <c r="G23" s="1011">
        <v>12.944452026750376</v>
      </c>
      <c r="H23" s="1012">
        <v>4.662276511532687</v>
      </c>
      <c r="I23" s="1010" t="s">
        <v>351</v>
      </c>
      <c r="J23" s="1010">
        <v>45.84721591374369</v>
      </c>
      <c r="K23" s="1010">
        <v>126.86088631090487</v>
      </c>
      <c r="L23" s="1013" t="s">
        <v>351</v>
      </c>
      <c r="M23" s="1014">
        <v>732.8975672171422</v>
      </c>
      <c r="N23" s="1010">
        <v>1114.2042746007917</v>
      </c>
      <c r="O23" s="1013">
        <v>14.603521222874301</v>
      </c>
      <c r="P23" s="1014">
        <v>668.6708407260817</v>
      </c>
      <c r="Q23" s="1010">
        <v>25.68158864473864</v>
      </c>
      <c r="R23" s="1010" t="s">
        <v>351</v>
      </c>
      <c r="S23" s="1010">
        <v>148.83195714480686</v>
      </c>
      <c r="T23" s="1013">
        <v>92.62669823938857</v>
      </c>
      <c r="U23" s="1010" t="s">
        <v>351</v>
      </c>
      <c r="V23" s="1013">
        <v>2840.1247461102766</v>
      </c>
      <c r="W23" s="1010">
        <v>30.444064896956462</v>
      </c>
      <c r="X23" s="1010">
        <v>153.51823392930257</v>
      </c>
      <c r="Y23" s="1010">
        <v>16.117159784910626</v>
      </c>
      <c r="Z23" s="1010">
        <v>1374.5080524088987</v>
      </c>
      <c r="AA23" s="1015">
        <v>18.353350620990856</v>
      </c>
      <c r="AB23" s="1010">
        <v>15.769755698102907</v>
      </c>
      <c r="AC23" s="1010">
        <v>1010.7959095127613</v>
      </c>
      <c r="AD23" s="1011">
        <v>9.476224921523134</v>
      </c>
      <c r="AE23" s="1012">
        <v>58.84284154497066</v>
      </c>
      <c r="AF23" s="1010">
        <v>4449.690898047501</v>
      </c>
      <c r="AG23" s="1010">
        <v>4066.9462545380106</v>
      </c>
      <c r="AH23" s="1010">
        <v>8516.637152585512</v>
      </c>
      <c r="AI23" s="212">
        <v>7</v>
      </c>
    </row>
    <row r="24" spans="1:35" s="328" customFormat="1" ht="9" customHeight="1">
      <c r="A24" s="1016"/>
      <c r="B24" s="1017"/>
      <c r="C24" s="216" t="s">
        <v>572</v>
      </c>
      <c r="D24" s="189">
        <v>10</v>
      </c>
      <c r="E24" s="984" t="s">
        <v>351</v>
      </c>
      <c r="F24" s="986"/>
      <c r="G24" s="993" t="s">
        <v>351</v>
      </c>
      <c r="H24" s="997"/>
      <c r="I24" s="984" t="s">
        <v>351</v>
      </c>
      <c r="J24" s="984" t="s">
        <v>351</v>
      </c>
      <c r="K24" s="1018" t="s">
        <v>351</v>
      </c>
      <c r="L24" s="1019" t="s">
        <v>351</v>
      </c>
      <c r="M24" s="893"/>
      <c r="N24" s="1018" t="s">
        <v>351</v>
      </c>
      <c r="O24" s="985"/>
      <c r="P24" s="1020" t="s">
        <v>351</v>
      </c>
      <c r="Q24" s="1018" t="s">
        <v>351</v>
      </c>
      <c r="R24" s="1018" t="s">
        <v>351</v>
      </c>
      <c r="S24" s="1018" t="s">
        <v>351</v>
      </c>
      <c r="T24" s="1019" t="s">
        <v>351</v>
      </c>
      <c r="U24" s="1018" t="s">
        <v>351</v>
      </c>
      <c r="V24" s="1019">
        <v>59.10481779718848</v>
      </c>
      <c r="W24" s="986"/>
      <c r="X24" s="986"/>
      <c r="Y24" s="1018" t="s">
        <v>351</v>
      </c>
      <c r="Z24" s="1018">
        <v>52.526375051180565</v>
      </c>
      <c r="AA24" s="1021" t="s">
        <v>351</v>
      </c>
      <c r="AB24" s="986"/>
      <c r="AC24" s="986"/>
      <c r="AD24" s="989"/>
      <c r="AE24" s="990" t="s">
        <v>351</v>
      </c>
      <c r="AF24" s="984">
        <v>111.63119284836904</v>
      </c>
      <c r="AG24" s="984" t="s">
        <v>351</v>
      </c>
      <c r="AH24" s="984">
        <v>111.64849187935035</v>
      </c>
      <c r="AI24" s="192">
        <v>10</v>
      </c>
    </row>
    <row r="25" spans="1:35" s="328" customFormat="1" ht="9" customHeight="1">
      <c r="A25" s="1016"/>
      <c r="B25" s="1022" t="s">
        <v>361</v>
      </c>
      <c r="C25" s="216" t="s">
        <v>492</v>
      </c>
      <c r="D25" s="189">
        <v>11</v>
      </c>
      <c r="E25" s="984" t="s">
        <v>351</v>
      </c>
      <c r="F25" s="986"/>
      <c r="G25" s="993" t="s">
        <v>351</v>
      </c>
      <c r="H25" s="997"/>
      <c r="I25" s="984" t="s">
        <v>351</v>
      </c>
      <c r="J25" s="984" t="s">
        <v>351</v>
      </c>
      <c r="K25" s="984" t="s">
        <v>351</v>
      </c>
      <c r="L25" s="988" t="s">
        <v>351</v>
      </c>
      <c r="M25" s="893"/>
      <c r="N25" s="984" t="s">
        <v>351</v>
      </c>
      <c r="O25" s="985"/>
      <c r="P25" s="995">
        <v>0.6529616486966017</v>
      </c>
      <c r="Q25" s="984" t="s">
        <v>351</v>
      </c>
      <c r="R25" s="984" t="s">
        <v>351</v>
      </c>
      <c r="S25" s="984" t="s">
        <v>351</v>
      </c>
      <c r="T25" s="988" t="s">
        <v>351</v>
      </c>
      <c r="U25" s="984" t="s">
        <v>351</v>
      </c>
      <c r="V25" s="988">
        <v>738.6445339156545</v>
      </c>
      <c r="W25" s="986"/>
      <c r="X25" s="986"/>
      <c r="Y25" s="1018" t="s">
        <v>351</v>
      </c>
      <c r="Z25" s="984">
        <v>70.02460079159275</v>
      </c>
      <c r="AA25" s="996"/>
      <c r="AB25" s="986"/>
      <c r="AC25" s="986"/>
      <c r="AD25" s="989"/>
      <c r="AE25" s="990">
        <v>14.54654019380374</v>
      </c>
      <c r="AF25" s="984">
        <v>808.6691347072473</v>
      </c>
      <c r="AG25" s="984">
        <v>15.199501842500341</v>
      </c>
      <c r="AH25" s="984">
        <v>823.8686365497476</v>
      </c>
      <c r="AI25" s="192">
        <v>11</v>
      </c>
    </row>
    <row r="26" spans="1:35" s="328" customFormat="1" ht="9" customHeight="1">
      <c r="A26" s="1016" t="s">
        <v>362</v>
      </c>
      <c r="B26" s="1022" t="s">
        <v>363</v>
      </c>
      <c r="C26" s="219" t="s">
        <v>228</v>
      </c>
      <c r="D26" s="189">
        <v>12</v>
      </c>
      <c r="E26" s="984" t="s">
        <v>351</v>
      </c>
      <c r="F26" s="986"/>
      <c r="G26" s="993" t="s">
        <v>351</v>
      </c>
      <c r="H26" s="997"/>
      <c r="I26" s="984" t="s">
        <v>351</v>
      </c>
      <c r="J26" s="984" t="s">
        <v>351</v>
      </c>
      <c r="K26" s="984" t="s">
        <v>351</v>
      </c>
      <c r="L26" s="988" t="s">
        <v>351</v>
      </c>
      <c r="M26" s="893"/>
      <c r="N26" s="984" t="s">
        <v>351</v>
      </c>
      <c r="O26" s="985"/>
      <c r="P26" s="995" t="s">
        <v>351</v>
      </c>
      <c r="Q26" s="984" t="s">
        <v>351</v>
      </c>
      <c r="R26" s="984" t="s">
        <v>351</v>
      </c>
      <c r="S26" s="984" t="s">
        <v>351</v>
      </c>
      <c r="T26" s="988" t="s">
        <v>351</v>
      </c>
      <c r="U26" s="984" t="s">
        <v>351</v>
      </c>
      <c r="V26" s="988">
        <v>45.62935034802785</v>
      </c>
      <c r="W26" s="986"/>
      <c r="X26" s="986"/>
      <c r="Y26" s="1018" t="s">
        <v>351</v>
      </c>
      <c r="Z26" s="984">
        <v>184.6714890132387</v>
      </c>
      <c r="AA26" s="984" t="s">
        <v>351</v>
      </c>
      <c r="AB26" s="986"/>
      <c r="AC26" s="986"/>
      <c r="AD26" s="989"/>
      <c r="AE26" s="990">
        <v>5.34140848914972</v>
      </c>
      <c r="AF26" s="984">
        <v>230.30083936126655</v>
      </c>
      <c r="AG26" s="984">
        <v>5.713559437696192</v>
      </c>
      <c r="AH26" s="984">
        <v>236.01439879896276</v>
      </c>
      <c r="AI26" s="192">
        <v>12</v>
      </c>
    </row>
    <row r="27" spans="1:35" s="328" customFormat="1" ht="9" customHeight="1">
      <c r="A27" s="1016" t="s">
        <v>364</v>
      </c>
      <c r="B27" s="1022" t="s">
        <v>266</v>
      </c>
      <c r="C27" s="216" t="s">
        <v>365</v>
      </c>
      <c r="D27" s="189">
        <v>14</v>
      </c>
      <c r="E27" s="986"/>
      <c r="F27" s="986"/>
      <c r="G27" s="989"/>
      <c r="H27" s="997"/>
      <c r="I27" s="986"/>
      <c r="J27" s="986"/>
      <c r="K27" s="986"/>
      <c r="L27" s="985"/>
      <c r="M27" s="893"/>
      <c r="N27" s="986"/>
      <c r="O27" s="985"/>
      <c r="P27" s="987"/>
      <c r="Q27" s="986"/>
      <c r="R27" s="986"/>
      <c r="S27" s="986"/>
      <c r="T27" s="985"/>
      <c r="U27" s="986"/>
      <c r="V27" s="985"/>
      <c r="W27" s="984">
        <v>30.444064896956462</v>
      </c>
      <c r="X27" s="986"/>
      <c r="Y27" s="986"/>
      <c r="Z27" s="986"/>
      <c r="AA27" s="996"/>
      <c r="AB27" s="986"/>
      <c r="AC27" s="984">
        <v>327.4642691415314</v>
      </c>
      <c r="AD27" s="989"/>
      <c r="AE27" s="997"/>
      <c r="AF27" s="984">
        <v>30.444064896956462</v>
      </c>
      <c r="AG27" s="984">
        <v>327.4642691415314</v>
      </c>
      <c r="AH27" s="984">
        <v>357.90833403848785</v>
      </c>
      <c r="AI27" s="192">
        <v>14</v>
      </c>
    </row>
    <row r="28" spans="1:35" s="328" customFormat="1" ht="9" customHeight="1">
      <c r="A28" s="1016" t="s">
        <v>366</v>
      </c>
      <c r="B28" s="1022" t="s">
        <v>367</v>
      </c>
      <c r="C28" s="221" t="s">
        <v>368</v>
      </c>
      <c r="D28" s="189">
        <v>15</v>
      </c>
      <c r="E28" s="986"/>
      <c r="F28" s="986"/>
      <c r="G28" s="989"/>
      <c r="H28" s="997"/>
      <c r="I28" s="986"/>
      <c r="J28" s="986"/>
      <c r="K28" s="986"/>
      <c r="L28" s="985"/>
      <c r="M28" s="893"/>
      <c r="N28" s="986"/>
      <c r="O28" s="985"/>
      <c r="P28" s="987"/>
      <c r="Q28" s="986"/>
      <c r="R28" s="986"/>
      <c r="S28" s="986"/>
      <c r="T28" s="985"/>
      <c r="U28" s="986"/>
      <c r="V28" s="985"/>
      <c r="W28" s="986"/>
      <c r="X28" s="984">
        <v>153.51823392930257</v>
      </c>
      <c r="Y28" s="1018">
        <v>15.550537946054359</v>
      </c>
      <c r="Z28" s="984">
        <v>296.46929166098</v>
      </c>
      <c r="AA28" s="984" t="s">
        <v>351</v>
      </c>
      <c r="AB28" s="984">
        <v>6.748328101542241</v>
      </c>
      <c r="AC28" s="986"/>
      <c r="AD28" s="989"/>
      <c r="AE28" s="990" t="s">
        <v>351</v>
      </c>
      <c r="AF28" s="984">
        <v>472.59006299041096</v>
      </c>
      <c r="AG28" s="984" t="s">
        <v>351</v>
      </c>
      <c r="AH28" s="984">
        <v>472.59006299041096</v>
      </c>
      <c r="AI28" s="192">
        <v>15</v>
      </c>
    </row>
    <row r="29" spans="1:35" s="328" customFormat="1" ht="9" customHeight="1">
      <c r="A29" s="1016" t="s">
        <v>369</v>
      </c>
      <c r="B29" s="1022" t="s">
        <v>370</v>
      </c>
      <c r="C29" s="216" t="s">
        <v>59</v>
      </c>
      <c r="D29" s="189">
        <v>16</v>
      </c>
      <c r="E29" s="984" t="s">
        <v>351</v>
      </c>
      <c r="F29" s="986"/>
      <c r="G29" s="993" t="s">
        <v>351</v>
      </c>
      <c r="H29" s="997"/>
      <c r="I29" s="984" t="s">
        <v>351</v>
      </c>
      <c r="J29" s="984" t="s">
        <v>351</v>
      </c>
      <c r="K29" s="984" t="s">
        <v>351</v>
      </c>
      <c r="L29" s="988" t="s">
        <v>351</v>
      </c>
      <c r="M29" s="893"/>
      <c r="N29" s="986"/>
      <c r="O29" s="985"/>
      <c r="P29" s="995">
        <v>8.037941858878122</v>
      </c>
      <c r="Q29" s="984" t="s">
        <v>351</v>
      </c>
      <c r="R29" s="984" t="s">
        <v>351</v>
      </c>
      <c r="S29" s="984" t="s">
        <v>351</v>
      </c>
      <c r="T29" s="988" t="s">
        <v>351</v>
      </c>
      <c r="U29" s="984" t="s">
        <v>351</v>
      </c>
      <c r="V29" s="988">
        <v>105.36027705745872</v>
      </c>
      <c r="W29" s="986"/>
      <c r="X29" s="986"/>
      <c r="Y29" s="1018" t="s">
        <v>351</v>
      </c>
      <c r="Z29" s="984">
        <v>41.43145216323188</v>
      </c>
      <c r="AA29" s="984" t="s">
        <v>351</v>
      </c>
      <c r="AB29" s="986"/>
      <c r="AC29" s="986"/>
      <c r="AD29" s="989"/>
      <c r="AE29" s="997"/>
      <c r="AF29" s="984">
        <v>146.7917292206906</v>
      </c>
      <c r="AG29" s="984">
        <v>8.037941858878122</v>
      </c>
      <c r="AH29" s="984">
        <v>154.82967107956873</v>
      </c>
      <c r="AI29" s="192">
        <v>16</v>
      </c>
    </row>
    <row r="30" spans="1:35" s="328" customFormat="1" ht="9" customHeight="1">
      <c r="A30" s="1016" t="s">
        <v>371</v>
      </c>
      <c r="B30" s="1022"/>
      <c r="C30" s="1023" t="s">
        <v>372</v>
      </c>
      <c r="D30" s="189">
        <v>19</v>
      </c>
      <c r="E30" s="986"/>
      <c r="F30" s="986"/>
      <c r="G30" s="989"/>
      <c r="H30" s="990" t="s">
        <v>351</v>
      </c>
      <c r="I30" s="986"/>
      <c r="J30" s="986"/>
      <c r="K30" s="986"/>
      <c r="L30" s="985"/>
      <c r="M30" s="893"/>
      <c r="N30" s="986"/>
      <c r="O30" s="985"/>
      <c r="P30" s="984">
        <v>4.398662481233793</v>
      </c>
      <c r="Q30" s="986"/>
      <c r="R30" s="986"/>
      <c r="S30" s="984">
        <v>4.022485328238024</v>
      </c>
      <c r="T30" s="1024" t="s">
        <v>351</v>
      </c>
      <c r="U30" s="986"/>
      <c r="V30" s="988">
        <v>4.398662481233793</v>
      </c>
      <c r="W30" s="986"/>
      <c r="X30" s="986"/>
      <c r="Y30" s="986"/>
      <c r="Z30" s="984" t="s">
        <v>351</v>
      </c>
      <c r="AA30" s="541"/>
      <c r="AB30" s="986"/>
      <c r="AC30" s="986"/>
      <c r="AD30" s="989"/>
      <c r="AE30" s="990">
        <v>5.730517264910604</v>
      </c>
      <c r="AF30" s="984">
        <v>4.398662481233793</v>
      </c>
      <c r="AG30" s="984">
        <v>14.151665074382421</v>
      </c>
      <c r="AH30" s="984">
        <v>18.550327555616214</v>
      </c>
      <c r="AI30" s="192">
        <v>19</v>
      </c>
    </row>
    <row r="31" spans="1:36" s="328" customFormat="1" ht="9.75" customHeight="1">
      <c r="A31" s="1016" t="s">
        <v>373</v>
      </c>
      <c r="B31" s="1025"/>
      <c r="C31" s="1026" t="s">
        <v>374</v>
      </c>
      <c r="D31" s="197">
        <v>20</v>
      </c>
      <c r="E31" s="1002" t="s">
        <v>351</v>
      </c>
      <c r="F31" s="1027"/>
      <c r="G31" s="1003" t="s">
        <v>351</v>
      </c>
      <c r="H31" s="1004" t="s">
        <v>351</v>
      </c>
      <c r="I31" s="1002" t="s">
        <v>351</v>
      </c>
      <c r="J31" s="1002" t="s">
        <v>351</v>
      </c>
      <c r="K31" s="1002" t="s">
        <v>351</v>
      </c>
      <c r="L31" s="1005" t="s">
        <v>351</v>
      </c>
      <c r="M31" s="1027"/>
      <c r="N31" s="1002" t="s">
        <v>351</v>
      </c>
      <c r="O31" s="1028"/>
      <c r="P31" s="1006">
        <v>13.479015968336292</v>
      </c>
      <c r="Q31" s="1002" t="s">
        <v>351</v>
      </c>
      <c r="R31" s="1002" t="s">
        <v>351</v>
      </c>
      <c r="S31" s="1002">
        <v>4.022485328238024</v>
      </c>
      <c r="T31" s="1005" t="s">
        <v>351</v>
      </c>
      <c r="U31" s="1002" t="s">
        <v>351</v>
      </c>
      <c r="V31" s="1005">
        <v>953.1376415995634</v>
      </c>
      <c r="W31" s="1002">
        <v>30.444064896956462</v>
      </c>
      <c r="X31" s="1002">
        <v>153.51823392930257</v>
      </c>
      <c r="Y31" s="1002">
        <v>15.550537946054359</v>
      </c>
      <c r="Z31" s="1002">
        <v>645.1232086802238</v>
      </c>
      <c r="AA31" s="1002" t="s">
        <v>351</v>
      </c>
      <c r="AB31" s="1002">
        <v>6.748328101542241</v>
      </c>
      <c r="AC31" s="1002">
        <v>327.4642691415314</v>
      </c>
      <c r="AD31" s="1003" t="s">
        <v>351</v>
      </c>
      <c r="AE31" s="1004">
        <v>25.618465947864067</v>
      </c>
      <c r="AF31" s="1002">
        <v>1804.8256865061744</v>
      </c>
      <c r="AG31" s="1002">
        <v>370.5842363859698</v>
      </c>
      <c r="AH31" s="1002">
        <v>2175.409922892144</v>
      </c>
      <c r="AI31" s="202">
        <v>20</v>
      </c>
      <c r="AJ31" s="1029"/>
    </row>
    <row r="32" spans="1:35" s="328" customFormat="1" ht="9" customHeight="1">
      <c r="A32" s="1016" t="s">
        <v>375</v>
      </c>
      <c r="B32" s="1017"/>
      <c r="C32" s="216" t="s">
        <v>572</v>
      </c>
      <c r="D32" s="189">
        <v>23</v>
      </c>
      <c r="E32" s="986"/>
      <c r="F32" s="986"/>
      <c r="G32" s="989"/>
      <c r="H32" s="997"/>
      <c r="I32" s="986"/>
      <c r="J32" s="986"/>
      <c r="K32" s="986"/>
      <c r="L32" s="985"/>
      <c r="M32" s="893"/>
      <c r="N32" s="986"/>
      <c r="O32" s="985"/>
      <c r="P32" s="987"/>
      <c r="Q32" s="986"/>
      <c r="R32" s="986"/>
      <c r="S32" s="986"/>
      <c r="T32" s="985"/>
      <c r="U32" s="986"/>
      <c r="V32" s="985"/>
      <c r="W32" s="986"/>
      <c r="X32" s="986"/>
      <c r="Y32" s="986"/>
      <c r="Z32" s="986"/>
      <c r="AA32" s="996"/>
      <c r="AB32" s="986"/>
      <c r="AC32" s="1018">
        <v>47.620895318684326</v>
      </c>
      <c r="AD32" s="989"/>
      <c r="AE32" s="997"/>
      <c r="AF32" s="986"/>
      <c r="AG32" s="984">
        <v>47.620895318684326</v>
      </c>
      <c r="AH32" s="984">
        <v>47.620895318684326</v>
      </c>
      <c r="AI32" s="192">
        <v>23</v>
      </c>
    </row>
    <row r="33" spans="1:35" s="328" customFormat="1" ht="9" customHeight="1">
      <c r="A33" s="1016" t="s">
        <v>376</v>
      </c>
      <c r="B33" s="1022" t="s">
        <v>361</v>
      </c>
      <c r="C33" s="216" t="s">
        <v>492</v>
      </c>
      <c r="D33" s="189">
        <v>24</v>
      </c>
      <c r="E33" s="986"/>
      <c r="F33" s="986"/>
      <c r="G33" s="989"/>
      <c r="H33" s="997"/>
      <c r="I33" s="986"/>
      <c r="J33" s="986"/>
      <c r="K33" s="986"/>
      <c r="L33" s="985"/>
      <c r="M33" s="893"/>
      <c r="N33" s="986"/>
      <c r="O33" s="985"/>
      <c r="P33" s="987"/>
      <c r="Q33" s="986"/>
      <c r="R33" s="986"/>
      <c r="S33" s="986"/>
      <c r="T33" s="985"/>
      <c r="U33" s="986"/>
      <c r="V33" s="985"/>
      <c r="W33" s="986"/>
      <c r="X33" s="986"/>
      <c r="Y33" s="986"/>
      <c r="Z33" s="986"/>
      <c r="AA33" s="996"/>
      <c r="AB33" s="986"/>
      <c r="AC33" s="984">
        <v>241.53349256175792</v>
      </c>
      <c r="AD33" s="993">
        <v>361.94875119421323</v>
      </c>
      <c r="AE33" s="997"/>
      <c r="AF33" s="986"/>
      <c r="AG33" s="984">
        <v>603.4822437559711</v>
      </c>
      <c r="AH33" s="984">
        <v>603.4822437559711</v>
      </c>
      <c r="AI33" s="192">
        <v>24</v>
      </c>
    </row>
    <row r="34" spans="1:35" s="328" customFormat="1" ht="9" customHeight="1">
      <c r="A34" s="1016" t="s">
        <v>364</v>
      </c>
      <c r="B34" s="1022" t="s">
        <v>363</v>
      </c>
      <c r="C34" s="219" t="s">
        <v>228</v>
      </c>
      <c r="D34" s="189">
        <v>25</v>
      </c>
      <c r="E34" s="986"/>
      <c r="F34" s="986"/>
      <c r="G34" s="989"/>
      <c r="H34" s="997"/>
      <c r="I34" s="986"/>
      <c r="J34" s="986"/>
      <c r="K34" s="986"/>
      <c r="L34" s="985"/>
      <c r="M34" s="893"/>
      <c r="N34" s="986"/>
      <c r="O34" s="985"/>
      <c r="P34" s="987"/>
      <c r="Q34" s="986"/>
      <c r="R34" s="986"/>
      <c r="S34" s="986"/>
      <c r="T34" s="985"/>
      <c r="U34" s="986"/>
      <c r="V34" s="985"/>
      <c r="W34" s="986"/>
      <c r="X34" s="986"/>
      <c r="Y34" s="986"/>
      <c r="Z34" s="986"/>
      <c r="AA34" s="996"/>
      <c r="AB34" s="986"/>
      <c r="AC34" s="984">
        <v>83.33739593285111</v>
      </c>
      <c r="AD34" s="989"/>
      <c r="AE34" s="997"/>
      <c r="AF34" s="986"/>
      <c r="AG34" s="984">
        <v>83.33739593285111</v>
      </c>
      <c r="AH34" s="984">
        <v>83.33739593285111</v>
      </c>
      <c r="AI34" s="192">
        <v>25</v>
      </c>
    </row>
    <row r="35" spans="1:35" s="328" customFormat="1" ht="9" customHeight="1">
      <c r="A35" s="1016" t="s">
        <v>377</v>
      </c>
      <c r="B35" s="1022" t="s">
        <v>266</v>
      </c>
      <c r="C35" s="216" t="s">
        <v>365</v>
      </c>
      <c r="D35" s="189">
        <v>27</v>
      </c>
      <c r="E35" s="986"/>
      <c r="F35" s="986"/>
      <c r="G35" s="989"/>
      <c r="H35" s="997"/>
      <c r="I35" s="986"/>
      <c r="J35" s="986"/>
      <c r="K35" s="986"/>
      <c r="L35" s="985"/>
      <c r="M35" s="893"/>
      <c r="N35" s="986"/>
      <c r="O35" s="985"/>
      <c r="P35" s="987"/>
      <c r="Q35" s="986"/>
      <c r="R35" s="986"/>
      <c r="S35" s="986"/>
      <c r="T35" s="985"/>
      <c r="U35" s="986"/>
      <c r="V35" s="985"/>
      <c r="W35" s="986"/>
      <c r="X35" s="986"/>
      <c r="Y35" s="986"/>
      <c r="Z35" s="986"/>
      <c r="AA35" s="996"/>
      <c r="AB35" s="986"/>
      <c r="AC35" s="984">
        <v>289.52632728265326</v>
      </c>
      <c r="AD35" s="989"/>
      <c r="AE35" s="997"/>
      <c r="AF35" s="986"/>
      <c r="AG35" s="984">
        <v>289.52632728265326</v>
      </c>
      <c r="AH35" s="984">
        <v>289.52632728265326</v>
      </c>
      <c r="AI35" s="192">
        <v>27</v>
      </c>
    </row>
    <row r="36" spans="1:35" s="328" customFormat="1" ht="9" customHeight="1">
      <c r="A36" s="1016" t="s">
        <v>369</v>
      </c>
      <c r="B36" s="1022" t="s">
        <v>378</v>
      </c>
      <c r="C36" s="221" t="s">
        <v>368</v>
      </c>
      <c r="D36" s="189">
        <v>28</v>
      </c>
      <c r="E36" s="986"/>
      <c r="F36" s="986"/>
      <c r="G36" s="989"/>
      <c r="H36" s="997"/>
      <c r="I36" s="986"/>
      <c r="J36" s="986"/>
      <c r="K36" s="986"/>
      <c r="L36" s="985"/>
      <c r="M36" s="893"/>
      <c r="N36" s="986"/>
      <c r="O36" s="985"/>
      <c r="P36" s="987"/>
      <c r="Q36" s="986"/>
      <c r="R36" s="986"/>
      <c r="S36" s="986"/>
      <c r="T36" s="985"/>
      <c r="U36" s="986"/>
      <c r="V36" s="985"/>
      <c r="W36" s="986"/>
      <c r="X36" s="986"/>
      <c r="Y36" s="986"/>
      <c r="Z36" s="986"/>
      <c r="AA36" s="996"/>
      <c r="AB36" s="986"/>
      <c r="AC36" s="984">
        <v>230.79982257404123</v>
      </c>
      <c r="AD36" s="989"/>
      <c r="AE36" s="997"/>
      <c r="AF36" s="986"/>
      <c r="AG36" s="984">
        <v>230.79982257404123</v>
      </c>
      <c r="AH36" s="984">
        <v>230.79982257404123</v>
      </c>
      <c r="AI36" s="192">
        <v>28</v>
      </c>
    </row>
    <row r="37" spans="1:35" s="328" customFormat="1" ht="9" customHeight="1">
      <c r="A37" s="1016" t="s">
        <v>379</v>
      </c>
      <c r="B37" s="1022" t="s">
        <v>380</v>
      </c>
      <c r="C37" s="216" t="s">
        <v>52</v>
      </c>
      <c r="D37" s="189">
        <v>29</v>
      </c>
      <c r="E37" s="986"/>
      <c r="F37" s="986"/>
      <c r="G37" s="989"/>
      <c r="H37" s="997"/>
      <c r="I37" s="986"/>
      <c r="J37" s="986"/>
      <c r="K37" s="986"/>
      <c r="L37" s="985"/>
      <c r="M37" s="893"/>
      <c r="N37" s="986"/>
      <c r="O37" s="985"/>
      <c r="P37" s="987"/>
      <c r="Q37" s="1030"/>
      <c r="R37" s="1030"/>
      <c r="S37" s="1030"/>
      <c r="T37" s="985"/>
      <c r="U37" s="986"/>
      <c r="V37" s="985"/>
      <c r="W37" s="986"/>
      <c r="X37" s="986"/>
      <c r="Y37" s="986"/>
      <c r="Z37" s="986"/>
      <c r="AA37" s="996"/>
      <c r="AB37" s="986"/>
      <c r="AC37" s="986"/>
      <c r="AD37" s="993">
        <v>151.469373549884</v>
      </c>
      <c r="AE37" s="997"/>
      <c r="AF37" s="986"/>
      <c r="AG37" s="984">
        <v>151.469373549884</v>
      </c>
      <c r="AH37" s="984">
        <v>151.469373549884</v>
      </c>
      <c r="AI37" s="192">
        <v>29</v>
      </c>
    </row>
    <row r="38" spans="1:35" s="328" customFormat="1" ht="9" customHeight="1">
      <c r="A38" s="1016" t="s">
        <v>364</v>
      </c>
      <c r="B38" s="1022"/>
      <c r="C38" s="992" t="s">
        <v>372</v>
      </c>
      <c r="D38" s="189">
        <v>32</v>
      </c>
      <c r="E38" s="986"/>
      <c r="F38" s="986"/>
      <c r="G38" s="989"/>
      <c r="H38" s="990" t="s">
        <v>351</v>
      </c>
      <c r="I38" s="986"/>
      <c r="J38" s="986"/>
      <c r="K38" s="986"/>
      <c r="L38" s="985"/>
      <c r="M38" s="893"/>
      <c r="N38" s="986"/>
      <c r="O38" s="985"/>
      <c r="P38" s="987"/>
      <c r="Q38" s="986"/>
      <c r="R38" s="986"/>
      <c r="S38" s="984">
        <v>4.022485328238024</v>
      </c>
      <c r="T38" s="985"/>
      <c r="U38" s="986"/>
      <c r="V38" s="985"/>
      <c r="W38" s="986"/>
      <c r="X38" s="986"/>
      <c r="Y38" s="986"/>
      <c r="Z38" s="986"/>
      <c r="AA38" s="996"/>
      <c r="AB38" s="986"/>
      <c r="AC38" s="984">
        <v>5.8111232428006</v>
      </c>
      <c r="AD38" s="993" t="s">
        <v>351</v>
      </c>
      <c r="AE38" s="997"/>
      <c r="AF38" s="986"/>
      <c r="AG38" s="984">
        <v>9.833608571038624</v>
      </c>
      <c r="AH38" s="984">
        <v>9.833608571038624</v>
      </c>
      <c r="AI38" s="192">
        <v>32</v>
      </c>
    </row>
    <row r="39" spans="1:36" s="328" customFormat="1" ht="9.75" customHeight="1">
      <c r="A39" s="1016" t="s">
        <v>366</v>
      </c>
      <c r="B39" s="1025"/>
      <c r="C39" s="1001" t="s">
        <v>381</v>
      </c>
      <c r="D39" s="197">
        <v>33</v>
      </c>
      <c r="E39" s="1027"/>
      <c r="F39" s="1002" t="s">
        <v>351</v>
      </c>
      <c r="G39" s="1002" t="s">
        <v>351</v>
      </c>
      <c r="H39" s="1031" t="s">
        <v>351</v>
      </c>
      <c r="I39" s="1027"/>
      <c r="J39" s="1002" t="s">
        <v>351</v>
      </c>
      <c r="K39" s="1002" t="s">
        <v>351</v>
      </c>
      <c r="L39" s="1028"/>
      <c r="M39" s="894"/>
      <c r="N39" s="1027"/>
      <c r="O39" s="1028"/>
      <c r="P39" s="1032"/>
      <c r="Q39" s="1027"/>
      <c r="R39" s="1027"/>
      <c r="S39" s="1002">
        <v>4.022485328238024</v>
      </c>
      <c r="T39" s="1028"/>
      <c r="U39" s="1027"/>
      <c r="V39" s="1028"/>
      <c r="W39" s="1027"/>
      <c r="X39" s="1027"/>
      <c r="Y39" s="1027"/>
      <c r="Z39" s="1027"/>
      <c r="AA39" s="1033"/>
      <c r="AB39" s="1027"/>
      <c r="AC39" s="1002">
        <v>898.6290569127885</v>
      </c>
      <c r="AD39" s="1003">
        <v>513.4181247440972</v>
      </c>
      <c r="AE39" s="1034"/>
      <c r="AF39" s="1027"/>
      <c r="AG39" s="1002">
        <v>1416.0696669851238</v>
      </c>
      <c r="AH39" s="1002">
        <v>1416.0696669851238</v>
      </c>
      <c r="AI39" s="202">
        <v>33</v>
      </c>
      <c r="AJ39" s="1029"/>
    </row>
    <row r="40" spans="1:35" s="328" customFormat="1" ht="9" customHeight="1">
      <c r="A40" s="1016" t="s">
        <v>382</v>
      </c>
      <c r="B40" s="1022" t="s">
        <v>274</v>
      </c>
      <c r="C40" s="992" t="s">
        <v>570</v>
      </c>
      <c r="D40" s="189">
        <v>35</v>
      </c>
      <c r="E40" s="984" t="s">
        <v>351</v>
      </c>
      <c r="F40" s="984" t="s">
        <v>351</v>
      </c>
      <c r="G40" s="984" t="s">
        <v>351</v>
      </c>
      <c r="H40" s="997"/>
      <c r="I40" s="984" t="s">
        <v>351</v>
      </c>
      <c r="J40" s="984" t="s">
        <v>351</v>
      </c>
      <c r="K40" s="984" t="s">
        <v>351</v>
      </c>
      <c r="L40" s="984" t="s">
        <v>351</v>
      </c>
      <c r="M40" s="893"/>
      <c r="N40" s="984" t="s">
        <v>351</v>
      </c>
      <c r="O40" s="985"/>
      <c r="P40" s="1035" t="s">
        <v>351</v>
      </c>
      <c r="Q40" s="984" t="s">
        <v>351</v>
      </c>
      <c r="R40" s="986"/>
      <c r="S40" s="986"/>
      <c r="T40" s="985"/>
      <c r="U40" s="986"/>
      <c r="V40" s="985"/>
      <c r="W40" s="986"/>
      <c r="X40" s="986"/>
      <c r="Y40" s="986"/>
      <c r="Z40" s="986"/>
      <c r="AA40" s="996"/>
      <c r="AB40" s="986"/>
      <c r="AC40" s="984" t="s">
        <v>351</v>
      </c>
      <c r="AD40" s="993" t="s">
        <v>351</v>
      </c>
      <c r="AE40" s="997"/>
      <c r="AF40" s="984" t="s">
        <v>351</v>
      </c>
      <c r="AG40" s="984" t="s">
        <v>351</v>
      </c>
      <c r="AH40" s="984" t="s">
        <v>351</v>
      </c>
      <c r="AI40" s="192">
        <v>35</v>
      </c>
    </row>
    <row r="41" spans="1:35" s="328" customFormat="1" ht="9" customHeight="1">
      <c r="A41" s="1016" t="s">
        <v>383</v>
      </c>
      <c r="B41" s="1022" t="s">
        <v>384</v>
      </c>
      <c r="C41" s="992" t="s">
        <v>385</v>
      </c>
      <c r="D41" s="189">
        <v>36</v>
      </c>
      <c r="E41" s="986"/>
      <c r="F41" s="986"/>
      <c r="G41" s="989"/>
      <c r="H41" s="997"/>
      <c r="I41" s="986"/>
      <c r="J41" s="986"/>
      <c r="K41" s="986"/>
      <c r="L41" s="985"/>
      <c r="M41" s="893"/>
      <c r="N41" s="986"/>
      <c r="O41" s="985"/>
      <c r="P41" s="987"/>
      <c r="Q41" s="986"/>
      <c r="R41" s="986"/>
      <c r="S41" s="986"/>
      <c r="T41" s="985"/>
      <c r="U41" s="986"/>
      <c r="V41" s="985"/>
      <c r="W41" s="986"/>
      <c r="X41" s="986"/>
      <c r="Y41" s="986"/>
      <c r="Z41" s="986"/>
      <c r="AA41" s="996"/>
      <c r="AB41" s="986"/>
      <c r="AC41" s="984">
        <v>18.68381329329876</v>
      </c>
      <c r="AD41" s="993">
        <v>19.903425685819574</v>
      </c>
      <c r="AE41" s="997"/>
      <c r="AF41" s="984" t="s">
        <v>351</v>
      </c>
      <c r="AG41" s="984">
        <v>38.58723897911833</v>
      </c>
      <c r="AH41" s="984">
        <v>38.58723897911833</v>
      </c>
      <c r="AI41" s="192">
        <v>36</v>
      </c>
    </row>
    <row r="42" spans="1:35" s="328" customFormat="1" ht="9" customHeight="1">
      <c r="A42" s="1016" t="s">
        <v>377</v>
      </c>
      <c r="B42" s="1022" t="s">
        <v>386</v>
      </c>
      <c r="C42" s="992" t="s">
        <v>387</v>
      </c>
      <c r="D42" s="189">
        <v>37</v>
      </c>
      <c r="E42" s="984" t="s">
        <v>351</v>
      </c>
      <c r="F42" s="984" t="s">
        <v>351</v>
      </c>
      <c r="G42" s="984" t="s">
        <v>351</v>
      </c>
      <c r="H42" s="997"/>
      <c r="I42" s="984" t="s">
        <v>351</v>
      </c>
      <c r="J42" s="984" t="s">
        <v>351</v>
      </c>
      <c r="K42" s="984" t="s">
        <v>351</v>
      </c>
      <c r="L42" s="984" t="s">
        <v>351</v>
      </c>
      <c r="M42" s="893"/>
      <c r="N42" s="984" t="s">
        <v>351</v>
      </c>
      <c r="O42" s="985"/>
      <c r="P42" s="995" t="s">
        <v>351</v>
      </c>
      <c r="Q42" s="984" t="s">
        <v>351</v>
      </c>
      <c r="R42" s="986"/>
      <c r="S42" s="986"/>
      <c r="T42" s="985"/>
      <c r="U42" s="986"/>
      <c r="V42" s="988" t="s">
        <v>351</v>
      </c>
      <c r="W42" s="986"/>
      <c r="X42" s="986"/>
      <c r="Y42" s="986"/>
      <c r="Z42" s="986"/>
      <c r="AA42" s="996"/>
      <c r="AB42" s="986"/>
      <c r="AC42" s="984" t="s">
        <v>351</v>
      </c>
      <c r="AD42" s="989"/>
      <c r="AE42" s="997"/>
      <c r="AF42" s="984" t="s">
        <v>351</v>
      </c>
      <c r="AG42" s="984" t="s">
        <v>351</v>
      </c>
      <c r="AH42" s="984" t="s">
        <v>351</v>
      </c>
      <c r="AI42" s="192">
        <v>37</v>
      </c>
    </row>
    <row r="43" spans="1:35" s="328" customFormat="1" ht="9" customHeight="1">
      <c r="A43" s="1016"/>
      <c r="B43" s="1022" t="s">
        <v>53</v>
      </c>
      <c r="C43" s="992" t="s">
        <v>372</v>
      </c>
      <c r="D43" s="189">
        <v>39</v>
      </c>
      <c r="E43" s="984" t="s">
        <v>351</v>
      </c>
      <c r="F43" s="984" t="s">
        <v>351</v>
      </c>
      <c r="G43" s="984" t="s">
        <v>351</v>
      </c>
      <c r="H43" s="994" t="s">
        <v>351</v>
      </c>
      <c r="I43" s="984" t="s">
        <v>351</v>
      </c>
      <c r="J43" s="984" t="s">
        <v>351</v>
      </c>
      <c r="K43" s="984" t="s">
        <v>351</v>
      </c>
      <c r="L43" s="984" t="s">
        <v>351</v>
      </c>
      <c r="M43" s="893"/>
      <c r="N43" s="984" t="s">
        <v>351</v>
      </c>
      <c r="O43" s="985"/>
      <c r="P43" s="995" t="s">
        <v>351</v>
      </c>
      <c r="Q43" s="984" t="s">
        <v>351</v>
      </c>
      <c r="R43" s="984" t="s">
        <v>351</v>
      </c>
      <c r="S43" s="984" t="s">
        <v>351</v>
      </c>
      <c r="T43" s="985"/>
      <c r="U43" s="986"/>
      <c r="V43" s="988" t="s">
        <v>351</v>
      </c>
      <c r="W43" s="986"/>
      <c r="X43" s="986"/>
      <c r="Y43" s="984" t="s">
        <v>351</v>
      </c>
      <c r="Z43" s="986"/>
      <c r="AA43" s="996"/>
      <c r="AB43" s="986"/>
      <c r="AC43" s="984" t="s">
        <v>351</v>
      </c>
      <c r="AD43" s="989"/>
      <c r="AE43" s="997"/>
      <c r="AF43" s="984" t="s">
        <v>351</v>
      </c>
      <c r="AG43" s="984" t="s">
        <v>351</v>
      </c>
      <c r="AH43" s="984" t="s">
        <v>351</v>
      </c>
      <c r="AI43" s="192">
        <v>39</v>
      </c>
    </row>
    <row r="44" spans="1:35" s="328" customFormat="1" ht="9.75" customHeight="1">
      <c r="A44" s="1016"/>
      <c r="B44" s="1022" t="s">
        <v>388</v>
      </c>
      <c r="C44" s="1001" t="s">
        <v>389</v>
      </c>
      <c r="D44" s="197">
        <v>40</v>
      </c>
      <c r="E44" s="1036" t="s">
        <v>351</v>
      </c>
      <c r="F44" s="1037" t="s">
        <v>351</v>
      </c>
      <c r="G44" s="1002" t="s">
        <v>351</v>
      </c>
      <c r="H44" s="1004" t="s">
        <v>351</v>
      </c>
      <c r="I44" s="1002" t="s">
        <v>351</v>
      </c>
      <c r="J44" s="1002" t="s">
        <v>351</v>
      </c>
      <c r="K44" s="1002" t="s">
        <v>351</v>
      </c>
      <c r="L44" s="1002" t="s">
        <v>351</v>
      </c>
      <c r="M44" s="894"/>
      <c r="N44" s="1037" t="s">
        <v>351</v>
      </c>
      <c r="O44" s="1028"/>
      <c r="P44" s="1006" t="s">
        <v>351</v>
      </c>
      <c r="Q44" s="1002" t="s">
        <v>351</v>
      </c>
      <c r="R44" s="1002" t="s">
        <v>351</v>
      </c>
      <c r="S44" s="1002" t="s">
        <v>351</v>
      </c>
      <c r="T44" s="1028"/>
      <c r="U44" s="1027"/>
      <c r="V44" s="1005" t="s">
        <v>351</v>
      </c>
      <c r="W44" s="1027"/>
      <c r="X44" s="1027"/>
      <c r="Y44" s="1002" t="s">
        <v>351</v>
      </c>
      <c r="Z44" s="1027"/>
      <c r="AA44" s="1033"/>
      <c r="AB44" s="1027"/>
      <c r="AC44" s="1002">
        <v>18.68995496110277</v>
      </c>
      <c r="AD44" s="1038">
        <v>19.909499112870208</v>
      </c>
      <c r="AE44" s="1034"/>
      <c r="AF44" s="1002" t="s">
        <v>351</v>
      </c>
      <c r="AG44" s="1002">
        <v>38.59945407397298</v>
      </c>
      <c r="AH44" s="1002">
        <v>38.95423706884816</v>
      </c>
      <c r="AI44" s="202">
        <v>40</v>
      </c>
    </row>
    <row r="45" spans="1:35" s="328" customFormat="1" ht="9" customHeight="1">
      <c r="A45" s="1039"/>
      <c r="B45" s="979"/>
      <c r="C45" s="992" t="s">
        <v>390</v>
      </c>
      <c r="D45" s="189">
        <v>41</v>
      </c>
      <c r="E45" s="1027"/>
      <c r="F45" s="1027"/>
      <c r="G45" s="1040"/>
      <c r="H45" s="1034"/>
      <c r="I45" s="1027"/>
      <c r="J45" s="1027"/>
      <c r="K45" s="1027"/>
      <c r="L45" s="1028"/>
      <c r="M45" s="894"/>
      <c r="N45" s="1027"/>
      <c r="O45" s="1028"/>
      <c r="P45" s="1032"/>
      <c r="Q45" s="1027"/>
      <c r="R45" s="1027"/>
      <c r="S45" s="1027"/>
      <c r="T45" s="1028"/>
      <c r="U45" s="1002" t="s">
        <v>351</v>
      </c>
      <c r="V45" s="1005">
        <v>1.7195706633001229</v>
      </c>
      <c r="W45" s="1027"/>
      <c r="X45" s="1027"/>
      <c r="Y45" s="1002" t="s">
        <v>351</v>
      </c>
      <c r="Z45" s="1027"/>
      <c r="AA45" s="1027"/>
      <c r="AB45" s="1027"/>
      <c r="AC45" s="1002">
        <v>21.646653336972843</v>
      </c>
      <c r="AD45" s="1003">
        <v>72.62018561484918</v>
      </c>
      <c r="AE45" s="1034"/>
      <c r="AF45" s="1002">
        <v>1.9734057179500923</v>
      </c>
      <c r="AG45" s="1002">
        <v>94.26683895182202</v>
      </c>
      <c r="AH45" s="1002">
        <v>96.24024466977211</v>
      </c>
      <c r="AI45" s="192">
        <v>41</v>
      </c>
    </row>
    <row r="46" spans="1:35" s="328" customFormat="1" ht="9.75" customHeight="1">
      <c r="A46" s="1041"/>
      <c r="B46" s="991"/>
      <c r="C46" s="1042" t="s">
        <v>391</v>
      </c>
      <c r="D46" s="233">
        <v>42</v>
      </c>
      <c r="E46" s="1002">
        <v>0.6999817114780947</v>
      </c>
      <c r="F46" s="1002" t="s">
        <v>351</v>
      </c>
      <c r="G46" s="1003">
        <v>12.944452026750376</v>
      </c>
      <c r="H46" s="1004">
        <v>4.662276511532687</v>
      </c>
      <c r="I46" s="1002" t="s">
        <v>351</v>
      </c>
      <c r="J46" s="1002">
        <v>45.84721591374369</v>
      </c>
      <c r="K46" s="1002">
        <v>126.86088631090487</v>
      </c>
      <c r="L46" s="1005" t="s">
        <v>351</v>
      </c>
      <c r="M46" s="1006">
        <v>732.8975672171422</v>
      </c>
      <c r="N46" s="1002">
        <v>1114.2042746007917</v>
      </c>
      <c r="O46" s="1005">
        <v>14.603521222874301</v>
      </c>
      <c r="P46" s="1006">
        <v>655.1918247577454</v>
      </c>
      <c r="Q46" s="1002">
        <v>25.68158864473864</v>
      </c>
      <c r="R46" s="1002" t="s">
        <v>351</v>
      </c>
      <c r="S46" s="1002">
        <v>148.83195714480686</v>
      </c>
      <c r="T46" s="1005">
        <v>92.62669823938857</v>
      </c>
      <c r="U46" s="1002" t="s">
        <v>351</v>
      </c>
      <c r="V46" s="1005">
        <v>1885.225534563941</v>
      </c>
      <c r="W46" s="1043"/>
      <c r="X46" s="1043"/>
      <c r="Y46" s="1002" t="s">
        <v>351</v>
      </c>
      <c r="Z46" s="1002">
        <v>729.3848437286749</v>
      </c>
      <c r="AA46" s="1002">
        <v>18.049679268459123</v>
      </c>
      <c r="AB46" s="1002">
        <v>9.021427596560665</v>
      </c>
      <c r="AC46" s="1002">
        <v>1541.6240889859428</v>
      </c>
      <c r="AD46" s="1003">
        <v>430.36466493790095</v>
      </c>
      <c r="AE46" s="1004">
        <v>33.224375597106594</v>
      </c>
      <c r="AF46" s="1002">
        <v>2642.5370228285005</v>
      </c>
      <c r="AG46" s="1002">
        <v>4979.56539211137</v>
      </c>
      <c r="AH46" s="1002">
        <v>7622.102414939871</v>
      </c>
      <c r="AI46" s="235">
        <v>42</v>
      </c>
    </row>
    <row r="47" spans="1:35" s="328" customFormat="1" ht="9" customHeight="1">
      <c r="A47" s="1041"/>
      <c r="B47" s="991"/>
      <c r="C47" s="1044" t="s">
        <v>392</v>
      </c>
      <c r="D47" s="189">
        <v>43</v>
      </c>
      <c r="E47" s="1045" t="s">
        <v>351</v>
      </c>
      <c r="F47" s="1045" t="s">
        <v>351</v>
      </c>
      <c r="G47" s="1046" t="s">
        <v>351</v>
      </c>
      <c r="H47" s="1047">
        <v>4.662276511532688</v>
      </c>
      <c r="I47" s="1048" t="s">
        <v>351</v>
      </c>
      <c r="J47" s="1048" t="s">
        <v>351</v>
      </c>
      <c r="K47" s="1048">
        <v>20.129345434693597</v>
      </c>
      <c r="L47" s="1048" t="s">
        <v>351</v>
      </c>
      <c r="M47" s="896"/>
      <c r="N47" s="1048" t="s">
        <v>351</v>
      </c>
      <c r="O47" s="1049"/>
      <c r="P47" s="1050" t="s">
        <v>351</v>
      </c>
      <c r="Q47" s="1048">
        <v>11.372082707793094</v>
      </c>
      <c r="R47" s="1048" t="s">
        <v>351</v>
      </c>
      <c r="S47" s="1048">
        <v>148.83195714480686</v>
      </c>
      <c r="T47" s="1051" t="s">
        <v>351</v>
      </c>
      <c r="U47" s="1052"/>
      <c r="V47" s="1051">
        <v>15.040408223369942</v>
      </c>
      <c r="W47" s="1052"/>
      <c r="X47" s="1052"/>
      <c r="Y47" s="1052"/>
      <c r="Z47" s="1053" t="s">
        <v>351</v>
      </c>
      <c r="AA47" s="1054"/>
      <c r="AB47" s="1052"/>
      <c r="AC47" s="1052"/>
      <c r="AD47" s="1055"/>
      <c r="AE47" s="1047" t="s">
        <v>351</v>
      </c>
      <c r="AF47" s="1048">
        <v>15.069410543555557</v>
      </c>
      <c r="AG47" s="1048">
        <v>185.10774723624948</v>
      </c>
      <c r="AH47" s="1048">
        <v>200.17715777980504</v>
      </c>
      <c r="AI47" s="192">
        <v>43</v>
      </c>
    </row>
    <row r="48" spans="1:35" s="328" customFormat="1" ht="9" customHeight="1" thickBot="1">
      <c r="A48" s="1056"/>
      <c r="B48" s="1057"/>
      <c r="C48" s="1058" t="s">
        <v>393</v>
      </c>
      <c r="D48" s="246">
        <v>44</v>
      </c>
      <c r="E48" s="986"/>
      <c r="F48" s="986"/>
      <c r="G48" s="986"/>
      <c r="H48" s="1059"/>
      <c r="I48" s="986"/>
      <c r="J48" s="986"/>
      <c r="K48" s="986"/>
      <c r="L48" s="985"/>
      <c r="M48" s="986"/>
      <c r="N48" s="986"/>
      <c r="O48" s="985"/>
      <c r="P48" s="987"/>
      <c r="Q48" s="986"/>
      <c r="R48" s="986"/>
      <c r="S48" s="986"/>
      <c r="T48" s="985"/>
      <c r="U48" s="984" t="s">
        <v>351</v>
      </c>
      <c r="V48" s="988" t="s">
        <v>351</v>
      </c>
      <c r="W48" s="986"/>
      <c r="X48" s="996"/>
      <c r="Y48" s="986"/>
      <c r="Z48" s="996"/>
      <c r="AA48" s="996"/>
      <c r="AB48" s="986"/>
      <c r="AC48" s="984" t="s">
        <v>351</v>
      </c>
      <c r="AD48" s="993">
        <v>20.254926982393894</v>
      </c>
      <c r="AE48" s="994"/>
      <c r="AF48" s="984" t="s">
        <v>351</v>
      </c>
      <c r="AG48" s="984">
        <v>20.254926982393894</v>
      </c>
      <c r="AH48" s="984">
        <v>20.254926982393894</v>
      </c>
      <c r="AI48" s="247">
        <v>44</v>
      </c>
    </row>
    <row r="49" spans="1:35" s="330" customFormat="1" ht="9.75" customHeight="1" thickBot="1">
      <c r="A49" s="1060"/>
      <c r="B49" s="1061"/>
      <c r="C49" s="1062" t="s">
        <v>394</v>
      </c>
      <c r="D49" s="207">
        <v>45</v>
      </c>
      <c r="E49" s="1010">
        <v>0.6999817114780947</v>
      </c>
      <c r="F49" s="1010" t="s">
        <v>351</v>
      </c>
      <c r="G49" s="1011">
        <v>12.944452026750376</v>
      </c>
      <c r="H49" s="1063"/>
      <c r="I49" s="1010" t="s">
        <v>351</v>
      </c>
      <c r="J49" s="1010">
        <v>45.84721591374369</v>
      </c>
      <c r="K49" s="1010">
        <v>106.73154087621128</v>
      </c>
      <c r="L49" s="1013" t="s">
        <v>351</v>
      </c>
      <c r="M49" s="1014">
        <v>732.8975672171422</v>
      </c>
      <c r="N49" s="1010">
        <v>1114.2042746007917</v>
      </c>
      <c r="O49" s="1013">
        <v>14.603521222874301</v>
      </c>
      <c r="P49" s="1014">
        <v>655.1102770574588</v>
      </c>
      <c r="Q49" s="1010">
        <v>14.309505936945545</v>
      </c>
      <c r="R49" s="1010" t="s">
        <v>351</v>
      </c>
      <c r="S49" s="1064"/>
      <c r="T49" s="1013">
        <v>92.59616050225196</v>
      </c>
      <c r="U49" s="1010" t="s">
        <v>351</v>
      </c>
      <c r="V49" s="1013">
        <v>1870.185126340571</v>
      </c>
      <c r="W49" s="1064"/>
      <c r="X49" s="1064"/>
      <c r="Y49" s="1065"/>
      <c r="Z49" s="1066">
        <v>729.3558414084893</v>
      </c>
      <c r="AA49" s="1067">
        <v>18.049679268459123</v>
      </c>
      <c r="AB49" s="1011">
        <v>9.021427596560665</v>
      </c>
      <c r="AC49" s="1066">
        <v>1541.6240889859428</v>
      </c>
      <c r="AD49" s="1011">
        <v>450.61959192029485</v>
      </c>
      <c r="AE49" s="1012">
        <v>33.224375597106594</v>
      </c>
      <c r="AF49" s="1010">
        <v>2627.4676122849446</v>
      </c>
      <c r="AG49" s="1010">
        <v>4814.712571857514</v>
      </c>
      <c r="AH49" s="1010">
        <v>7442.1801841424585</v>
      </c>
      <c r="AI49" s="212">
        <v>45</v>
      </c>
    </row>
    <row r="50" spans="1:35" s="328" customFormat="1" ht="9" customHeight="1">
      <c r="A50" s="909"/>
      <c r="C50" s="253" t="s">
        <v>552</v>
      </c>
      <c r="D50" s="189" t="s">
        <v>553</v>
      </c>
      <c r="E50" s="984" t="s">
        <v>351</v>
      </c>
      <c r="F50" s="984" t="s">
        <v>351</v>
      </c>
      <c r="G50" s="993" t="s">
        <v>351</v>
      </c>
      <c r="H50" s="997"/>
      <c r="I50" s="984" t="s">
        <v>351</v>
      </c>
      <c r="J50" s="984" t="s">
        <v>351</v>
      </c>
      <c r="K50" s="984">
        <v>0.7122969837587008</v>
      </c>
      <c r="L50" s="988" t="s">
        <v>351</v>
      </c>
      <c r="M50" s="895"/>
      <c r="N50" s="1068">
        <v>1.341217415040262</v>
      </c>
      <c r="O50" s="985"/>
      <c r="P50" s="995">
        <v>1.7234543469359904</v>
      </c>
      <c r="Q50" s="984" t="s">
        <v>351</v>
      </c>
      <c r="R50" s="984" t="s">
        <v>351</v>
      </c>
      <c r="S50" s="984" t="s">
        <v>351</v>
      </c>
      <c r="T50" s="988">
        <v>0.739252081342978</v>
      </c>
      <c r="U50" s="984" t="s">
        <v>351</v>
      </c>
      <c r="V50" s="988">
        <v>43.146463900641464</v>
      </c>
      <c r="W50" s="986"/>
      <c r="X50" s="986"/>
      <c r="Y50" s="986"/>
      <c r="Z50" s="984" t="s">
        <v>351</v>
      </c>
      <c r="AA50" s="986"/>
      <c r="AB50" s="986"/>
      <c r="AC50" s="984">
        <v>27.480769755698105</v>
      </c>
      <c r="AD50" s="993" t="s">
        <v>351</v>
      </c>
      <c r="AE50" s="994" t="s">
        <v>351</v>
      </c>
      <c r="AF50" s="1069">
        <v>43.22282530367136</v>
      </c>
      <c r="AG50" s="1069">
        <v>31.996990582776036</v>
      </c>
      <c r="AH50" s="1069">
        <v>75.21981588644739</v>
      </c>
      <c r="AI50" s="891" t="s">
        <v>553</v>
      </c>
    </row>
    <row r="51" spans="1:35" s="328" customFormat="1" ht="9" customHeight="1">
      <c r="A51" s="909"/>
      <c r="C51" s="216" t="s">
        <v>554</v>
      </c>
      <c r="D51" s="254" t="s">
        <v>54</v>
      </c>
      <c r="E51" s="180" t="s">
        <v>351</v>
      </c>
      <c r="F51" s="180" t="s">
        <v>351</v>
      </c>
      <c r="G51" s="436" t="s">
        <v>351</v>
      </c>
      <c r="H51" s="273"/>
      <c r="I51" s="180" t="s">
        <v>351</v>
      </c>
      <c r="J51" s="180" t="s">
        <v>351</v>
      </c>
      <c r="K51" s="180" t="s">
        <v>351</v>
      </c>
      <c r="L51" s="184" t="s">
        <v>351</v>
      </c>
      <c r="M51" s="895"/>
      <c r="N51" s="450" t="s">
        <v>351</v>
      </c>
      <c r="O51" s="985"/>
      <c r="P51" s="190">
        <v>9.449774805513853</v>
      </c>
      <c r="Q51" s="180" t="s">
        <v>351</v>
      </c>
      <c r="R51" s="180" t="s">
        <v>351</v>
      </c>
      <c r="S51" s="180" t="s">
        <v>351</v>
      </c>
      <c r="T51" s="184" t="s">
        <v>351</v>
      </c>
      <c r="U51" s="180" t="s">
        <v>351</v>
      </c>
      <c r="V51" s="184">
        <v>62.93412631363451</v>
      </c>
      <c r="W51" s="986"/>
      <c r="X51" s="986"/>
      <c r="Y51" s="986"/>
      <c r="Z51" s="984" t="s">
        <v>351</v>
      </c>
      <c r="AA51" s="986"/>
      <c r="AB51" s="986"/>
      <c r="AC51" s="984">
        <v>49.41721031800191</v>
      </c>
      <c r="AD51" s="993">
        <v>12.365975160365771</v>
      </c>
      <c r="AE51" s="994" t="s">
        <v>351</v>
      </c>
      <c r="AF51" s="449">
        <v>63.167885014330565</v>
      </c>
      <c r="AG51" s="449">
        <v>71.50066875938312</v>
      </c>
      <c r="AH51" s="449">
        <v>134.66855377371368</v>
      </c>
      <c r="AI51" s="451" t="s">
        <v>54</v>
      </c>
    </row>
    <row r="52" spans="1:35" s="328" customFormat="1" ht="9" customHeight="1">
      <c r="A52" s="909"/>
      <c r="C52" s="216" t="s">
        <v>399</v>
      </c>
      <c r="D52" s="189" t="s">
        <v>55</v>
      </c>
      <c r="E52" s="180" t="s">
        <v>351</v>
      </c>
      <c r="F52" s="180" t="s">
        <v>351</v>
      </c>
      <c r="G52" s="436" t="s">
        <v>351</v>
      </c>
      <c r="H52" s="273"/>
      <c r="I52" s="180" t="s">
        <v>351</v>
      </c>
      <c r="J52" s="180" t="s">
        <v>351</v>
      </c>
      <c r="K52" s="180" t="s">
        <v>351</v>
      </c>
      <c r="L52" s="184" t="s">
        <v>351</v>
      </c>
      <c r="M52" s="895"/>
      <c r="N52" s="450" t="s">
        <v>351</v>
      </c>
      <c r="O52" s="985"/>
      <c r="P52" s="190" t="s">
        <v>351</v>
      </c>
      <c r="Q52" s="180" t="s">
        <v>351</v>
      </c>
      <c r="R52" s="180" t="s">
        <v>351</v>
      </c>
      <c r="S52" s="180" t="s">
        <v>351</v>
      </c>
      <c r="T52" s="184" t="s">
        <v>351</v>
      </c>
      <c r="U52" s="180" t="s">
        <v>351</v>
      </c>
      <c r="V52" s="184">
        <v>6.505089020062782</v>
      </c>
      <c r="W52" s="986"/>
      <c r="X52" s="986"/>
      <c r="Y52" s="986"/>
      <c r="Z52" s="984" t="s">
        <v>351</v>
      </c>
      <c r="AA52" s="986"/>
      <c r="AB52" s="986"/>
      <c r="AC52" s="984">
        <v>10.237914562576771</v>
      </c>
      <c r="AD52" s="993">
        <v>1.5615190391701925</v>
      </c>
      <c r="AE52" s="994" t="s">
        <v>351</v>
      </c>
      <c r="AF52" s="449">
        <v>6.505089020062782</v>
      </c>
      <c r="AG52" s="449">
        <v>12.386679404940631</v>
      </c>
      <c r="AH52" s="449">
        <v>18.891768425003413</v>
      </c>
      <c r="AI52" s="192" t="s">
        <v>55</v>
      </c>
    </row>
    <row r="53" spans="1:35" s="328" customFormat="1" ht="9" customHeight="1">
      <c r="A53" s="909"/>
      <c r="C53" s="216" t="s">
        <v>555</v>
      </c>
      <c r="D53" s="189">
        <v>55</v>
      </c>
      <c r="E53" s="180" t="s">
        <v>351</v>
      </c>
      <c r="F53" s="180" t="s">
        <v>351</v>
      </c>
      <c r="G53" s="436" t="s">
        <v>351</v>
      </c>
      <c r="H53" s="273"/>
      <c r="I53" s="180" t="s">
        <v>351</v>
      </c>
      <c r="J53" s="180" t="s">
        <v>351</v>
      </c>
      <c r="K53" s="180" t="s">
        <v>351</v>
      </c>
      <c r="L53" s="184" t="s">
        <v>351</v>
      </c>
      <c r="M53" s="895"/>
      <c r="N53" s="450" t="s">
        <v>351</v>
      </c>
      <c r="O53" s="985"/>
      <c r="P53" s="190">
        <v>0.6415995632591783</v>
      </c>
      <c r="Q53" s="180">
        <v>2.8352668213457077</v>
      </c>
      <c r="R53" s="180" t="s">
        <v>351</v>
      </c>
      <c r="S53" s="180" t="s">
        <v>351</v>
      </c>
      <c r="T53" s="184">
        <v>0.5458919066466494</v>
      </c>
      <c r="U53" s="180" t="s">
        <v>351</v>
      </c>
      <c r="V53" s="184" t="s">
        <v>351</v>
      </c>
      <c r="W53" s="986"/>
      <c r="X53" s="986"/>
      <c r="Y53" s="986"/>
      <c r="Z53" s="984">
        <v>10.797393203220963</v>
      </c>
      <c r="AA53" s="986"/>
      <c r="AB53" s="986"/>
      <c r="AC53" s="984">
        <v>25.571448068786683</v>
      </c>
      <c r="AD53" s="993" t="s">
        <v>351</v>
      </c>
      <c r="AE53" s="994" t="s">
        <v>351</v>
      </c>
      <c r="AF53" s="449">
        <v>10.928190971748327</v>
      </c>
      <c r="AG53" s="449">
        <v>29.695639415859155</v>
      </c>
      <c r="AH53" s="449">
        <v>40.623830387607484</v>
      </c>
      <c r="AI53" s="192">
        <v>55</v>
      </c>
    </row>
    <row r="54" spans="1:35" s="328" customFormat="1" ht="9" customHeight="1">
      <c r="A54" s="909"/>
      <c r="C54" s="216" t="s">
        <v>556</v>
      </c>
      <c r="D54" s="254">
        <v>56</v>
      </c>
      <c r="E54" s="180" t="s">
        <v>351</v>
      </c>
      <c r="F54" s="180" t="s">
        <v>351</v>
      </c>
      <c r="G54" s="436" t="s">
        <v>351</v>
      </c>
      <c r="H54" s="273"/>
      <c r="I54" s="180" t="s">
        <v>351</v>
      </c>
      <c r="J54" s="180" t="s">
        <v>351</v>
      </c>
      <c r="K54" s="180" t="s">
        <v>351</v>
      </c>
      <c r="L54" s="180" t="s">
        <v>351</v>
      </c>
      <c r="M54" s="895"/>
      <c r="N54" s="450" t="s">
        <v>351</v>
      </c>
      <c r="O54" s="985"/>
      <c r="P54" s="190">
        <v>3.3742322915244984</v>
      </c>
      <c r="Q54" s="180" t="s">
        <v>351</v>
      </c>
      <c r="R54" s="180" t="s">
        <v>351</v>
      </c>
      <c r="S54" s="180" t="s">
        <v>351</v>
      </c>
      <c r="T54" s="184" t="s">
        <v>351</v>
      </c>
      <c r="U54" s="180" t="s">
        <v>351</v>
      </c>
      <c r="V54" s="184">
        <v>61.70054735908284</v>
      </c>
      <c r="W54" s="986"/>
      <c r="X54" s="986"/>
      <c r="Y54" s="986"/>
      <c r="Z54" s="984">
        <v>209.30827760338477</v>
      </c>
      <c r="AA54" s="986"/>
      <c r="AB54" s="986"/>
      <c r="AC54" s="984">
        <v>70.47956871843866</v>
      </c>
      <c r="AD54" s="993">
        <v>65.19929712024022</v>
      </c>
      <c r="AE54" s="994" t="s">
        <v>351</v>
      </c>
      <c r="AF54" s="449">
        <v>271.0088249624676</v>
      </c>
      <c r="AG54" s="449">
        <v>139.0987170738365</v>
      </c>
      <c r="AH54" s="449">
        <v>410.1075420363041</v>
      </c>
      <c r="AI54" s="451">
        <v>56</v>
      </c>
    </row>
    <row r="55" spans="1:35" s="328" customFormat="1" ht="9" customHeight="1">
      <c r="A55" s="909"/>
      <c r="C55" s="216" t="s">
        <v>557</v>
      </c>
      <c r="D55" s="189">
        <v>57</v>
      </c>
      <c r="E55" s="984" t="s">
        <v>351</v>
      </c>
      <c r="F55" s="984" t="s">
        <v>351</v>
      </c>
      <c r="G55" s="993" t="s">
        <v>351</v>
      </c>
      <c r="H55" s="997"/>
      <c r="I55" s="984" t="s">
        <v>351</v>
      </c>
      <c r="J55" s="984" t="s">
        <v>351</v>
      </c>
      <c r="K55" s="984" t="s">
        <v>351</v>
      </c>
      <c r="L55" s="988" t="s">
        <v>351</v>
      </c>
      <c r="M55" s="895"/>
      <c r="N55" s="1070" t="s">
        <v>351</v>
      </c>
      <c r="O55" s="985"/>
      <c r="P55" s="995" t="s">
        <v>351</v>
      </c>
      <c r="Q55" s="984" t="s">
        <v>351</v>
      </c>
      <c r="R55" s="984" t="s">
        <v>351</v>
      </c>
      <c r="S55" s="984" t="s">
        <v>351</v>
      </c>
      <c r="T55" s="988" t="s">
        <v>351</v>
      </c>
      <c r="U55" s="984" t="s">
        <v>351</v>
      </c>
      <c r="V55" s="988">
        <v>3.9755321755152178</v>
      </c>
      <c r="W55" s="986"/>
      <c r="X55" s="986"/>
      <c r="Y55" s="986"/>
      <c r="Z55" s="984" t="s">
        <v>351</v>
      </c>
      <c r="AA55" s="986"/>
      <c r="AB55" s="986"/>
      <c r="AC55" s="984">
        <v>6.999535962877031</v>
      </c>
      <c r="AD55" s="993" t="s">
        <v>351</v>
      </c>
      <c r="AE55" s="994" t="s">
        <v>351</v>
      </c>
      <c r="AF55" s="1069">
        <v>3.9755321755152178</v>
      </c>
      <c r="AG55" s="1069">
        <v>7.372403439333971</v>
      </c>
      <c r="AH55" s="1069">
        <v>11.347935614849188</v>
      </c>
      <c r="AI55" s="192">
        <v>57</v>
      </c>
    </row>
    <row r="56" spans="1:35" s="328" customFormat="1" ht="9" customHeight="1">
      <c r="A56" s="909"/>
      <c r="C56" s="216" t="s">
        <v>400</v>
      </c>
      <c r="D56" s="882" t="s">
        <v>56</v>
      </c>
      <c r="E56" s="980" t="s">
        <v>351</v>
      </c>
      <c r="F56" s="980" t="s">
        <v>351</v>
      </c>
      <c r="G56" s="1071" t="s">
        <v>351</v>
      </c>
      <c r="H56" s="997"/>
      <c r="I56" s="980" t="s">
        <v>351</v>
      </c>
      <c r="J56" s="980" t="s">
        <v>351</v>
      </c>
      <c r="K56" s="980" t="s">
        <v>351</v>
      </c>
      <c r="L56" s="1072" t="s">
        <v>351</v>
      </c>
      <c r="M56" s="895"/>
      <c r="N56" s="1073" t="s">
        <v>351</v>
      </c>
      <c r="O56" s="985"/>
      <c r="P56" s="1074">
        <v>2.252661389381739</v>
      </c>
      <c r="Q56" s="980" t="s">
        <v>351</v>
      </c>
      <c r="R56" s="980" t="s">
        <v>351</v>
      </c>
      <c r="S56" s="980" t="s">
        <v>351</v>
      </c>
      <c r="T56" s="1072" t="s">
        <v>351</v>
      </c>
      <c r="U56" s="980" t="s">
        <v>351</v>
      </c>
      <c r="V56" s="1072">
        <v>18.636882045857785</v>
      </c>
      <c r="W56" s="986"/>
      <c r="X56" s="986"/>
      <c r="Y56" s="986"/>
      <c r="Z56" s="980" t="s">
        <v>351</v>
      </c>
      <c r="AA56" s="996"/>
      <c r="AB56" s="986"/>
      <c r="AC56" s="980">
        <v>38.131650061416686</v>
      </c>
      <c r="AD56" s="1071">
        <v>5.478504162685956</v>
      </c>
      <c r="AE56" s="1075" t="s">
        <v>351</v>
      </c>
      <c r="AF56" s="1076">
        <v>18.7029732155043</v>
      </c>
      <c r="AG56" s="1076">
        <v>46.0385573904736</v>
      </c>
      <c r="AH56" s="1076">
        <v>64.7415306059779</v>
      </c>
      <c r="AI56" s="872" t="s">
        <v>56</v>
      </c>
    </row>
    <row r="57" spans="1:35" s="328" customFormat="1" ht="9" customHeight="1">
      <c r="A57" s="909"/>
      <c r="C57" s="216" t="s">
        <v>558</v>
      </c>
      <c r="D57" s="254">
        <v>60</v>
      </c>
      <c r="E57" s="180" t="s">
        <v>351</v>
      </c>
      <c r="F57" s="180" t="s">
        <v>351</v>
      </c>
      <c r="G57" s="436" t="s">
        <v>351</v>
      </c>
      <c r="H57" s="273"/>
      <c r="I57" s="180" t="s">
        <v>351</v>
      </c>
      <c r="J57" s="180" t="s">
        <v>351</v>
      </c>
      <c r="K57" s="180" t="s">
        <v>351</v>
      </c>
      <c r="L57" s="180" t="s">
        <v>351</v>
      </c>
      <c r="M57" s="895"/>
      <c r="N57" s="450" t="s">
        <v>351</v>
      </c>
      <c r="O57" s="985"/>
      <c r="P57" s="190" t="s">
        <v>351</v>
      </c>
      <c r="Q57" s="180" t="s">
        <v>351</v>
      </c>
      <c r="R57" s="180" t="s">
        <v>351</v>
      </c>
      <c r="S57" s="180" t="s">
        <v>351</v>
      </c>
      <c r="T57" s="184" t="s">
        <v>351</v>
      </c>
      <c r="U57" s="180" t="s">
        <v>351</v>
      </c>
      <c r="V57" s="184">
        <v>1.889967756244029</v>
      </c>
      <c r="W57" s="986"/>
      <c r="X57" s="986"/>
      <c r="Y57" s="986"/>
      <c r="Z57" s="984" t="s">
        <v>351</v>
      </c>
      <c r="AA57" s="986"/>
      <c r="AB57" s="986"/>
      <c r="AC57" s="984">
        <v>2.019380373959329</v>
      </c>
      <c r="AD57" s="993">
        <v>4.022860652381603</v>
      </c>
      <c r="AE57" s="994" t="s">
        <v>351</v>
      </c>
      <c r="AF57" s="449">
        <v>1.889967756244029</v>
      </c>
      <c r="AG57" s="449">
        <v>6.045172649106046</v>
      </c>
      <c r="AH57" s="449">
        <v>7.935140405350075</v>
      </c>
      <c r="AI57" s="451">
        <v>60</v>
      </c>
    </row>
    <row r="58" spans="1:35" s="328" customFormat="1" ht="9" customHeight="1">
      <c r="A58" s="909"/>
      <c r="C58" s="216" t="s">
        <v>401</v>
      </c>
      <c r="D58" s="189">
        <v>61</v>
      </c>
      <c r="E58" s="180" t="s">
        <v>351</v>
      </c>
      <c r="F58" s="180" t="s">
        <v>351</v>
      </c>
      <c r="G58" s="436" t="s">
        <v>351</v>
      </c>
      <c r="H58" s="273"/>
      <c r="I58" s="180" t="s">
        <v>351</v>
      </c>
      <c r="J58" s="180" t="s">
        <v>351</v>
      </c>
      <c r="K58" s="180" t="s">
        <v>351</v>
      </c>
      <c r="L58" s="180" t="s">
        <v>351</v>
      </c>
      <c r="M58" s="895"/>
      <c r="N58" s="450" t="s">
        <v>351</v>
      </c>
      <c r="O58" s="985"/>
      <c r="P58" s="190">
        <v>6.646308175242255</v>
      </c>
      <c r="Q58" s="180" t="s">
        <v>351</v>
      </c>
      <c r="R58" s="180" t="s">
        <v>351</v>
      </c>
      <c r="S58" s="180" t="s">
        <v>351</v>
      </c>
      <c r="T58" s="184" t="s">
        <v>351</v>
      </c>
      <c r="U58" s="180" t="s">
        <v>351</v>
      </c>
      <c r="V58" s="184">
        <v>35.357396785860516</v>
      </c>
      <c r="W58" s="986"/>
      <c r="X58" s="986"/>
      <c r="Y58" s="986"/>
      <c r="Z58" s="984">
        <v>2.2950730176061143</v>
      </c>
      <c r="AA58" s="986"/>
      <c r="AB58" s="986"/>
      <c r="AC58" s="984">
        <v>84.80746553841955</v>
      </c>
      <c r="AD58" s="993">
        <v>2.582468950457213</v>
      </c>
      <c r="AE58" s="994" t="s">
        <v>351</v>
      </c>
      <c r="AF58" s="449">
        <v>37.654346424184524</v>
      </c>
      <c r="AG58" s="449">
        <v>94.24652654565307</v>
      </c>
      <c r="AH58" s="449">
        <v>131.9008729698376</v>
      </c>
      <c r="AI58" s="192">
        <v>61</v>
      </c>
    </row>
    <row r="59" spans="1:35" s="328" customFormat="1" ht="9" customHeight="1">
      <c r="A59" s="909"/>
      <c r="C59" s="216" t="s">
        <v>559</v>
      </c>
      <c r="D59" s="189" t="s">
        <v>560</v>
      </c>
      <c r="E59" s="984" t="s">
        <v>351</v>
      </c>
      <c r="F59" s="984" t="s">
        <v>351</v>
      </c>
      <c r="G59" s="993">
        <v>8.895045721304765</v>
      </c>
      <c r="H59" s="997"/>
      <c r="I59" s="984" t="s">
        <v>351</v>
      </c>
      <c r="J59" s="984">
        <v>1.4310427187116148</v>
      </c>
      <c r="K59" s="984">
        <v>106.01924389245258</v>
      </c>
      <c r="L59" s="988" t="s">
        <v>351</v>
      </c>
      <c r="M59" s="895"/>
      <c r="N59" s="1070" t="s">
        <v>351</v>
      </c>
      <c r="O59" s="985"/>
      <c r="P59" s="995">
        <v>8.080182885219052</v>
      </c>
      <c r="Q59" s="180">
        <v>11.474239115599836</v>
      </c>
      <c r="R59" s="984" t="s">
        <v>351</v>
      </c>
      <c r="S59" s="984" t="s">
        <v>351</v>
      </c>
      <c r="T59" s="184">
        <v>0.6359697011055002</v>
      </c>
      <c r="U59" s="984" t="s">
        <v>351</v>
      </c>
      <c r="V59" s="988">
        <v>174.5346223556708</v>
      </c>
      <c r="W59" s="986"/>
      <c r="X59" s="986"/>
      <c r="Y59" s="986"/>
      <c r="Z59" s="984">
        <v>49.84021427596561</v>
      </c>
      <c r="AA59" s="986"/>
      <c r="AB59" s="986"/>
      <c r="AC59" s="984">
        <v>92.87208953186844</v>
      </c>
      <c r="AD59" s="993">
        <v>1.9131636413266002</v>
      </c>
      <c r="AE59" s="994">
        <v>32.7348505527501</v>
      </c>
      <c r="AF59" s="1069">
        <v>224.37483663163638</v>
      </c>
      <c r="AG59" s="1069">
        <v>265.4300300259315</v>
      </c>
      <c r="AH59" s="1069">
        <v>489.8048666575679</v>
      </c>
      <c r="AI59" s="192" t="s">
        <v>560</v>
      </c>
    </row>
    <row r="60" spans="1:35" s="328" customFormat="1" ht="9" customHeight="1">
      <c r="A60" s="909"/>
      <c r="C60" s="216" t="s">
        <v>561</v>
      </c>
      <c r="D60" s="189" t="s">
        <v>562</v>
      </c>
      <c r="E60" s="984" t="s">
        <v>351</v>
      </c>
      <c r="F60" s="984" t="s">
        <v>351</v>
      </c>
      <c r="G60" s="993">
        <v>4.049406305445612</v>
      </c>
      <c r="H60" s="997"/>
      <c r="I60" s="984" t="s">
        <v>351</v>
      </c>
      <c r="J60" s="984" t="s">
        <v>351</v>
      </c>
      <c r="K60" s="984" t="s">
        <v>351</v>
      </c>
      <c r="L60" s="988" t="s">
        <v>351</v>
      </c>
      <c r="M60" s="895"/>
      <c r="N60" s="1070" t="s">
        <v>351</v>
      </c>
      <c r="O60" s="985"/>
      <c r="P60" s="995" t="s">
        <v>351</v>
      </c>
      <c r="Q60" s="984" t="s">
        <v>351</v>
      </c>
      <c r="R60" s="984" t="s">
        <v>351</v>
      </c>
      <c r="S60" s="984" t="s">
        <v>351</v>
      </c>
      <c r="T60" s="988" t="s">
        <v>351</v>
      </c>
      <c r="U60" s="984" t="s">
        <v>351</v>
      </c>
      <c r="V60" s="988">
        <v>73.41714746826806</v>
      </c>
      <c r="W60" s="986"/>
      <c r="X60" s="986"/>
      <c r="Y60" s="986"/>
      <c r="Z60" s="984" t="s">
        <v>351</v>
      </c>
      <c r="AA60" s="986"/>
      <c r="AB60" s="986"/>
      <c r="AC60" s="984">
        <v>103.57394568036032</v>
      </c>
      <c r="AD60" s="993" t="s">
        <v>351</v>
      </c>
      <c r="AE60" s="994" t="s">
        <v>351</v>
      </c>
      <c r="AF60" s="1069">
        <v>73.41714746826806</v>
      </c>
      <c r="AG60" s="1069">
        <v>107.90989490923981</v>
      </c>
      <c r="AH60" s="1069">
        <v>181.3270423775079</v>
      </c>
      <c r="AI60" s="192" t="s">
        <v>562</v>
      </c>
    </row>
    <row r="61" spans="1:35" s="328" customFormat="1" ht="9" customHeight="1">
      <c r="A61" s="909"/>
      <c r="C61" s="216" t="s">
        <v>402</v>
      </c>
      <c r="D61" s="882">
        <v>67</v>
      </c>
      <c r="E61" s="980" t="s">
        <v>351</v>
      </c>
      <c r="F61" s="980" t="s">
        <v>351</v>
      </c>
      <c r="G61" s="1071" t="s">
        <v>351</v>
      </c>
      <c r="H61" s="997"/>
      <c r="I61" s="980" t="s">
        <v>351</v>
      </c>
      <c r="J61" s="980" t="s">
        <v>351</v>
      </c>
      <c r="K61" s="980" t="s">
        <v>351</v>
      </c>
      <c r="L61" s="1072" t="s">
        <v>351</v>
      </c>
      <c r="M61" s="895"/>
      <c r="N61" s="1073" t="s">
        <v>351</v>
      </c>
      <c r="O61" s="985"/>
      <c r="P61" s="1074">
        <v>5.405554797324962</v>
      </c>
      <c r="Q61" s="980" t="s">
        <v>351</v>
      </c>
      <c r="R61" s="980" t="s">
        <v>351</v>
      </c>
      <c r="S61" s="980" t="s">
        <v>351</v>
      </c>
      <c r="T61" s="1072">
        <v>1</v>
      </c>
      <c r="U61" s="980" t="s">
        <v>351</v>
      </c>
      <c r="V61" s="1072">
        <v>41.402893646785856</v>
      </c>
      <c r="W61" s="986"/>
      <c r="X61" s="986"/>
      <c r="Y61" s="986"/>
      <c r="Z61" s="980">
        <v>0.5143987989627405</v>
      </c>
      <c r="AA61" s="996"/>
      <c r="AB61" s="986"/>
      <c r="AC61" s="980">
        <v>67.04944724989764</v>
      </c>
      <c r="AD61" s="1071">
        <v>2.4772075883717757</v>
      </c>
      <c r="AE61" s="1075" t="s">
        <v>351</v>
      </c>
      <c r="AF61" s="1076">
        <v>41.94742073836495</v>
      </c>
      <c r="AG61" s="1076">
        <v>75.59080114644465</v>
      </c>
      <c r="AH61" s="1076">
        <v>117.53822188480959</v>
      </c>
      <c r="AI61" s="872">
        <v>67</v>
      </c>
    </row>
    <row r="62" spans="1:35" s="328" customFormat="1" ht="9" customHeight="1">
      <c r="A62" s="909"/>
      <c r="C62" s="216" t="s">
        <v>563</v>
      </c>
      <c r="D62" s="189">
        <v>68</v>
      </c>
      <c r="E62" s="180" t="s">
        <v>351</v>
      </c>
      <c r="F62" s="180" t="s">
        <v>351</v>
      </c>
      <c r="G62" s="436" t="s">
        <v>351</v>
      </c>
      <c r="H62" s="273"/>
      <c r="I62" s="180" t="s">
        <v>351</v>
      </c>
      <c r="J62" s="180" t="s">
        <v>351</v>
      </c>
      <c r="K62" s="180" t="s">
        <v>351</v>
      </c>
      <c r="L62" s="180" t="s">
        <v>351</v>
      </c>
      <c r="M62" s="895"/>
      <c r="N62" s="450" t="s">
        <v>351</v>
      </c>
      <c r="O62" s="985"/>
      <c r="P62" s="190" t="s">
        <v>351</v>
      </c>
      <c r="Q62" s="180" t="s">
        <v>351</v>
      </c>
      <c r="R62" s="180" t="s">
        <v>351</v>
      </c>
      <c r="S62" s="180" t="s">
        <v>351</v>
      </c>
      <c r="T62" s="184" t="s">
        <v>351</v>
      </c>
      <c r="U62" s="180" t="s">
        <v>351</v>
      </c>
      <c r="V62" s="184">
        <v>3.6479377644329194</v>
      </c>
      <c r="W62" s="986"/>
      <c r="X62" s="986"/>
      <c r="Y62" s="986"/>
      <c r="Z62" s="984" t="s">
        <v>351</v>
      </c>
      <c r="AA62" s="986"/>
      <c r="AB62" s="986"/>
      <c r="AC62" s="984">
        <v>26.730012283335608</v>
      </c>
      <c r="AD62" s="993">
        <v>5.106557936399619</v>
      </c>
      <c r="AE62" s="994" t="s">
        <v>351</v>
      </c>
      <c r="AF62" s="449">
        <v>3.713551248805787</v>
      </c>
      <c r="AG62" s="449">
        <v>32.31026340930804</v>
      </c>
      <c r="AH62" s="449">
        <v>36.02381465811383</v>
      </c>
      <c r="AI62" s="192">
        <v>68</v>
      </c>
    </row>
    <row r="63" spans="1:35" ht="9" customHeight="1">
      <c r="A63" s="909"/>
      <c r="B63" s="328"/>
      <c r="C63" s="216" t="s">
        <v>564</v>
      </c>
      <c r="D63" s="189">
        <v>69</v>
      </c>
      <c r="E63" s="984" t="s">
        <v>351</v>
      </c>
      <c r="F63" s="984" t="s">
        <v>351</v>
      </c>
      <c r="G63" s="993" t="s">
        <v>351</v>
      </c>
      <c r="H63" s="997"/>
      <c r="I63" s="984" t="s">
        <v>351</v>
      </c>
      <c r="J63" s="984" t="s">
        <v>351</v>
      </c>
      <c r="K63" s="984" t="s">
        <v>351</v>
      </c>
      <c r="L63" s="988" t="s">
        <v>351</v>
      </c>
      <c r="M63" s="895"/>
      <c r="N63" s="1070" t="s">
        <v>351</v>
      </c>
      <c r="O63" s="985"/>
      <c r="P63" s="995">
        <v>0.6720690596424185</v>
      </c>
      <c r="Q63" s="984" t="s">
        <v>351</v>
      </c>
      <c r="R63" s="984" t="s">
        <v>351</v>
      </c>
      <c r="S63" s="984" t="s">
        <v>351</v>
      </c>
      <c r="T63" s="988" t="s">
        <v>351</v>
      </c>
      <c r="U63" s="984" t="s">
        <v>351</v>
      </c>
      <c r="V63" s="988">
        <v>4.939115736317729</v>
      </c>
      <c r="W63" s="986"/>
      <c r="X63" s="986"/>
      <c r="Y63" s="986"/>
      <c r="Z63" s="984" t="s">
        <v>351</v>
      </c>
      <c r="AA63" s="986"/>
      <c r="AB63" s="986"/>
      <c r="AC63" s="984">
        <v>18.30659205677631</v>
      </c>
      <c r="AD63" s="993">
        <v>1.904360584140849</v>
      </c>
      <c r="AE63" s="994" t="s">
        <v>351</v>
      </c>
      <c r="AF63" s="1069">
        <v>4.939115736317729</v>
      </c>
      <c r="AG63" s="1069">
        <v>20.898307629316232</v>
      </c>
      <c r="AH63" s="1069">
        <v>25.83742336563396</v>
      </c>
      <c r="AI63" s="192">
        <v>69</v>
      </c>
    </row>
    <row r="64" spans="1:35" ht="9" customHeight="1">
      <c r="A64" s="998" t="s">
        <v>404</v>
      </c>
      <c r="B64" s="1077"/>
      <c r="C64" s="216" t="s">
        <v>403</v>
      </c>
      <c r="D64" s="882">
        <v>70</v>
      </c>
      <c r="E64" s="980" t="s">
        <v>351</v>
      </c>
      <c r="F64" s="980" t="s">
        <v>351</v>
      </c>
      <c r="G64" s="1071" t="s">
        <v>351</v>
      </c>
      <c r="H64" s="997"/>
      <c r="I64" s="980" t="s">
        <v>351</v>
      </c>
      <c r="J64" s="980" t="s">
        <v>351</v>
      </c>
      <c r="K64" s="980" t="s">
        <v>351</v>
      </c>
      <c r="L64" s="1072" t="s">
        <v>351</v>
      </c>
      <c r="M64" s="895"/>
      <c r="N64" s="1073" t="s">
        <v>351</v>
      </c>
      <c r="O64" s="985"/>
      <c r="P64" s="1074">
        <v>3.511908011464447</v>
      </c>
      <c r="Q64" s="980" t="s">
        <v>351</v>
      </c>
      <c r="R64" s="980" t="s">
        <v>351</v>
      </c>
      <c r="S64" s="980" t="s">
        <v>351</v>
      </c>
      <c r="T64" s="1072" t="s">
        <v>351</v>
      </c>
      <c r="U64" s="980" t="s">
        <v>351</v>
      </c>
      <c r="V64" s="1072">
        <v>14.140558755288659</v>
      </c>
      <c r="W64" s="986"/>
      <c r="X64" s="986"/>
      <c r="Y64" s="986"/>
      <c r="Z64" s="980" t="s">
        <v>351</v>
      </c>
      <c r="AA64" s="996"/>
      <c r="AB64" s="986"/>
      <c r="AC64" s="980">
        <v>31.740384877849053</v>
      </c>
      <c r="AD64" s="1071">
        <v>2.7250580046403714</v>
      </c>
      <c r="AE64" s="1075" t="s">
        <v>351</v>
      </c>
      <c r="AF64" s="1076">
        <v>14.607359628770302</v>
      </c>
      <c r="AG64" s="1076">
        <v>38.43313088576498</v>
      </c>
      <c r="AH64" s="1076">
        <v>53.040490514535286</v>
      </c>
      <c r="AI64" s="872">
        <v>70</v>
      </c>
    </row>
    <row r="65" spans="1:35" ht="9" customHeight="1">
      <c r="A65" s="998" t="s">
        <v>355</v>
      </c>
      <c r="B65" s="1077"/>
      <c r="C65" s="216" t="s">
        <v>565</v>
      </c>
      <c r="D65" s="254" t="s">
        <v>566</v>
      </c>
      <c r="E65" s="180" t="s">
        <v>351</v>
      </c>
      <c r="F65" s="180" t="s">
        <v>351</v>
      </c>
      <c r="G65" s="436" t="s">
        <v>351</v>
      </c>
      <c r="H65" s="273"/>
      <c r="I65" s="180" t="s">
        <v>351</v>
      </c>
      <c r="J65" s="180" t="s">
        <v>351</v>
      </c>
      <c r="K65" s="180" t="s">
        <v>351</v>
      </c>
      <c r="L65" s="180" t="s">
        <v>351</v>
      </c>
      <c r="M65" s="895"/>
      <c r="N65" s="450" t="s">
        <v>351</v>
      </c>
      <c r="O65" s="985"/>
      <c r="P65" s="190">
        <v>1.4900368500068242</v>
      </c>
      <c r="Q65" s="180" t="s">
        <v>351</v>
      </c>
      <c r="R65" s="180" t="s">
        <v>351</v>
      </c>
      <c r="S65" s="180" t="s">
        <v>351</v>
      </c>
      <c r="T65" s="184">
        <v>0.6929166097993722</v>
      </c>
      <c r="U65" s="180" t="s">
        <v>351</v>
      </c>
      <c r="V65" s="184">
        <v>30.63547734406988</v>
      </c>
      <c r="W65" s="986"/>
      <c r="X65" s="986"/>
      <c r="Y65" s="986"/>
      <c r="Z65" s="984" t="s">
        <v>351</v>
      </c>
      <c r="AA65" s="986"/>
      <c r="AB65" s="986"/>
      <c r="AC65" s="984">
        <v>47.76325917838133</v>
      </c>
      <c r="AD65" s="993">
        <v>7.993073563532142</v>
      </c>
      <c r="AE65" s="994" t="s">
        <v>351</v>
      </c>
      <c r="AF65" s="449">
        <v>30.797173809198856</v>
      </c>
      <c r="AG65" s="449">
        <v>57.961055002047225</v>
      </c>
      <c r="AH65" s="449">
        <v>89.12302258768938</v>
      </c>
      <c r="AI65" s="451" t="s">
        <v>566</v>
      </c>
    </row>
    <row r="66" spans="1:35" ht="9" customHeight="1">
      <c r="A66" s="998" t="s">
        <v>405</v>
      </c>
      <c r="B66" s="1077"/>
      <c r="C66" s="216" t="s">
        <v>567</v>
      </c>
      <c r="D66" s="882">
        <v>73</v>
      </c>
      <c r="E66" s="980" t="s">
        <v>351</v>
      </c>
      <c r="F66" s="980" t="s">
        <v>351</v>
      </c>
      <c r="G66" s="1071" t="s">
        <v>351</v>
      </c>
      <c r="H66" s="997"/>
      <c r="I66" s="980" t="s">
        <v>351</v>
      </c>
      <c r="J66" s="980" t="s">
        <v>351</v>
      </c>
      <c r="K66" s="980" t="s">
        <v>351</v>
      </c>
      <c r="L66" s="1072" t="s">
        <v>351</v>
      </c>
      <c r="M66" s="895"/>
      <c r="N66" s="1073" t="s">
        <v>351</v>
      </c>
      <c r="O66" s="985"/>
      <c r="P66" s="1074">
        <v>0.8512692780128294</v>
      </c>
      <c r="Q66" s="980" t="s">
        <v>351</v>
      </c>
      <c r="R66" s="980" t="s">
        <v>351</v>
      </c>
      <c r="S66" s="980" t="s">
        <v>351</v>
      </c>
      <c r="T66" s="1072" t="s">
        <v>351</v>
      </c>
      <c r="U66" s="980" t="s">
        <v>351</v>
      </c>
      <c r="V66" s="1072">
        <v>2.438358400436741</v>
      </c>
      <c r="W66" s="986"/>
      <c r="X66" s="986"/>
      <c r="Y66" s="986"/>
      <c r="Z66" s="980">
        <v>3.294765934215914</v>
      </c>
      <c r="AA66" s="996"/>
      <c r="AB66" s="986"/>
      <c r="AC66" s="980">
        <v>4.796765388289888</v>
      </c>
      <c r="AD66" s="1071" t="s">
        <v>351</v>
      </c>
      <c r="AE66" s="1075" t="s">
        <v>351</v>
      </c>
      <c r="AF66" s="1076">
        <v>5.733124334652655</v>
      </c>
      <c r="AG66" s="1076">
        <v>5.724361948955917</v>
      </c>
      <c r="AH66" s="1076">
        <v>11.457486283608572</v>
      </c>
      <c r="AI66" s="872">
        <v>73</v>
      </c>
    </row>
    <row r="67" spans="1:35" ht="9" customHeight="1">
      <c r="A67" s="998" t="s">
        <v>406</v>
      </c>
      <c r="B67" s="1077"/>
      <c r="C67" s="216" t="s">
        <v>568</v>
      </c>
      <c r="D67" s="189">
        <v>74</v>
      </c>
      <c r="E67" s="984" t="s">
        <v>351</v>
      </c>
      <c r="F67" s="984" t="s">
        <v>351</v>
      </c>
      <c r="G67" s="993" t="s">
        <v>351</v>
      </c>
      <c r="H67" s="997"/>
      <c r="I67" s="984" t="s">
        <v>351</v>
      </c>
      <c r="J67" s="984" t="s">
        <v>351</v>
      </c>
      <c r="K67" s="984" t="s">
        <v>351</v>
      </c>
      <c r="L67" s="988" t="s">
        <v>351</v>
      </c>
      <c r="M67" s="895"/>
      <c r="N67" s="1070" t="s">
        <v>351</v>
      </c>
      <c r="O67" s="985"/>
      <c r="P67" s="995">
        <v>0.8491196942814249</v>
      </c>
      <c r="Q67" s="984" t="s">
        <v>351</v>
      </c>
      <c r="R67" s="984" t="s">
        <v>351</v>
      </c>
      <c r="S67" s="984" t="s">
        <v>351</v>
      </c>
      <c r="T67" s="988" t="s">
        <v>351</v>
      </c>
      <c r="U67" s="984" t="s">
        <v>351</v>
      </c>
      <c r="V67" s="988">
        <v>2.0639647877712566</v>
      </c>
      <c r="W67" s="986"/>
      <c r="X67" s="986"/>
      <c r="Y67" s="986"/>
      <c r="Z67" s="984" t="s">
        <v>351</v>
      </c>
      <c r="AA67" s="986"/>
      <c r="AB67" s="986"/>
      <c r="AC67" s="984">
        <v>4.881397570629181</v>
      </c>
      <c r="AD67" s="993" t="s">
        <v>351</v>
      </c>
      <c r="AE67" s="994" t="s">
        <v>351</v>
      </c>
      <c r="AF67" s="1069">
        <v>2.495178108366316</v>
      </c>
      <c r="AG67" s="1069">
        <v>6.093012146854102</v>
      </c>
      <c r="AH67" s="1069">
        <v>8.588190255220418</v>
      </c>
      <c r="AI67" s="192">
        <v>74</v>
      </c>
    </row>
    <row r="68" spans="1:35" ht="9" customHeight="1">
      <c r="A68" s="909"/>
      <c r="B68" s="1078"/>
      <c r="C68" s="216" t="s">
        <v>569</v>
      </c>
      <c r="D68" s="189">
        <v>75</v>
      </c>
      <c r="E68" s="984" t="s">
        <v>351</v>
      </c>
      <c r="F68" s="984" t="s">
        <v>351</v>
      </c>
      <c r="G68" s="993" t="s">
        <v>351</v>
      </c>
      <c r="H68" s="997"/>
      <c r="I68" s="984" t="s">
        <v>351</v>
      </c>
      <c r="J68" s="984" t="s">
        <v>351</v>
      </c>
      <c r="K68" s="984" t="s">
        <v>351</v>
      </c>
      <c r="L68" s="988" t="s">
        <v>351</v>
      </c>
      <c r="M68" s="895"/>
      <c r="N68" s="1070" t="s">
        <v>351</v>
      </c>
      <c r="O68" s="985"/>
      <c r="P68" s="995">
        <v>0.693940221100041</v>
      </c>
      <c r="Q68" s="984" t="s">
        <v>351</v>
      </c>
      <c r="R68" s="984" t="s">
        <v>351</v>
      </c>
      <c r="S68" s="984" t="s">
        <v>351</v>
      </c>
      <c r="T68" s="988" t="s">
        <v>351</v>
      </c>
      <c r="U68" s="984" t="s">
        <v>351</v>
      </c>
      <c r="V68" s="988">
        <v>1.9559666302715981</v>
      </c>
      <c r="W68" s="986"/>
      <c r="X68" s="986"/>
      <c r="Y68" s="986"/>
      <c r="Z68" s="984" t="s">
        <v>351</v>
      </c>
      <c r="AA68" s="986"/>
      <c r="AB68" s="986"/>
      <c r="AC68" s="984">
        <v>2.2926845912378875</v>
      </c>
      <c r="AD68" s="993" t="s">
        <v>351</v>
      </c>
      <c r="AE68" s="994" t="s">
        <v>351</v>
      </c>
      <c r="AF68" s="1069">
        <v>1.9559666302715981</v>
      </c>
      <c r="AG68" s="1069">
        <v>3.2650470861198313</v>
      </c>
      <c r="AH68" s="1069">
        <v>5.221013716391429</v>
      </c>
      <c r="AI68" s="192">
        <v>75</v>
      </c>
    </row>
    <row r="69" spans="1:35" ht="9.75" customHeight="1">
      <c r="A69" s="909"/>
      <c r="B69" s="328"/>
      <c r="C69" s="324" t="s">
        <v>84</v>
      </c>
      <c r="D69" s="885" t="s">
        <v>3</v>
      </c>
      <c r="E69" s="1079"/>
      <c r="F69" s="1079"/>
      <c r="G69" s="1080"/>
      <c r="H69" s="1081"/>
      <c r="I69" s="1079"/>
      <c r="J69" s="1079"/>
      <c r="K69" s="1079"/>
      <c r="L69" s="1082"/>
      <c r="M69" s="897"/>
      <c r="N69" s="1083"/>
      <c r="O69" s="1082"/>
      <c r="P69" s="1084"/>
      <c r="Q69" s="1079"/>
      <c r="R69" s="1079"/>
      <c r="S69" s="1079"/>
      <c r="T69" s="1082"/>
      <c r="U69" s="1079"/>
      <c r="V69" s="1082"/>
      <c r="W69" s="1079"/>
      <c r="X69" s="1079"/>
      <c r="Y69" s="1079"/>
      <c r="Z69" s="1079"/>
      <c r="AA69" s="1083"/>
      <c r="AB69" s="1079"/>
      <c r="AC69" s="1079"/>
      <c r="AD69" s="1080"/>
      <c r="AE69" s="1081"/>
      <c r="AF69" s="1079"/>
      <c r="AG69" s="1079"/>
      <c r="AH69" s="1079"/>
      <c r="AI69" s="880" t="s">
        <v>3</v>
      </c>
    </row>
    <row r="70" spans="1:35" ht="9.75" customHeight="1">
      <c r="A70" s="909"/>
      <c r="B70" s="328"/>
      <c r="C70" s="219" t="s">
        <v>85</v>
      </c>
      <c r="D70" s="189">
        <v>76</v>
      </c>
      <c r="E70" s="984" t="s">
        <v>351</v>
      </c>
      <c r="F70" s="984" t="s">
        <v>351</v>
      </c>
      <c r="G70" s="993">
        <v>12.944452026750378</v>
      </c>
      <c r="H70" s="997"/>
      <c r="I70" s="984" t="s">
        <v>351</v>
      </c>
      <c r="J70" s="984">
        <v>1.4310427187116148</v>
      </c>
      <c r="K70" s="984">
        <v>106.73154087621128</v>
      </c>
      <c r="L70" s="988" t="s">
        <v>351</v>
      </c>
      <c r="M70" s="895"/>
      <c r="N70" s="1070">
        <v>1.6534352395250445</v>
      </c>
      <c r="O70" s="985"/>
      <c r="P70" s="995">
        <v>47.63218233929302</v>
      </c>
      <c r="Q70" s="984">
        <v>14.309505936945545</v>
      </c>
      <c r="R70" s="984" t="s">
        <v>351</v>
      </c>
      <c r="S70" s="984" t="s">
        <v>351</v>
      </c>
      <c r="T70" s="988">
        <v>4.615463354715437</v>
      </c>
      <c r="U70" s="984" t="s">
        <v>351</v>
      </c>
      <c r="V70" s="988">
        <v>584.0024366384604</v>
      </c>
      <c r="W70" s="986"/>
      <c r="X70" s="986"/>
      <c r="Y70" s="986"/>
      <c r="Z70" s="984">
        <v>277.50330967653883</v>
      </c>
      <c r="AA70" s="986"/>
      <c r="AB70" s="986"/>
      <c r="AC70" s="984">
        <v>715.4735908284429</v>
      </c>
      <c r="AD70" s="993">
        <v>114.55060051862974</v>
      </c>
      <c r="AE70" s="994">
        <v>33.22427323597653</v>
      </c>
      <c r="AF70" s="984">
        <v>861.5860998021017</v>
      </c>
      <c r="AG70" s="984">
        <v>1052.5660870752015</v>
      </c>
      <c r="AH70" s="984">
        <v>1914.1521868773032</v>
      </c>
      <c r="AI70" s="192">
        <v>76</v>
      </c>
    </row>
    <row r="71" spans="1:35" ht="9.75" customHeight="1">
      <c r="A71" s="909"/>
      <c r="B71" s="328"/>
      <c r="C71" s="325" t="s">
        <v>86</v>
      </c>
      <c r="D71" s="886"/>
      <c r="E71" s="1085"/>
      <c r="F71" s="1085"/>
      <c r="G71" s="1086"/>
      <c r="H71" s="1087"/>
      <c r="I71" s="1085"/>
      <c r="J71" s="1085"/>
      <c r="K71" s="1085"/>
      <c r="L71" s="1088"/>
      <c r="M71" s="898"/>
      <c r="N71" s="1085"/>
      <c r="O71" s="1088"/>
      <c r="P71" s="1089"/>
      <c r="Q71" s="1085"/>
      <c r="R71" s="1085"/>
      <c r="S71" s="1085"/>
      <c r="T71" s="1088"/>
      <c r="U71" s="1085"/>
      <c r="V71" s="1088"/>
      <c r="W71" s="1085"/>
      <c r="X71" s="1085"/>
      <c r="Y71" s="1085"/>
      <c r="Z71" s="1085"/>
      <c r="AA71" s="1090"/>
      <c r="AB71" s="1085"/>
      <c r="AC71" s="1085"/>
      <c r="AD71" s="1086"/>
      <c r="AE71" s="1087"/>
      <c r="AF71" s="1085"/>
      <c r="AG71" s="1085"/>
      <c r="AH71" s="1085"/>
      <c r="AI71" s="881"/>
    </row>
    <row r="72" spans="1:35" ht="9" customHeight="1">
      <c r="A72" s="909"/>
      <c r="B72" s="328"/>
      <c r="C72" s="563" t="s">
        <v>407</v>
      </c>
      <c r="D72" s="189">
        <v>77</v>
      </c>
      <c r="E72" s="1018" t="s">
        <v>351</v>
      </c>
      <c r="F72" s="986"/>
      <c r="G72" s="989"/>
      <c r="H72" s="997"/>
      <c r="I72" s="986"/>
      <c r="J72" s="1018" t="s">
        <v>351</v>
      </c>
      <c r="K72" s="986"/>
      <c r="L72" s="985"/>
      <c r="M72" s="893"/>
      <c r="N72" s="984">
        <v>35.47263545789546</v>
      </c>
      <c r="O72" s="985"/>
      <c r="P72" s="1084"/>
      <c r="Q72" s="986"/>
      <c r="R72" s="986"/>
      <c r="S72" s="986"/>
      <c r="T72" s="988" t="s">
        <v>351</v>
      </c>
      <c r="U72" s="986"/>
      <c r="V72" s="1081"/>
      <c r="W72" s="986"/>
      <c r="X72" s="986"/>
      <c r="Y72" s="986"/>
      <c r="Z72" s="1070">
        <v>1.740139211136891</v>
      </c>
      <c r="AA72" s="996"/>
      <c r="AB72" s="986"/>
      <c r="AC72" s="984">
        <v>30.757472362494884</v>
      </c>
      <c r="AD72" s="989"/>
      <c r="AE72" s="997"/>
      <c r="AF72" s="984">
        <v>1.740139211136891</v>
      </c>
      <c r="AG72" s="984">
        <v>66.23010782039034</v>
      </c>
      <c r="AH72" s="984">
        <v>67.97024703152724</v>
      </c>
      <c r="AI72" s="192">
        <v>77</v>
      </c>
    </row>
    <row r="73" spans="1:35" ht="9" customHeight="1">
      <c r="A73" s="909"/>
      <c r="B73" s="328"/>
      <c r="C73" s="1023" t="s">
        <v>408</v>
      </c>
      <c r="D73" s="189">
        <v>78</v>
      </c>
      <c r="E73" s="986"/>
      <c r="F73" s="986"/>
      <c r="G73" s="989"/>
      <c r="H73" s="997"/>
      <c r="I73" s="986"/>
      <c r="J73" s="986"/>
      <c r="K73" s="986"/>
      <c r="L73" s="985"/>
      <c r="M73" s="995">
        <v>724.2804865565716</v>
      </c>
      <c r="N73" s="984">
        <v>969.927391838406</v>
      </c>
      <c r="O73" s="985"/>
      <c r="P73" s="987"/>
      <c r="Q73" s="986"/>
      <c r="R73" s="986"/>
      <c r="S73" s="986"/>
      <c r="T73" s="988">
        <v>18.849187935034806</v>
      </c>
      <c r="U73" s="986"/>
      <c r="V73" s="994">
        <v>9.184643305582092</v>
      </c>
      <c r="W73" s="986"/>
      <c r="X73" s="986"/>
      <c r="Y73" s="986"/>
      <c r="Z73" s="1070">
        <v>110.03821482189164</v>
      </c>
      <c r="AA73" s="996"/>
      <c r="AB73" s="986"/>
      <c r="AC73" s="986"/>
      <c r="AD73" s="989"/>
      <c r="AE73" s="997"/>
      <c r="AF73" s="984">
        <v>119.22285812747373</v>
      </c>
      <c r="AG73" s="984">
        <v>1713.0570663300125</v>
      </c>
      <c r="AH73" s="984">
        <v>1832.2799244574862</v>
      </c>
      <c r="AI73" s="192">
        <v>78</v>
      </c>
    </row>
    <row r="74" spans="1:35" ht="9" customHeight="1">
      <c r="A74" s="909"/>
      <c r="B74" s="328"/>
      <c r="C74" s="1023" t="s">
        <v>409</v>
      </c>
      <c r="D74" s="189">
        <v>79</v>
      </c>
      <c r="E74" s="986"/>
      <c r="F74" s="986"/>
      <c r="G74" s="989"/>
      <c r="H74" s="997"/>
      <c r="I74" s="986"/>
      <c r="J74" s="986"/>
      <c r="K74" s="986"/>
      <c r="L74" s="985"/>
      <c r="M74" s="995" t="s">
        <v>351</v>
      </c>
      <c r="N74" s="986"/>
      <c r="O74" s="988">
        <v>14.603521222874301</v>
      </c>
      <c r="P74" s="987"/>
      <c r="Q74" s="986"/>
      <c r="R74" s="986"/>
      <c r="S74" s="986"/>
      <c r="T74" s="985"/>
      <c r="U74" s="986"/>
      <c r="V74" s="985"/>
      <c r="W74" s="986"/>
      <c r="X74" s="986"/>
      <c r="Y74" s="986"/>
      <c r="Z74" s="1070" t="s">
        <v>351</v>
      </c>
      <c r="AA74" s="996"/>
      <c r="AB74" s="986"/>
      <c r="AC74" s="986"/>
      <c r="AD74" s="989"/>
      <c r="AE74" s="997"/>
      <c r="AF74" s="986"/>
      <c r="AG74" s="984">
        <v>14.603521222874301</v>
      </c>
      <c r="AH74" s="984">
        <v>14.603521222874301</v>
      </c>
      <c r="AI74" s="192">
        <v>79</v>
      </c>
    </row>
    <row r="75" spans="1:35" ht="9" customHeight="1">
      <c r="A75" s="909"/>
      <c r="B75" s="328"/>
      <c r="C75" s="1023" t="s">
        <v>410</v>
      </c>
      <c r="D75" s="189">
        <v>80</v>
      </c>
      <c r="E75" s="986"/>
      <c r="F75" s="986"/>
      <c r="G75" s="989"/>
      <c r="H75" s="997"/>
      <c r="I75" s="986"/>
      <c r="J75" s="986"/>
      <c r="K75" s="986"/>
      <c r="L75" s="985"/>
      <c r="M75" s="898"/>
      <c r="N75" s="984" t="s">
        <v>351</v>
      </c>
      <c r="O75" s="1088"/>
      <c r="P75" s="987"/>
      <c r="Q75" s="986"/>
      <c r="R75" s="986"/>
      <c r="S75" s="986"/>
      <c r="T75" s="985"/>
      <c r="U75" s="986"/>
      <c r="V75" s="985"/>
      <c r="W75" s="986"/>
      <c r="X75" s="986"/>
      <c r="Y75" s="986"/>
      <c r="Z75" s="1070" t="s">
        <v>351</v>
      </c>
      <c r="AA75" s="996"/>
      <c r="AB75" s="986"/>
      <c r="AC75" s="986"/>
      <c r="AD75" s="989"/>
      <c r="AE75" s="997"/>
      <c r="AF75" s="986"/>
      <c r="AG75" s="984" t="s">
        <v>351</v>
      </c>
      <c r="AH75" s="984" t="s">
        <v>351</v>
      </c>
      <c r="AI75" s="192">
        <v>80</v>
      </c>
    </row>
    <row r="76" spans="1:35" ht="9.75" customHeight="1">
      <c r="A76" s="909"/>
      <c r="B76" s="328"/>
      <c r="C76" s="1026" t="s">
        <v>411</v>
      </c>
      <c r="D76" s="197">
        <v>81</v>
      </c>
      <c r="E76" s="1091" t="s">
        <v>351</v>
      </c>
      <c r="F76" s="1027"/>
      <c r="G76" s="1040"/>
      <c r="H76" s="1034"/>
      <c r="I76" s="1027"/>
      <c r="J76" s="1091" t="s">
        <v>351</v>
      </c>
      <c r="K76" s="1027"/>
      <c r="L76" s="1028"/>
      <c r="M76" s="1006">
        <v>724.2804865565716</v>
      </c>
      <c r="N76" s="1002">
        <v>1005.4000272963015</v>
      </c>
      <c r="O76" s="1005">
        <v>14.603521222874301</v>
      </c>
      <c r="P76" s="1032"/>
      <c r="Q76" s="1027"/>
      <c r="R76" s="1027"/>
      <c r="S76" s="1027"/>
      <c r="T76" s="1004">
        <v>18.849187935034806</v>
      </c>
      <c r="U76" s="1027"/>
      <c r="V76" s="1004">
        <v>9.184643305582092</v>
      </c>
      <c r="W76" s="1027"/>
      <c r="X76" s="1027"/>
      <c r="Y76" s="1027"/>
      <c r="Z76" s="1037">
        <v>111.77835403302853</v>
      </c>
      <c r="AA76" s="1027"/>
      <c r="AB76" s="1027"/>
      <c r="AC76" s="1002">
        <v>30.757472362494884</v>
      </c>
      <c r="AD76" s="1040"/>
      <c r="AE76" s="1034"/>
      <c r="AF76" s="1002">
        <v>120.96299733861062</v>
      </c>
      <c r="AG76" s="1002">
        <v>1793.890695373277</v>
      </c>
      <c r="AH76" s="1002">
        <v>1914.8536927118876</v>
      </c>
      <c r="AI76" s="202">
        <v>81</v>
      </c>
    </row>
    <row r="77" spans="1:35" ht="9" customHeight="1">
      <c r="A77" s="909"/>
      <c r="B77" s="328"/>
      <c r="C77" s="1092" t="s">
        <v>412</v>
      </c>
      <c r="D77" s="178">
        <v>82</v>
      </c>
      <c r="E77" s="1048" t="s">
        <v>396</v>
      </c>
      <c r="F77" s="1048" t="s">
        <v>396</v>
      </c>
      <c r="G77" s="1093" t="s">
        <v>396</v>
      </c>
      <c r="H77" s="1094"/>
      <c r="I77" s="1048" t="s">
        <v>396</v>
      </c>
      <c r="J77" s="1048" t="s">
        <v>396</v>
      </c>
      <c r="K77" s="1048" t="s">
        <v>351</v>
      </c>
      <c r="L77" s="1049"/>
      <c r="M77" s="1050" t="s">
        <v>396</v>
      </c>
      <c r="N77" s="1095" t="s">
        <v>396</v>
      </c>
      <c r="O77" s="1049"/>
      <c r="P77" s="1050" t="s">
        <v>396</v>
      </c>
      <c r="Q77" s="1048" t="s">
        <v>351</v>
      </c>
      <c r="R77" s="1052"/>
      <c r="S77" s="1048" t="s">
        <v>351</v>
      </c>
      <c r="T77" s="1051" t="s">
        <v>396</v>
      </c>
      <c r="U77" s="1048" t="s">
        <v>351</v>
      </c>
      <c r="V77" s="1051">
        <v>933.8792675719939</v>
      </c>
      <c r="W77" s="1096"/>
      <c r="X77" s="1096"/>
      <c r="Y77" s="1096"/>
      <c r="Z77" s="1048" t="s">
        <v>396</v>
      </c>
      <c r="AA77" s="984">
        <v>18.049679268459126</v>
      </c>
      <c r="AB77" s="1048" t="s">
        <v>396</v>
      </c>
      <c r="AC77" s="1048">
        <v>346.9418315818207</v>
      </c>
      <c r="AD77" s="1093">
        <v>171.81696465128977</v>
      </c>
      <c r="AE77" s="1097"/>
      <c r="AF77" s="1098">
        <v>951.928946840453</v>
      </c>
      <c r="AG77" s="1098">
        <v>518.7587962331104</v>
      </c>
      <c r="AH77" s="1098">
        <v>1470.6877430735635</v>
      </c>
      <c r="AI77" s="186">
        <v>82</v>
      </c>
    </row>
    <row r="78" spans="1:35" ht="9" customHeight="1">
      <c r="A78" s="1099"/>
      <c r="C78" s="1100" t="s">
        <v>87</v>
      </c>
      <c r="D78" s="280">
        <v>83</v>
      </c>
      <c r="E78" s="984" t="s">
        <v>396</v>
      </c>
      <c r="F78" s="984" t="s">
        <v>396</v>
      </c>
      <c r="G78" s="993" t="s">
        <v>396</v>
      </c>
      <c r="H78" s="997"/>
      <c r="I78" s="984" t="s">
        <v>396</v>
      </c>
      <c r="J78" s="984" t="s">
        <v>396</v>
      </c>
      <c r="K78" s="984" t="s">
        <v>351</v>
      </c>
      <c r="L78" s="988" t="s">
        <v>351</v>
      </c>
      <c r="M78" s="995" t="s">
        <v>396</v>
      </c>
      <c r="N78" s="1101" t="s">
        <v>396</v>
      </c>
      <c r="O78" s="1102"/>
      <c r="P78" s="995" t="s">
        <v>396</v>
      </c>
      <c r="Q78" s="984" t="s">
        <v>351</v>
      </c>
      <c r="R78" s="986"/>
      <c r="S78" s="1048" t="s">
        <v>351</v>
      </c>
      <c r="T78" s="988" t="s">
        <v>396</v>
      </c>
      <c r="U78" s="984" t="s">
        <v>351</v>
      </c>
      <c r="V78" s="988">
        <v>343.1197462126382</v>
      </c>
      <c r="W78" s="1103"/>
      <c r="X78" s="1103"/>
      <c r="Y78" s="1104"/>
      <c r="Z78" s="984" t="s">
        <v>396</v>
      </c>
      <c r="AA78" s="1104"/>
      <c r="AB78" s="984" t="s">
        <v>396</v>
      </c>
      <c r="AC78" s="984">
        <v>448.4511942131841</v>
      </c>
      <c r="AD78" s="993">
        <v>164.25202675037534</v>
      </c>
      <c r="AE78" s="997"/>
      <c r="AF78" s="1105">
        <v>343.1197462126382</v>
      </c>
      <c r="AG78" s="1105">
        <v>612.7032209635595</v>
      </c>
      <c r="AH78" s="1105">
        <v>955.8229671761976</v>
      </c>
      <c r="AI78" s="284">
        <v>83</v>
      </c>
    </row>
    <row r="79" spans="1:35" ht="9.75" customHeight="1" thickBot="1">
      <c r="A79" s="909"/>
      <c r="B79" s="1106"/>
      <c r="C79" s="1107" t="s">
        <v>413</v>
      </c>
      <c r="D79" s="270">
        <v>84</v>
      </c>
      <c r="E79" s="1002">
        <v>0.6196282243755971</v>
      </c>
      <c r="F79" s="1002" t="s">
        <v>351</v>
      </c>
      <c r="G79" s="1003" t="s">
        <v>351</v>
      </c>
      <c r="H79" s="1108"/>
      <c r="I79" s="1002" t="s">
        <v>351</v>
      </c>
      <c r="J79" s="1002">
        <v>44.41617319503208</v>
      </c>
      <c r="K79" s="1002" t="s">
        <v>351</v>
      </c>
      <c r="L79" s="1005" t="s">
        <v>351</v>
      </c>
      <c r="M79" s="1006">
        <v>8.617080660570492</v>
      </c>
      <c r="N79" s="1002">
        <v>107.15081206496521</v>
      </c>
      <c r="O79" s="1028"/>
      <c r="P79" s="1006">
        <v>607.4780947181657</v>
      </c>
      <c r="Q79" s="1002" t="s">
        <v>351</v>
      </c>
      <c r="R79" s="1027"/>
      <c r="S79" s="1002" t="s">
        <v>351</v>
      </c>
      <c r="T79" s="1005">
        <v>69.11368909512761</v>
      </c>
      <c r="U79" s="1002" t="s">
        <v>351</v>
      </c>
      <c r="V79" s="1005">
        <v>1276.999013784632</v>
      </c>
      <c r="W79" s="1027"/>
      <c r="X79" s="1027"/>
      <c r="Y79" s="1033"/>
      <c r="Z79" s="1002">
        <v>340.0436740821619</v>
      </c>
      <c r="AA79" s="984">
        <v>18.049679268459126</v>
      </c>
      <c r="AB79" s="1002">
        <v>9.021427596560665</v>
      </c>
      <c r="AC79" s="1002">
        <v>795.3930257950049</v>
      </c>
      <c r="AD79" s="1003">
        <v>336.06899140166513</v>
      </c>
      <c r="AE79" s="1108"/>
      <c r="AF79" s="1109">
        <v>1644.8889758427733</v>
      </c>
      <c r="AG79" s="1109">
        <v>1968.2378669305313</v>
      </c>
      <c r="AH79" s="1109">
        <v>3613.126842773305</v>
      </c>
      <c r="AI79" s="1110">
        <v>84</v>
      </c>
    </row>
    <row r="80" spans="1:35" ht="12.75">
      <c r="A80" s="1111"/>
      <c r="B80" s="907"/>
      <c r="C80" s="1112" t="s">
        <v>414</v>
      </c>
      <c r="D80" s="907"/>
      <c r="E80" s="1113"/>
      <c r="F80" s="1114" t="s">
        <v>415</v>
      </c>
      <c r="G80" s="907"/>
      <c r="H80" s="907"/>
      <c r="I80" s="1115" t="s">
        <v>416</v>
      </c>
      <c r="J80" s="1116" t="s">
        <v>417</v>
      </c>
      <c r="K80" s="1117"/>
      <c r="L80" s="900"/>
      <c r="M80" s="295"/>
      <c r="N80" s="1118"/>
      <c r="O80" s="1119"/>
      <c r="P80" s="113" t="s">
        <v>490</v>
      </c>
      <c r="Q80" s="1118"/>
      <c r="R80" s="1118"/>
      <c r="S80" s="1118"/>
      <c r="T80" s="1118"/>
      <c r="U80" s="1118"/>
      <c r="V80" s="1118"/>
      <c r="W80" s="907"/>
      <c r="X80" s="1118"/>
      <c r="Y80" s="1118"/>
      <c r="Z80" s="1118"/>
      <c r="AA80" s="1118"/>
      <c r="AB80" s="1120"/>
      <c r="AC80" s="1118"/>
      <c r="AD80" s="907"/>
      <c r="AE80" s="1078"/>
      <c r="AF80" s="1121" t="s">
        <v>418</v>
      </c>
      <c r="AG80" s="1122">
        <v>40591</v>
      </c>
      <c r="AH80" s="1123"/>
      <c r="AI80" s="1124"/>
    </row>
    <row r="81" spans="1:35" ht="13.5" thickBot="1">
      <c r="A81" s="1125"/>
      <c r="B81" s="1126"/>
      <c r="C81" s="1127"/>
      <c r="D81" s="1126"/>
      <c r="E81" s="305"/>
      <c r="F81" s="1128"/>
      <c r="G81" s="305"/>
      <c r="H81" s="305"/>
      <c r="I81" s="1129" t="s">
        <v>396</v>
      </c>
      <c r="J81" s="1130" t="s">
        <v>419</v>
      </c>
      <c r="K81" s="1126"/>
      <c r="L81" s="1131"/>
      <c r="M81" s="305"/>
      <c r="N81" s="1132"/>
      <c r="O81" s="1133"/>
      <c r="P81" s="1134" t="s">
        <v>58</v>
      </c>
      <c r="Q81" s="1132"/>
      <c r="R81" s="1132"/>
      <c r="S81" s="1132"/>
      <c r="T81" s="1132"/>
      <c r="U81" s="1132"/>
      <c r="V81" s="1132"/>
      <c r="W81" s="1126"/>
      <c r="X81" s="1135"/>
      <c r="Y81" s="1132"/>
      <c r="Z81" s="1136"/>
      <c r="AA81" s="1132"/>
      <c r="AB81" s="1126"/>
      <c r="AC81" s="1132"/>
      <c r="AD81" s="1131"/>
      <c r="AE81" s="1131"/>
      <c r="AF81" s="1131"/>
      <c r="AG81" s="1131"/>
      <c r="AH81" s="1137"/>
      <c r="AI81" s="1138"/>
    </row>
  </sheetData>
  <sheetProtection/>
  <mergeCells count="1">
    <mergeCell ref="P9:Q9"/>
  </mergeCells>
  <printOptions horizontalCentered="1"/>
  <pageMargins left="0.1968503937007874" right="0" top="0.5905511811023623" bottom="0.1968503937007874" header="0.1968503937007874" footer="0.5118110236220472"/>
  <pageSetup horizontalDpi="600" verticalDpi="600" orientation="portrait" paperSize="9" scale="99" r:id="rId2"/>
  <colBreaks count="1" manualBreakCount="1">
    <brk id="15" max="65535" man="1"/>
  </colBreaks>
  <drawing r:id="rId1"/>
</worksheet>
</file>

<file path=xl/worksheets/sheet19.xml><?xml version="1.0" encoding="utf-8"?>
<worksheet xmlns="http://schemas.openxmlformats.org/spreadsheetml/2006/main" xmlns:r="http://schemas.openxmlformats.org/officeDocument/2006/relationships">
  <dimension ref="A1:AJ81"/>
  <sheetViews>
    <sheetView zoomScale="170" zoomScaleNormal="170" zoomScalePageLayoutView="0" workbookViewId="0" topLeftCell="A1">
      <pane xSplit="4" ySplit="14" topLeftCell="P15" activePane="bottomRight" state="frozen"/>
      <selection pane="topLeft" activeCell="C102" sqref="C102"/>
      <selection pane="topRight" activeCell="C102" sqref="C102"/>
      <selection pane="bottomLeft" activeCell="C102" sqref="C102"/>
      <selection pane="bottomRight" activeCell="A1" sqref="A1"/>
    </sheetView>
  </sheetViews>
  <sheetFormatPr defaultColWidth="11.421875" defaultRowHeight="12.75"/>
  <cols>
    <col min="1" max="1" width="2.8515625" style="464" customWidth="1"/>
    <col min="2" max="2" width="6.8515625" style="464" customWidth="1"/>
    <col min="3" max="3" width="33.00390625" style="464" customWidth="1"/>
    <col min="4" max="4" width="4.28125" style="464" bestFit="1" customWidth="1"/>
    <col min="5" max="5" width="6.00390625" style="464" customWidth="1"/>
    <col min="6" max="7" width="4.28125" style="464" customWidth="1"/>
    <col min="8" max="8" width="5.00390625" style="464" customWidth="1"/>
    <col min="9" max="10" width="5.28125" style="464" customWidth="1"/>
    <col min="11" max="11" width="5.00390625" style="464" customWidth="1"/>
    <col min="12" max="12" width="4.28125" style="464" customWidth="1"/>
    <col min="13" max="14" width="4.7109375" style="464" customWidth="1"/>
    <col min="15" max="15" width="4.421875" style="464" customWidth="1"/>
    <col min="16" max="19" width="5.140625" style="464" customWidth="1"/>
    <col min="20" max="20" width="4.140625" style="464" customWidth="1"/>
    <col min="21" max="21" width="3.57421875" style="464" customWidth="1"/>
    <col min="22" max="22" width="5.28125" style="464" customWidth="1"/>
    <col min="23" max="23" width="5.00390625" style="464" customWidth="1"/>
    <col min="24" max="24" width="4.140625" style="464" bestFit="1" customWidth="1"/>
    <col min="25" max="25" width="5.7109375" style="464" customWidth="1"/>
    <col min="26" max="26" width="5.00390625" style="464" customWidth="1"/>
    <col min="27" max="27" width="4.7109375" style="464" bestFit="1" customWidth="1"/>
    <col min="28" max="28" width="4.421875" style="464" customWidth="1"/>
    <col min="29" max="29" width="5.140625" style="464" customWidth="1"/>
    <col min="30" max="31" width="4.8515625" style="464" customWidth="1"/>
    <col min="32" max="32" width="6.28125" style="464" customWidth="1"/>
    <col min="33" max="33" width="6.7109375" style="464" customWidth="1"/>
    <col min="34" max="34" width="5.8515625" style="464" customWidth="1"/>
    <col min="35" max="35" width="4.28125" style="464" bestFit="1" customWidth="1"/>
    <col min="36" max="16384" width="11.421875" style="464" customWidth="1"/>
  </cols>
  <sheetData>
    <row r="1" spans="1:35" s="463" customFormat="1" ht="12">
      <c r="A1" s="461" t="s">
        <v>428</v>
      </c>
      <c r="B1" s="462"/>
      <c r="C1" s="462"/>
      <c r="D1" s="462"/>
      <c r="E1" s="462"/>
      <c r="F1" s="462"/>
      <c r="G1" s="462"/>
      <c r="H1" s="462"/>
      <c r="I1" s="462"/>
      <c r="J1" s="462"/>
      <c r="K1" s="462"/>
      <c r="L1" s="462"/>
      <c r="M1" s="461"/>
      <c r="N1" s="461"/>
      <c r="O1" s="461"/>
      <c r="P1" s="461" t="s">
        <v>434</v>
      </c>
      <c r="Q1" s="461"/>
      <c r="R1" s="461"/>
      <c r="S1" s="461"/>
      <c r="T1" s="462"/>
      <c r="U1" s="462"/>
      <c r="V1" s="462"/>
      <c r="W1" s="462"/>
      <c r="X1" s="462"/>
      <c r="Y1" s="462"/>
      <c r="Z1" s="462"/>
      <c r="AA1" s="462"/>
      <c r="AB1" s="462"/>
      <c r="AC1" s="462"/>
      <c r="AD1" s="462"/>
      <c r="AE1" s="462"/>
      <c r="AF1" s="462"/>
      <c r="AG1" s="462"/>
      <c r="AH1" s="462"/>
      <c r="AI1" s="462"/>
    </row>
    <row r="2" spans="1:35" s="463" customFormat="1" ht="3.75" customHeight="1">
      <c r="A2" s="461"/>
      <c r="B2" s="462"/>
      <c r="C2" s="462"/>
      <c r="D2" s="462"/>
      <c r="E2" s="462"/>
      <c r="F2" s="462"/>
      <c r="G2" s="462"/>
      <c r="H2" s="462"/>
      <c r="I2" s="462"/>
      <c r="J2" s="462"/>
      <c r="K2" s="462"/>
      <c r="L2" s="462"/>
      <c r="M2" s="461"/>
      <c r="N2" s="461"/>
      <c r="O2" s="461"/>
      <c r="P2" s="461"/>
      <c r="Q2" s="461"/>
      <c r="R2" s="461"/>
      <c r="S2" s="461"/>
      <c r="T2" s="462"/>
      <c r="U2" s="462"/>
      <c r="V2" s="462"/>
      <c r="W2" s="462"/>
      <c r="X2" s="462"/>
      <c r="Y2" s="462"/>
      <c r="Z2" s="462"/>
      <c r="AA2" s="462"/>
      <c r="AB2" s="462"/>
      <c r="AC2" s="462"/>
      <c r="AD2" s="462"/>
      <c r="AE2" s="462"/>
      <c r="AF2" s="462"/>
      <c r="AG2" s="462"/>
      <c r="AH2" s="462"/>
      <c r="AI2" s="462"/>
    </row>
    <row r="3" spans="1:35" s="463" customFormat="1" ht="3.75" customHeight="1">
      <c r="A3" s="461"/>
      <c r="B3" s="462"/>
      <c r="C3" s="462"/>
      <c r="D3" s="462"/>
      <c r="E3" s="462"/>
      <c r="F3" s="462"/>
      <c r="G3" s="462"/>
      <c r="H3" s="462"/>
      <c r="I3" s="462"/>
      <c r="J3" s="462"/>
      <c r="K3" s="462"/>
      <c r="L3" s="462"/>
      <c r="M3" s="461"/>
      <c r="N3" s="461"/>
      <c r="O3" s="461"/>
      <c r="P3" s="461"/>
      <c r="Q3" s="461"/>
      <c r="R3" s="461"/>
      <c r="S3" s="461"/>
      <c r="T3" s="462"/>
      <c r="U3" s="462"/>
      <c r="V3" s="462"/>
      <c r="W3" s="462"/>
      <c r="X3" s="462"/>
      <c r="Y3" s="462"/>
      <c r="Z3" s="462"/>
      <c r="AA3" s="462"/>
      <c r="AB3" s="462"/>
      <c r="AC3" s="462"/>
      <c r="AD3" s="462"/>
      <c r="AE3" s="462"/>
      <c r="AF3" s="462"/>
      <c r="AG3" s="462"/>
      <c r="AH3" s="462"/>
      <c r="AI3" s="462"/>
    </row>
    <row r="4" spans="1:35" s="463" customFormat="1" ht="3.75" customHeight="1">
      <c r="A4" s="464"/>
      <c r="B4" s="464"/>
      <c r="C4" s="464"/>
      <c r="D4" s="464"/>
      <c r="E4" s="464"/>
      <c r="F4" s="464"/>
      <c r="G4" s="464"/>
      <c r="H4" s="464"/>
      <c r="I4" s="464"/>
      <c r="J4" s="464"/>
      <c r="K4" s="464"/>
      <c r="L4" s="464"/>
      <c r="M4" s="464"/>
      <c r="X4" s="464"/>
      <c r="Z4" s="464"/>
      <c r="AA4" s="464"/>
      <c r="AI4" s="464"/>
    </row>
    <row r="5" spans="1:35" s="463" customFormat="1" ht="3.75" customHeight="1">
      <c r="A5" s="464"/>
      <c r="B5" s="464"/>
      <c r="C5" s="464"/>
      <c r="D5" s="464"/>
      <c r="E5" s="464"/>
      <c r="F5" s="464"/>
      <c r="G5" s="464"/>
      <c r="H5" s="464"/>
      <c r="I5" s="464"/>
      <c r="J5" s="464"/>
      <c r="K5" s="464"/>
      <c r="L5" s="464"/>
      <c r="M5" s="464"/>
      <c r="X5" s="464"/>
      <c r="Z5" s="464"/>
      <c r="AA5" s="464"/>
      <c r="AI5" s="464"/>
    </row>
    <row r="6" spans="1:35" s="463" customFormat="1" ht="3.75" customHeight="1" thickBot="1">
      <c r="A6" s="464"/>
      <c r="B6" s="464"/>
      <c r="C6" s="464"/>
      <c r="D6" s="464"/>
      <c r="E6" s="464"/>
      <c r="F6" s="464"/>
      <c r="G6" s="464"/>
      <c r="H6" s="464"/>
      <c r="I6" s="464"/>
      <c r="J6" s="464"/>
      <c r="K6" s="464"/>
      <c r="L6" s="464"/>
      <c r="M6" s="464"/>
      <c r="X6" s="464"/>
      <c r="Z6" s="464"/>
      <c r="AA6" s="464"/>
      <c r="AI6" s="464"/>
    </row>
    <row r="7" spans="1:35" s="463" customFormat="1" ht="10.5" customHeight="1">
      <c r="A7" s="465"/>
      <c r="B7" s="466"/>
      <c r="C7" s="466"/>
      <c r="D7" s="467"/>
      <c r="E7" s="839"/>
      <c r="F7" s="466"/>
      <c r="G7" s="466"/>
      <c r="H7" s="466"/>
      <c r="I7" s="839"/>
      <c r="J7" s="466"/>
      <c r="K7" s="466"/>
      <c r="L7" s="840"/>
      <c r="M7" s="839"/>
      <c r="N7" s="466"/>
      <c r="O7" s="840"/>
      <c r="P7" s="839"/>
      <c r="Q7" s="466"/>
      <c r="R7" s="466"/>
      <c r="S7" s="466"/>
      <c r="T7" s="840"/>
      <c r="U7" s="466"/>
      <c r="V7" s="840"/>
      <c r="W7" s="466"/>
      <c r="X7" s="841"/>
      <c r="Y7" s="466"/>
      <c r="Z7" s="842"/>
      <c r="AA7" s="841"/>
      <c r="AB7" s="466"/>
      <c r="AC7" s="843"/>
      <c r="AD7" s="466"/>
      <c r="AE7" s="840"/>
      <c r="AF7" s="468"/>
      <c r="AG7" s="468"/>
      <c r="AH7" s="468"/>
      <c r="AI7" s="469"/>
    </row>
    <row r="8" spans="1:35" s="463" customFormat="1" ht="10.5" customHeight="1">
      <c r="A8" s="470"/>
      <c r="B8" s="471" t="s">
        <v>287</v>
      </c>
      <c r="C8" s="472"/>
      <c r="D8" s="473"/>
      <c r="E8" s="844" t="s">
        <v>4</v>
      </c>
      <c r="F8" s="845"/>
      <c r="G8" s="845"/>
      <c r="H8" s="845"/>
      <c r="I8" s="844" t="s">
        <v>5</v>
      </c>
      <c r="J8" s="846"/>
      <c r="K8" s="847"/>
      <c r="L8" s="474"/>
      <c r="M8" s="844" t="s">
        <v>6</v>
      </c>
      <c r="N8" s="848"/>
      <c r="O8" s="849"/>
      <c r="P8" s="844" t="s">
        <v>288</v>
      </c>
      <c r="Q8" s="846"/>
      <c r="R8" s="846"/>
      <c r="S8" s="846"/>
      <c r="T8" s="850"/>
      <c r="U8" s="846" t="s">
        <v>7</v>
      </c>
      <c r="V8" s="850"/>
      <c r="W8" s="851" t="s">
        <v>289</v>
      </c>
      <c r="X8" s="847"/>
      <c r="Y8" s="845"/>
      <c r="Z8" s="44"/>
      <c r="AA8" s="847"/>
      <c r="AB8" s="846"/>
      <c r="AC8" s="852"/>
      <c r="AD8" s="846"/>
      <c r="AE8" s="850"/>
      <c r="AF8" s="846" t="s">
        <v>290</v>
      </c>
      <c r="AG8" s="846"/>
      <c r="AH8" s="846"/>
      <c r="AI8" s="475"/>
    </row>
    <row r="9" spans="1:35" s="463" customFormat="1" ht="10.5" customHeight="1">
      <c r="A9" s="470"/>
      <c r="B9" s="471"/>
      <c r="C9" s="472"/>
      <c r="D9" s="476"/>
      <c r="E9" s="477"/>
      <c r="F9" s="478"/>
      <c r="G9" s="478"/>
      <c r="H9" s="480"/>
      <c r="I9" s="479"/>
      <c r="J9" s="480"/>
      <c r="K9" s="481"/>
      <c r="L9" s="482"/>
      <c r="M9" s="477"/>
      <c r="N9" s="478"/>
      <c r="O9" s="483"/>
      <c r="P9" s="1588" t="s">
        <v>291</v>
      </c>
      <c r="Q9" s="1589"/>
      <c r="R9" s="655"/>
      <c r="S9" s="484"/>
      <c r="T9" s="485"/>
      <c r="U9" s="480"/>
      <c r="V9" s="486" t="s">
        <v>292</v>
      </c>
      <c r="W9" s="853" t="s">
        <v>293</v>
      </c>
      <c r="X9" s="487"/>
      <c r="Y9" s="488"/>
      <c r="Z9" s="135"/>
      <c r="AA9" s="854"/>
      <c r="AB9" s="489"/>
      <c r="AC9" s="490"/>
      <c r="AD9" s="491"/>
      <c r="AE9" s="689"/>
      <c r="AF9" s="488" t="s">
        <v>294</v>
      </c>
      <c r="AG9" s="492"/>
      <c r="AH9" s="493"/>
      <c r="AI9" s="494"/>
    </row>
    <row r="10" spans="1:35" s="463" customFormat="1" ht="10.5" customHeight="1">
      <c r="A10" s="470"/>
      <c r="B10" s="471"/>
      <c r="C10" s="472"/>
      <c r="D10" s="476" t="s">
        <v>295</v>
      </c>
      <c r="E10" s="479"/>
      <c r="F10" s="490"/>
      <c r="G10" s="490"/>
      <c r="H10" s="480" t="s">
        <v>296</v>
      </c>
      <c r="I10" s="479"/>
      <c r="J10" s="480"/>
      <c r="K10" s="480" t="s">
        <v>296</v>
      </c>
      <c r="L10" s="495"/>
      <c r="M10" s="479"/>
      <c r="N10" s="490"/>
      <c r="O10" s="496" t="s">
        <v>297</v>
      </c>
      <c r="P10" s="497"/>
      <c r="Q10" s="489"/>
      <c r="R10" s="489"/>
      <c r="S10" s="489" t="s">
        <v>296</v>
      </c>
      <c r="T10" s="485"/>
      <c r="U10" s="480" t="s">
        <v>298</v>
      </c>
      <c r="V10" s="498"/>
      <c r="W10" s="480"/>
      <c r="X10" s="137"/>
      <c r="Y10" s="136"/>
      <c r="Z10" s="126"/>
      <c r="AA10" s="126"/>
      <c r="AB10" s="145"/>
      <c r="AC10" s="490"/>
      <c r="AD10" s="495"/>
      <c r="AE10" s="496"/>
      <c r="AF10" s="489"/>
      <c r="AG10" s="489"/>
      <c r="AH10" s="499"/>
      <c r="AI10" s="494" t="s">
        <v>295</v>
      </c>
    </row>
    <row r="11" spans="1:35" s="463" customFormat="1" ht="10.5" customHeight="1">
      <c r="A11" s="470"/>
      <c r="B11" s="471"/>
      <c r="C11" s="472"/>
      <c r="D11" s="476" t="s">
        <v>299</v>
      </c>
      <c r="E11" s="479" t="s">
        <v>300</v>
      </c>
      <c r="F11" s="490" t="s">
        <v>301</v>
      </c>
      <c r="G11" s="490" t="s">
        <v>302</v>
      </c>
      <c r="H11" s="480" t="s">
        <v>253</v>
      </c>
      <c r="I11" s="479" t="s">
        <v>300</v>
      </c>
      <c r="J11" s="480" t="s">
        <v>303</v>
      </c>
      <c r="K11" s="480" t="s">
        <v>254</v>
      </c>
      <c r="L11" s="495" t="s">
        <v>304</v>
      </c>
      <c r="M11" s="479" t="s">
        <v>305</v>
      </c>
      <c r="N11" s="490" t="s">
        <v>306</v>
      </c>
      <c r="O11" s="496" t="s">
        <v>307</v>
      </c>
      <c r="P11" s="497"/>
      <c r="Q11" s="489"/>
      <c r="R11" s="319" t="s">
        <v>104</v>
      </c>
      <c r="S11" s="489" t="s">
        <v>255</v>
      </c>
      <c r="T11" s="485" t="s">
        <v>308</v>
      </c>
      <c r="U11" s="480" t="s">
        <v>309</v>
      </c>
      <c r="V11" s="498" t="s">
        <v>310</v>
      </c>
      <c r="W11" s="480" t="s">
        <v>311</v>
      </c>
      <c r="X11" s="137" t="s">
        <v>312</v>
      </c>
      <c r="Y11" s="136" t="s">
        <v>313</v>
      </c>
      <c r="Z11" s="126" t="s">
        <v>49</v>
      </c>
      <c r="AA11" s="126" t="s">
        <v>246</v>
      </c>
      <c r="AB11" s="126" t="s">
        <v>314</v>
      </c>
      <c r="AC11" s="490" t="s">
        <v>422</v>
      </c>
      <c r="AD11" s="495" t="s">
        <v>315</v>
      </c>
      <c r="AE11" s="320" t="s">
        <v>296</v>
      </c>
      <c r="AF11" s="500" t="s">
        <v>264</v>
      </c>
      <c r="AG11" s="500" t="s">
        <v>265</v>
      </c>
      <c r="AH11" s="501" t="s">
        <v>316</v>
      </c>
      <c r="AI11" s="494" t="s">
        <v>299</v>
      </c>
    </row>
    <row r="12" spans="1:35" s="463" customFormat="1" ht="10.5" customHeight="1">
      <c r="A12" s="470"/>
      <c r="B12" s="149" t="s">
        <v>551</v>
      </c>
      <c r="C12" s="502"/>
      <c r="D12" s="321" t="s">
        <v>317</v>
      </c>
      <c r="E12" s="479" t="s">
        <v>318</v>
      </c>
      <c r="F12" s="490" t="s">
        <v>319</v>
      </c>
      <c r="G12" s="490"/>
      <c r="H12" s="480" t="s">
        <v>320</v>
      </c>
      <c r="I12" s="479" t="s">
        <v>318</v>
      </c>
      <c r="J12" s="480"/>
      <c r="K12" s="480" t="s">
        <v>320</v>
      </c>
      <c r="L12" s="495" t="s">
        <v>321</v>
      </c>
      <c r="M12" s="479" t="s">
        <v>322</v>
      </c>
      <c r="N12" s="490" t="s">
        <v>322</v>
      </c>
      <c r="O12" s="496" t="s">
        <v>323</v>
      </c>
      <c r="P12" s="479" t="s">
        <v>324</v>
      </c>
      <c r="Q12" s="480" t="s">
        <v>325</v>
      </c>
      <c r="R12" s="318" t="s">
        <v>105</v>
      </c>
      <c r="S12" s="480" t="s">
        <v>326</v>
      </c>
      <c r="T12" s="485" t="s">
        <v>327</v>
      </c>
      <c r="U12" s="480" t="s">
        <v>328</v>
      </c>
      <c r="V12" s="485" t="s">
        <v>329</v>
      </c>
      <c r="W12" s="480" t="s">
        <v>330</v>
      </c>
      <c r="X12" s="137" t="s">
        <v>331</v>
      </c>
      <c r="Y12" s="126" t="s">
        <v>332</v>
      </c>
      <c r="Z12" s="126" t="s">
        <v>50</v>
      </c>
      <c r="AA12" s="126" t="s">
        <v>230</v>
      </c>
      <c r="AB12" s="126" t="s">
        <v>333</v>
      </c>
      <c r="AC12" s="152"/>
      <c r="AD12" s="142" t="s">
        <v>334</v>
      </c>
      <c r="AE12" s="143" t="s">
        <v>433</v>
      </c>
      <c r="AF12" s="503" t="s">
        <v>269</v>
      </c>
      <c r="AG12" s="503" t="s">
        <v>269</v>
      </c>
      <c r="AH12" s="504"/>
      <c r="AI12" s="505" t="s">
        <v>317</v>
      </c>
    </row>
    <row r="13" spans="1:35" s="463" customFormat="1" ht="10.5" customHeight="1">
      <c r="A13" s="470"/>
      <c r="B13"/>
      <c r="C13" s="502"/>
      <c r="D13" s="321" t="s">
        <v>335</v>
      </c>
      <c r="E13" s="479"/>
      <c r="F13" s="490"/>
      <c r="G13" s="490"/>
      <c r="H13" s="480" t="s">
        <v>336</v>
      </c>
      <c r="I13" s="479"/>
      <c r="J13" s="480"/>
      <c r="K13" s="480" t="s">
        <v>336</v>
      </c>
      <c r="L13" s="495" t="s">
        <v>337</v>
      </c>
      <c r="M13" s="479" t="s">
        <v>338</v>
      </c>
      <c r="N13" s="490" t="s">
        <v>339</v>
      </c>
      <c r="O13" s="496" t="s">
        <v>340</v>
      </c>
      <c r="P13" s="479"/>
      <c r="Q13" s="480"/>
      <c r="R13" s="480"/>
      <c r="S13" s="480" t="s">
        <v>341</v>
      </c>
      <c r="T13" s="485" t="s">
        <v>329</v>
      </c>
      <c r="U13" s="480" t="s">
        <v>342</v>
      </c>
      <c r="V13" s="485"/>
      <c r="W13" s="480"/>
      <c r="X13" s="137"/>
      <c r="Y13" s="126" t="s">
        <v>329</v>
      </c>
      <c r="Z13" s="126"/>
      <c r="AA13" s="126" t="s">
        <v>231</v>
      </c>
      <c r="AB13" s="126"/>
      <c r="AC13" s="480"/>
      <c r="AD13" s="142"/>
      <c r="AE13" s="143" t="s">
        <v>343</v>
      </c>
      <c r="AF13" s="503" t="s">
        <v>343</v>
      </c>
      <c r="AG13" s="503" t="s">
        <v>343</v>
      </c>
      <c r="AH13" s="504"/>
      <c r="AI13" s="505" t="s">
        <v>335</v>
      </c>
    </row>
    <row r="14" spans="1:35" s="463" customFormat="1" ht="10.5" customHeight="1">
      <c r="A14" s="470"/>
      <c r="B14"/>
      <c r="D14" s="476"/>
      <c r="E14" s="506"/>
      <c r="F14" s="507"/>
      <c r="G14" s="507"/>
      <c r="H14" s="690"/>
      <c r="I14" s="506"/>
      <c r="J14" s="508"/>
      <c r="K14" s="508"/>
      <c r="L14" s="509"/>
      <c r="M14" s="479"/>
      <c r="N14" s="490"/>
      <c r="O14" s="496"/>
      <c r="P14" s="479"/>
      <c r="Q14" s="480"/>
      <c r="R14" s="480"/>
      <c r="S14" s="480"/>
      <c r="T14" s="485"/>
      <c r="U14" s="480"/>
      <c r="V14" s="485"/>
      <c r="W14" s="480"/>
      <c r="X14" s="157"/>
      <c r="Y14" s="126"/>
      <c r="Z14" s="160"/>
      <c r="AA14" s="126"/>
      <c r="AB14" s="160"/>
      <c r="AC14" s="480"/>
      <c r="AD14" s="510"/>
      <c r="AE14" s="691"/>
      <c r="AF14" s="503"/>
      <c r="AG14" s="503"/>
      <c r="AH14" s="504"/>
      <c r="AI14" s="494"/>
    </row>
    <row r="15" spans="1:35" s="463" customFormat="1" ht="10.5" customHeight="1">
      <c r="A15" s="470"/>
      <c r="B15" s="512" t="s">
        <v>435</v>
      </c>
      <c r="C15" s="513"/>
      <c r="D15" s="473"/>
      <c r="E15" s="514" t="s">
        <v>436</v>
      </c>
      <c r="F15" s="515"/>
      <c r="G15" s="515"/>
      <c r="H15" s="515"/>
      <c r="I15" s="515"/>
      <c r="J15" s="515"/>
      <c r="K15" s="515"/>
      <c r="L15" s="515"/>
      <c r="M15" s="514"/>
      <c r="N15" s="515"/>
      <c r="O15" s="516"/>
      <c r="P15" s="514" t="s">
        <v>436</v>
      </c>
      <c r="Q15" s="515"/>
      <c r="R15" s="515"/>
      <c r="S15" s="515"/>
      <c r="T15" s="515"/>
      <c r="U15" s="515"/>
      <c r="V15" s="517"/>
      <c r="W15" s="515"/>
      <c r="X15" s="515"/>
      <c r="Y15" s="515"/>
      <c r="Z15" s="515"/>
      <c r="AA15" s="518"/>
      <c r="AB15" s="518"/>
      <c r="AC15" s="515"/>
      <c r="AD15" s="517"/>
      <c r="AE15" s="515"/>
      <c r="AF15" s="515"/>
      <c r="AG15" s="515"/>
      <c r="AH15" s="515"/>
      <c r="AI15" s="519"/>
    </row>
    <row r="16" spans="1:35" s="463" customFormat="1" ht="9.75" customHeight="1">
      <c r="A16" s="520"/>
      <c r="B16" s="521" t="s">
        <v>349</v>
      </c>
      <c r="C16" s="522"/>
      <c r="D16" s="523"/>
      <c r="E16" s="677">
        <v>1</v>
      </c>
      <c r="F16" s="524">
        <v>2</v>
      </c>
      <c r="G16" s="678">
        <v>3</v>
      </c>
      <c r="H16" s="174">
        <v>4</v>
      </c>
      <c r="I16" s="679">
        <v>5</v>
      </c>
      <c r="J16" s="680">
        <v>6</v>
      </c>
      <c r="K16" s="680">
        <v>7</v>
      </c>
      <c r="L16" s="525">
        <v>8</v>
      </c>
      <c r="M16" s="677">
        <v>9</v>
      </c>
      <c r="N16" s="680">
        <v>10</v>
      </c>
      <c r="O16" s="681">
        <v>11</v>
      </c>
      <c r="P16" s="677">
        <v>12</v>
      </c>
      <c r="Q16" s="680">
        <v>13</v>
      </c>
      <c r="R16" s="524">
        <v>14</v>
      </c>
      <c r="S16" s="524">
        <v>15</v>
      </c>
      <c r="T16" s="525">
        <v>16</v>
      </c>
      <c r="U16" s="680">
        <v>17</v>
      </c>
      <c r="V16" s="681">
        <v>18</v>
      </c>
      <c r="W16" s="680">
        <v>19</v>
      </c>
      <c r="X16" s="680">
        <v>20</v>
      </c>
      <c r="Y16" s="524">
        <v>21</v>
      </c>
      <c r="Z16" s="524">
        <v>22</v>
      </c>
      <c r="AA16" s="524">
        <v>23</v>
      </c>
      <c r="AB16" s="524">
        <v>24</v>
      </c>
      <c r="AC16" s="524">
        <v>25</v>
      </c>
      <c r="AD16" s="678">
        <v>26</v>
      </c>
      <c r="AE16" s="174">
        <v>27</v>
      </c>
      <c r="AF16" s="682">
        <v>28</v>
      </c>
      <c r="AG16" s="680">
        <v>29</v>
      </c>
      <c r="AH16" s="525">
        <v>30</v>
      </c>
      <c r="AI16" s="526"/>
    </row>
    <row r="17" spans="1:35" s="463" customFormat="1" ht="9" customHeight="1">
      <c r="A17" s="527"/>
      <c r="B17" s="528"/>
      <c r="C17" s="499" t="s">
        <v>350</v>
      </c>
      <c r="D17" s="178">
        <v>1</v>
      </c>
      <c r="E17" s="788" t="s">
        <v>351</v>
      </c>
      <c r="F17" s="529"/>
      <c r="G17" s="530"/>
      <c r="H17" s="692"/>
      <c r="I17" s="531" t="s">
        <v>351</v>
      </c>
      <c r="J17" s="529"/>
      <c r="K17" s="529"/>
      <c r="L17" s="532"/>
      <c r="M17" s="533"/>
      <c r="N17" s="534"/>
      <c r="O17" s="532"/>
      <c r="P17" s="533"/>
      <c r="Q17" s="534"/>
      <c r="R17" s="534"/>
      <c r="S17" s="534"/>
      <c r="T17" s="532"/>
      <c r="U17" s="534"/>
      <c r="V17" s="535">
        <v>13.494553955288048</v>
      </c>
      <c r="W17" s="531">
        <v>21.311136285468613</v>
      </c>
      <c r="X17" s="531">
        <v>107.46423043852106</v>
      </c>
      <c r="Y17" s="531">
        <v>11.282165830136634</v>
      </c>
      <c r="Z17" s="531">
        <v>907.908139868157</v>
      </c>
      <c r="AA17" s="531">
        <v>12.847520779593005</v>
      </c>
      <c r="AB17" s="531">
        <v>11.038979650329605</v>
      </c>
      <c r="AC17" s="534"/>
      <c r="AD17" s="536"/>
      <c r="AE17" s="693">
        <v>41.190551256329414</v>
      </c>
      <c r="AF17" s="531">
        <v>1085.346726807494</v>
      </c>
      <c r="AG17" s="531">
        <v>41.190551256329414</v>
      </c>
      <c r="AH17" s="531">
        <v>1126.5372780638234</v>
      </c>
      <c r="AI17" s="186">
        <v>1</v>
      </c>
    </row>
    <row r="18" spans="1:35" s="463" customFormat="1" ht="9" customHeight="1">
      <c r="A18" s="470"/>
      <c r="B18" s="537"/>
      <c r="C18" s="538" t="s">
        <v>352</v>
      </c>
      <c r="D18" s="189">
        <v>2</v>
      </c>
      <c r="E18" s="531" t="s">
        <v>351</v>
      </c>
      <c r="F18" s="531" t="s">
        <v>351</v>
      </c>
      <c r="G18" s="539">
        <v>10.650066876851055</v>
      </c>
      <c r="H18" s="608">
        <v>4.374964173115505</v>
      </c>
      <c r="I18" s="531" t="s">
        <v>351</v>
      </c>
      <c r="J18" s="531">
        <v>32.08047205503009</v>
      </c>
      <c r="K18" s="531">
        <v>88.79996312219355</v>
      </c>
      <c r="L18" s="535" t="s">
        <v>351</v>
      </c>
      <c r="M18" s="540">
        <v>513.0352990350626</v>
      </c>
      <c r="N18" s="531">
        <v>779.974158784752</v>
      </c>
      <c r="O18" s="535">
        <v>10.222604375656825</v>
      </c>
      <c r="P18" s="540">
        <v>458.54239514665136</v>
      </c>
      <c r="Q18" s="531">
        <v>19.16059998089233</v>
      </c>
      <c r="R18" s="531" t="s">
        <v>351</v>
      </c>
      <c r="S18" s="531">
        <v>104.18379191745484</v>
      </c>
      <c r="T18" s="535">
        <v>64.82072876659979</v>
      </c>
      <c r="U18" s="531" t="s">
        <v>351</v>
      </c>
      <c r="V18" s="535">
        <v>2003.728323086844</v>
      </c>
      <c r="W18" s="534"/>
      <c r="X18" s="534"/>
      <c r="Y18" s="534"/>
      <c r="Z18" s="531">
        <v>54.439906372408515</v>
      </c>
      <c r="AA18" s="541"/>
      <c r="AB18" s="534"/>
      <c r="AC18" s="531">
        <v>707.5667936371455</v>
      </c>
      <c r="AD18" s="539">
        <v>6.633447979363714</v>
      </c>
      <c r="AE18" s="694"/>
      <c r="AF18" s="531">
        <v>2058.76945254132</v>
      </c>
      <c r="AG18" s="531">
        <v>2800.0452858507692</v>
      </c>
      <c r="AH18" s="531">
        <v>4858.81473839209</v>
      </c>
      <c r="AI18" s="192">
        <v>2</v>
      </c>
    </row>
    <row r="19" spans="1:35" s="463" customFormat="1" ht="9" customHeight="1">
      <c r="A19" s="542" t="s">
        <v>353</v>
      </c>
      <c r="B19" s="474"/>
      <c r="C19" s="538" t="s">
        <v>354</v>
      </c>
      <c r="D19" s="189">
        <v>3</v>
      </c>
      <c r="E19" s="531" t="s">
        <v>351</v>
      </c>
      <c r="F19" s="531" t="s">
        <v>351</v>
      </c>
      <c r="G19" s="539" t="s">
        <v>351</v>
      </c>
      <c r="H19" s="608" t="s">
        <v>351</v>
      </c>
      <c r="I19" s="531" t="s">
        <v>351</v>
      </c>
      <c r="J19" s="531" t="s">
        <v>351</v>
      </c>
      <c r="K19" s="531" t="s">
        <v>351</v>
      </c>
      <c r="L19" s="535" t="s">
        <v>351</v>
      </c>
      <c r="M19" s="534"/>
      <c r="N19" s="531" t="s">
        <v>351</v>
      </c>
      <c r="O19" s="532"/>
      <c r="P19" s="540">
        <v>9.533581733065825</v>
      </c>
      <c r="Q19" s="531" t="s">
        <v>351</v>
      </c>
      <c r="R19" s="531" t="s">
        <v>351</v>
      </c>
      <c r="S19" s="531" t="s">
        <v>351</v>
      </c>
      <c r="T19" s="535" t="s">
        <v>351</v>
      </c>
      <c r="U19" s="531" t="s">
        <v>351</v>
      </c>
      <c r="V19" s="535" t="s">
        <v>351</v>
      </c>
      <c r="W19" s="534"/>
      <c r="X19" s="534"/>
      <c r="Y19" s="534"/>
      <c r="Z19" s="531" t="s">
        <v>351</v>
      </c>
      <c r="AA19" s="795"/>
      <c r="AB19" s="534"/>
      <c r="AC19" s="534"/>
      <c r="AD19" s="536"/>
      <c r="AE19" s="694"/>
      <c r="AF19" s="531" t="s">
        <v>351</v>
      </c>
      <c r="AG19" s="531">
        <v>9.569313079201297</v>
      </c>
      <c r="AH19" s="531">
        <v>9.591669055125632</v>
      </c>
      <c r="AI19" s="192">
        <v>3</v>
      </c>
    </row>
    <row r="20" spans="1:35" s="463" customFormat="1" ht="9" customHeight="1">
      <c r="A20" s="542" t="s">
        <v>355</v>
      </c>
      <c r="B20" s="543"/>
      <c r="C20" s="544" t="s">
        <v>356</v>
      </c>
      <c r="D20" s="197">
        <v>4</v>
      </c>
      <c r="E20" s="545" t="s">
        <v>351</v>
      </c>
      <c r="F20" s="545" t="s">
        <v>351</v>
      </c>
      <c r="G20" s="546">
        <v>10.650066876851055</v>
      </c>
      <c r="H20" s="609">
        <v>4.374964173115505</v>
      </c>
      <c r="I20" s="545" t="s">
        <v>351</v>
      </c>
      <c r="J20" s="545">
        <v>32.09348915639629</v>
      </c>
      <c r="K20" s="545">
        <v>88.80383242571891</v>
      </c>
      <c r="L20" s="547" t="s">
        <v>351</v>
      </c>
      <c r="M20" s="548">
        <v>513.0352990350626</v>
      </c>
      <c r="N20" s="545">
        <v>779.974158784752</v>
      </c>
      <c r="O20" s="547">
        <v>10.222604375656825</v>
      </c>
      <c r="P20" s="548">
        <v>468.0759768797172</v>
      </c>
      <c r="Q20" s="545">
        <v>19.16059998089233</v>
      </c>
      <c r="R20" s="545" t="s">
        <v>351</v>
      </c>
      <c r="S20" s="545">
        <v>104.18379191745484</v>
      </c>
      <c r="T20" s="547">
        <v>64.8395737078437</v>
      </c>
      <c r="U20" s="545" t="s">
        <v>351</v>
      </c>
      <c r="V20" s="547">
        <v>2017.222877042132</v>
      </c>
      <c r="W20" s="545">
        <v>21.311136285468613</v>
      </c>
      <c r="X20" s="545">
        <v>107.46423043852106</v>
      </c>
      <c r="Y20" s="545">
        <v>11.282165830136634</v>
      </c>
      <c r="Z20" s="545">
        <v>962.3704022164899</v>
      </c>
      <c r="AA20" s="545">
        <v>12.847520779593005</v>
      </c>
      <c r="AB20" s="545">
        <v>11.038979650329605</v>
      </c>
      <c r="AC20" s="545">
        <v>707.5667936371455</v>
      </c>
      <c r="AD20" s="546">
        <v>6.633447979363714</v>
      </c>
      <c r="AE20" s="609">
        <v>41.190551256329414</v>
      </c>
      <c r="AF20" s="545">
        <v>3144.1385353247383</v>
      </c>
      <c r="AG20" s="545">
        <v>2850.8051501862997</v>
      </c>
      <c r="AH20" s="545">
        <v>5994.943685511038</v>
      </c>
      <c r="AI20" s="202">
        <v>4</v>
      </c>
    </row>
    <row r="21" spans="1:35" s="463" customFormat="1" ht="9" customHeight="1">
      <c r="A21" s="542" t="s">
        <v>357</v>
      </c>
      <c r="B21" s="474"/>
      <c r="C21" s="538" t="s">
        <v>358</v>
      </c>
      <c r="D21" s="189">
        <v>5</v>
      </c>
      <c r="E21" s="531" t="s">
        <v>351</v>
      </c>
      <c r="F21" s="531" t="s">
        <v>351</v>
      </c>
      <c r="G21" s="539" t="s">
        <v>351</v>
      </c>
      <c r="H21" s="608" t="s">
        <v>351</v>
      </c>
      <c r="I21" s="531" t="s">
        <v>351</v>
      </c>
      <c r="J21" s="531" t="s">
        <v>351</v>
      </c>
      <c r="K21" s="531" t="s">
        <v>351</v>
      </c>
      <c r="L21" s="532"/>
      <c r="M21" s="540" t="s">
        <v>351</v>
      </c>
      <c r="N21" s="531" t="s">
        <v>351</v>
      </c>
      <c r="O21" s="535" t="s">
        <v>351</v>
      </c>
      <c r="P21" s="540" t="s">
        <v>351</v>
      </c>
      <c r="Q21" s="531" t="s">
        <v>351</v>
      </c>
      <c r="R21" s="531" t="s">
        <v>351</v>
      </c>
      <c r="S21" s="531" t="s">
        <v>351</v>
      </c>
      <c r="T21" s="535" t="s">
        <v>351</v>
      </c>
      <c r="U21" s="531" t="s">
        <v>351</v>
      </c>
      <c r="V21" s="535">
        <v>26.729548796216676</v>
      </c>
      <c r="W21" s="534"/>
      <c r="X21" s="534"/>
      <c r="Y21" s="534"/>
      <c r="Z21" s="531" t="s">
        <v>351</v>
      </c>
      <c r="AA21" s="534"/>
      <c r="AB21" s="534"/>
      <c r="AC21" s="531" t="s">
        <v>351</v>
      </c>
      <c r="AD21" s="539" t="s">
        <v>351</v>
      </c>
      <c r="AE21" s="694"/>
      <c r="AF21" s="531">
        <v>26.729548796216676</v>
      </c>
      <c r="AG21" s="531" t="s">
        <v>351</v>
      </c>
      <c r="AH21" s="531">
        <v>26.729548796216676</v>
      </c>
      <c r="AI21" s="192">
        <v>5</v>
      </c>
    </row>
    <row r="22" spans="1:35" s="463" customFormat="1" ht="9" customHeight="1" thickBot="1">
      <c r="A22" s="470"/>
      <c r="B22" s="537"/>
      <c r="C22" s="538" t="s">
        <v>359</v>
      </c>
      <c r="D22" s="189">
        <v>6</v>
      </c>
      <c r="E22" s="531" t="s">
        <v>351</v>
      </c>
      <c r="F22" s="531" t="s">
        <v>351</v>
      </c>
      <c r="G22" s="539">
        <v>1.5888267889557657</v>
      </c>
      <c r="H22" s="608">
        <v>1.1113260724180758</v>
      </c>
      <c r="I22" s="531" t="s">
        <v>351</v>
      </c>
      <c r="J22" s="531" t="s">
        <v>351</v>
      </c>
      <c r="K22" s="531" t="s">
        <v>351</v>
      </c>
      <c r="L22" s="535" t="s">
        <v>351</v>
      </c>
      <c r="M22" s="534"/>
      <c r="N22" s="531" t="s">
        <v>351</v>
      </c>
      <c r="O22" s="532"/>
      <c r="P22" s="540" t="s">
        <v>351</v>
      </c>
      <c r="Q22" s="531">
        <v>1.1832425718926147</v>
      </c>
      <c r="R22" s="531" t="s">
        <v>351</v>
      </c>
      <c r="S22" s="531" t="s">
        <v>351</v>
      </c>
      <c r="T22" s="535" t="s">
        <v>351</v>
      </c>
      <c r="U22" s="531" t="s">
        <v>351</v>
      </c>
      <c r="V22" s="535">
        <v>2.3788718830610485</v>
      </c>
      <c r="W22" s="534"/>
      <c r="X22" s="541"/>
      <c r="Y22" s="534"/>
      <c r="Z22" s="531" t="s">
        <v>351</v>
      </c>
      <c r="AA22" s="541"/>
      <c r="AB22" s="534"/>
      <c r="AC22" s="534"/>
      <c r="AD22" s="536"/>
      <c r="AE22" s="694"/>
      <c r="AF22" s="531">
        <v>2.58284627878093</v>
      </c>
      <c r="AG22" s="531">
        <v>3.903917072704691</v>
      </c>
      <c r="AH22" s="531">
        <v>6.486763351485621</v>
      </c>
      <c r="AI22" s="192">
        <v>6</v>
      </c>
    </row>
    <row r="23" spans="1:35" s="556" customFormat="1" ht="9.75" customHeight="1" thickBot="1">
      <c r="A23" s="549"/>
      <c r="B23" s="550"/>
      <c r="C23" s="551" t="s">
        <v>360</v>
      </c>
      <c r="D23" s="207">
        <v>7</v>
      </c>
      <c r="E23" s="552" t="s">
        <v>351</v>
      </c>
      <c r="F23" s="552" t="s">
        <v>351</v>
      </c>
      <c r="G23" s="553">
        <v>9.061240087895289</v>
      </c>
      <c r="H23" s="695">
        <v>3.2636381006974293</v>
      </c>
      <c r="I23" s="552" t="s">
        <v>351</v>
      </c>
      <c r="J23" s="552">
        <v>32.09348915639629</v>
      </c>
      <c r="K23" s="552">
        <v>88.80383242571891</v>
      </c>
      <c r="L23" s="554" t="s">
        <v>351</v>
      </c>
      <c r="M23" s="555">
        <v>513.0352990350626</v>
      </c>
      <c r="N23" s="552">
        <v>779.9536371453138</v>
      </c>
      <c r="O23" s="554">
        <v>10.222604375656825</v>
      </c>
      <c r="P23" s="555">
        <v>468.0759768797172</v>
      </c>
      <c r="Q23" s="552">
        <v>17.977357408999715</v>
      </c>
      <c r="R23" s="552" t="s">
        <v>351</v>
      </c>
      <c r="S23" s="552">
        <v>104.18379191745484</v>
      </c>
      <c r="T23" s="554">
        <v>64.8395737078437</v>
      </c>
      <c r="U23" s="552" t="s">
        <v>351</v>
      </c>
      <c r="V23" s="554">
        <v>1988.1144563628543</v>
      </c>
      <c r="W23" s="552">
        <v>21.311136285468613</v>
      </c>
      <c r="X23" s="552">
        <v>107.46423043852106</v>
      </c>
      <c r="Y23" s="552">
        <v>11.282165830136634</v>
      </c>
      <c r="Z23" s="552">
        <v>962.1687685105569</v>
      </c>
      <c r="AA23" s="796">
        <v>12.847520779593005</v>
      </c>
      <c r="AB23" s="552">
        <v>11.038979650329605</v>
      </c>
      <c r="AC23" s="552">
        <v>707.5667936371455</v>
      </c>
      <c r="AD23" s="553">
        <v>6.633447979363714</v>
      </c>
      <c r="AE23" s="695">
        <v>41.190551256329414</v>
      </c>
      <c r="AF23" s="552">
        <v>3114.8261402497405</v>
      </c>
      <c r="AG23" s="552">
        <v>2846.901233113595</v>
      </c>
      <c r="AH23" s="552">
        <v>5961.727373363336</v>
      </c>
      <c r="AI23" s="212">
        <v>7</v>
      </c>
    </row>
    <row r="24" spans="1:35" s="463" customFormat="1" ht="9" customHeight="1">
      <c r="A24" s="557"/>
      <c r="B24" s="558"/>
      <c r="C24" s="216" t="s">
        <v>572</v>
      </c>
      <c r="D24" s="189">
        <v>10</v>
      </c>
      <c r="E24" s="531" t="s">
        <v>351</v>
      </c>
      <c r="F24" s="534"/>
      <c r="G24" s="539" t="s">
        <v>351</v>
      </c>
      <c r="H24" s="694"/>
      <c r="I24" s="531" t="s">
        <v>351</v>
      </c>
      <c r="J24" s="531" t="s">
        <v>351</v>
      </c>
      <c r="K24" s="788" t="s">
        <v>351</v>
      </c>
      <c r="L24" s="789" t="s">
        <v>351</v>
      </c>
      <c r="M24" s="533"/>
      <c r="N24" s="788" t="s">
        <v>351</v>
      </c>
      <c r="O24" s="532"/>
      <c r="P24" s="561" t="s">
        <v>351</v>
      </c>
      <c r="Q24" s="559" t="s">
        <v>351</v>
      </c>
      <c r="R24" s="559" t="s">
        <v>351</v>
      </c>
      <c r="S24" s="559" t="s">
        <v>351</v>
      </c>
      <c r="T24" s="560" t="s">
        <v>351</v>
      </c>
      <c r="U24" s="559" t="s">
        <v>351</v>
      </c>
      <c r="V24" s="560">
        <v>41.37393713576</v>
      </c>
      <c r="W24" s="534"/>
      <c r="X24" s="534"/>
      <c r="Y24" s="559" t="s">
        <v>351</v>
      </c>
      <c r="Z24" s="559">
        <v>36.76896436419222</v>
      </c>
      <c r="AA24" s="797" t="s">
        <v>351</v>
      </c>
      <c r="AB24" s="534"/>
      <c r="AC24" s="534"/>
      <c r="AD24" s="536"/>
      <c r="AE24" s="693" t="s">
        <v>351</v>
      </c>
      <c r="AF24" s="531">
        <v>78.14290149995222</v>
      </c>
      <c r="AG24" s="531" t="s">
        <v>351</v>
      </c>
      <c r="AH24" s="531">
        <v>78.15501098691124</v>
      </c>
      <c r="AI24" s="192">
        <v>10</v>
      </c>
    </row>
    <row r="25" spans="1:35" s="463" customFormat="1" ht="9" customHeight="1">
      <c r="A25" s="557"/>
      <c r="B25" s="562" t="s">
        <v>361</v>
      </c>
      <c r="C25" s="216" t="s">
        <v>492</v>
      </c>
      <c r="D25" s="189">
        <v>11</v>
      </c>
      <c r="E25" s="531" t="s">
        <v>351</v>
      </c>
      <c r="F25" s="534"/>
      <c r="G25" s="539" t="s">
        <v>351</v>
      </c>
      <c r="H25" s="694"/>
      <c r="I25" s="531" t="s">
        <v>351</v>
      </c>
      <c r="J25" s="531" t="s">
        <v>351</v>
      </c>
      <c r="K25" s="788" t="s">
        <v>351</v>
      </c>
      <c r="L25" s="535" t="s">
        <v>351</v>
      </c>
      <c r="M25" s="533"/>
      <c r="N25" s="788" t="s">
        <v>351</v>
      </c>
      <c r="O25" s="532"/>
      <c r="P25" s="540" t="s">
        <v>351</v>
      </c>
      <c r="Q25" s="531" t="s">
        <v>351</v>
      </c>
      <c r="R25" s="531" t="s">
        <v>351</v>
      </c>
      <c r="S25" s="531" t="s">
        <v>351</v>
      </c>
      <c r="T25" s="535" t="s">
        <v>351</v>
      </c>
      <c r="U25" s="531" t="s">
        <v>351</v>
      </c>
      <c r="V25" s="535">
        <v>517.0582306295977</v>
      </c>
      <c r="W25" s="534"/>
      <c r="X25" s="534"/>
      <c r="Y25" s="559" t="s">
        <v>351</v>
      </c>
      <c r="Z25" s="531">
        <v>49.0178895576574</v>
      </c>
      <c r="AA25" s="541"/>
      <c r="AB25" s="534"/>
      <c r="AC25" s="534"/>
      <c r="AD25" s="536"/>
      <c r="AE25" s="693">
        <v>10.182717110920034</v>
      </c>
      <c r="AF25" s="531">
        <v>566.0761201872551</v>
      </c>
      <c r="AG25" s="531">
        <v>10.639796503296074</v>
      </c>
      <c r="AH25" s="531">
        <v>576.7159166905512</v>
      </c>
      <c r="AI25" s="192">
        <v>11</v>
      </c>
    </row>
    <row r="26" spans="1:35" s="463" customFormat="1" ht="9" customHeight="1">
      <c r="A26" s="557" t="s">
        <v>362</v>
      </c>
      <c r="B26" s="562" t="s">
        <v>363</v>
      </c>
      <c r="C26" s="219" t="s">
        <v>228</v>
      </c>
      <c r="D26" s="189">
        <v>12</v>
      </c>
      <c r="E26" s="531" t="s">
        <v>351</v>
      </c>
      <c r="F26" s="534"/>
      <c r="G26" s="539" t="s">
        <v>351</v>
      </c>
      <c r="H26" s="694"/>
      <c r="I26" s="531" t="s">
        <v>351</v>
      </c>
      <c r="J26" s="531" t="s">
        <v>351</v>
      </c>
      <c r="K26" s="531" t="s">
        <v>351</v>
      </c>
      <c r="L26" s="535" t="s">
        <v>351</v>
      </c>
      <c r="M26" s="533"/>
      <c r="N26" s="531" t="s">
        <v>351</v>
      </c>
      <c r="O26" s="532"/>
      <c r="P26" s="540" t="s">
        <v>351</v>
      </c>
      <c r="Q26" s="531" t="s">
        <v>351</v>
      </c>
      <c r="R26" s="531" t="s">
        <v>351</v>
      </c>
      <c r="S26" s="531" t="s">
        <v>351</v>
      </c>
      <c r="T26" s="535" t="s">
        <v>351</v>
      </c>
      <c r="U26" s="531" t="s">
        <v>351</v>
      </c>
      <c r="V26" s="535">
        <v>31.940981178943346</v>
      </c>
      <c r="W26" s="534"/>
      <c r="X26" s="534"/>
      <c r="Y26" s="559" t="s">
        <v>351</v>
      </c>
      <c r="Z26" s="531">
        <v>129.27180663036208</v>
      </c>
      <c r="AA26" s="531" t="s">
        <v>351</v>
      </c>
      <c r="AB26" s="534"/>
      <c r="AC26" s="534"/>
      <c r="AD26" s="536"/>
      <c r="AE26" s="693">
        <v>3.7390369733447977</v>
      </c>
      <c r="AF26" s="531">
        <v>161.21278780930544</v>
      </c>
      <c r="AG26" s="531">
        <v>3.9995461927964073</v>
      </c>
      <c r="AH26" s="531">
        <v>165.21233400210184</v>
      </c>
      <c r="AI26" s="192">
        <v>12</v>
      </c>
    </row>
    <row r="27" spans="1:35" s="463" customFormat="1" ht="9" customHeight="1">
      <c r="A27" s="557" t="s">
        <v>364</v>
      </c>
      <c r="B27" s="562" t="s">
        <v>266</v>
      </c>
      <c r="C27" s="216" t="s">
        <v>365</v>
      </c>
      <c r="D27" s="189">
        <v>14</v>
      </c>
      <c r="E27" s="534"/>
      <c r="F27" s="534"/>
      <c r="G27" s="536"/>
      <c r="H27" s="694"/>
      <c r="I27" s="534"/>
      <c r="J27" s="534"/>
      <c r="K27" s="534"/>
      <c r="L27" s="532"/>
      <c r="M27" s="533"/>
      <c r="N27" s="534"/>
      <c r="O27" s="532"/>
      <c r="P27" s="533"/>
      <c r="Q27" s="534"/>
      <c r="R27" s="534"/>
      <c r="S27" s="534"/>
      <c r="T27" s="532"/>
      <c r="U27" s="534"/>
      <c r="V27" s="532"/>
      <c r="W27" s="559">
        <v>21.311136285468613</v>
      </c>
      <c r="X27" s="534"/>
      <c r="Y27" s="534"/>
      <c r="Z27" s="534"/>
      <c r="AA27" s="541"/>
      <c r="AB27" s="534"/>
      <c r="AC27" s="531">
        <v>229.22811693895102</v>
      </c>
      <c r="AD27" s="536"/>
      <c r="AE27" s="694"/>
      <c r="AF27" s="531">
        <v>21.311136285468613</v>
      </c>
      <c r="AG27" s="531">
        <v>229.22811693895102</v>
      </c>
      <c r="AH27" s="531">
        <v>250.53925322441964</v>
      </c>
      <c r="AI27" s="192">
        <v>14</v>
      </c>
    </row>
    <row r="28" spans="1:35" s="463" customFormat="1" ht="9" customHeight="1">
      <c r="A28" s="557" t="s">
        <v>366</v>
      </c>
      <c r="B28" s="562" t="s">
        <v>367</v>
      </c>
      <c r="C28" s="221" t="s">
        <v>368</v>
      </c>
      <c r="D28" s="189">
        <v>15</v>
      </c>
      <c r="E28" s="534"/>
      <c r="F28" s="534"/>
      <c r="G28" s="536"/>
      <c r="H28" s="694"/>
      <c r="I28" s="534"/>
      <c r="J28" s="534"/>
      <c r="K28" s="534"/>
      <c r="L28" s="532"/>
      <c r="M28" s="533"/>
      <c r="N28" s="534"/>
      <c r="O28" s="532"/>
      <c r="P28" s="533"/>
      <c r="Q28" s="534"/>
      <c r="R28" s="534"/>
      <c r="S28" s="534"/>
      <c r="T28" s="532"/>
      <c r="U28" s="534"/>
      <c r="V28" s="532"/>
      <c r="W28" s="534"/>
      <c r="X28" s="531">
        <v>107.46423043852106</v>
      </c>
      <c r="Y28" s="559">
        <v>10.8855251295252</v>
      </c>
      <c r="Z28" s="531">
        <v>207.53133658163753</v>
      </c>
      <c r="AA28" s="531" t="s">
        <v>351</v>
      </c>
      <c r="AB28" s="531">
        <v>4.723894143498614</v>
      </c>
      <c r="AC28" s="534"/>
      <c r="AD28" s="536"/>
      <c r="AE28" s="693" t="s">
        <v>351</v>
      </c>
      <c r="AF28" s="531">
        <v>330.8175591411809</v>
      </c>
      <c r="AG28" s="531" t="s">
        <v>351</v>
      </c>
      <c r="AH28" s="531">
        <v>330.8175591411809</v>
      </c>
      <c r="AI28" s="192">
        <v>15</v>
      </c>
    </row>
    <row r="29" spans="1:35" s="463" customFormat="1" ht="9" customHeight="1">
      <c r="A29" s="557" t="s">
        <v>369</v>
      </c>
      <c r="B29" s="562" t="s">
        <v>370</v>
      </c>
      <c r="C29" s="216" t="s">
        <v>59</v>
      </c>
      <c r="D29" s="189">
        <v>16</v>
      </c>
      <c r="E29" s="531" t="s">
        <v>351</v>
      </c>
      <c r="F29" s="534"/>
      <c r="G29" s="539" t="s">
        <v>351</v>
      </c>
      <c r="H29" s="694"/>
      <c r="I29" s="531" t="s">
        <v>351</v>
      </c>
      <c r="J29" s="531" t="s">
        <v>351</v>
      </c>
      <c r="K29" s="531" t="s">
        <v>351</v>
      </c>
      <c r="L29" s="535" t="s">
        <v>351</v>
      </c>
      <c r="M29" s="533"/>
      <c r="N29" s="534"/>
      <c r="O29" s="532"/>
      <c r="P29" s="540">
        <v>5.626636094391898</v>
      </c>
      <c r="Q29" s="531" t="s">
        <v>351</v>
      </c>
      <c r="R29" s="531" t="s">
        <v>351</v>
      </c>
      <c r="S29" s="531" t="s">
        <v>351</v>
      </c>
      <c r="T29" s="535" t="s">
        <v>351</v>
      </c>
      <c r="U29" s="531" t="s">
        <v>351</v>
      </c>
      <c r="V29" s="535">
        <v>73.7532005350148</v>
      </c>
      <c r="W29" s="534"/>
      <c r="X29" s="534"/>
      <c r="Y29" s="559" t="s">
        <v>351</v>
      </c>
      <c r="Z29" s="531">
        <v>29.002412343555935</v>
      </c>
      <c r="AA29" s="531" t="s">
        <v>351</v>
      </c>
      <c r="AB29" s="534"/>
      <c r="AC29" s="534"/>
      <c r="AD29" s="536"/>
      <c r="AE29" s="694"/>
      <c r="AF29" s="531">
        <v>102.75561287857073</v>
      </c>
      <c r="AG29" s="531">
        <v>5.626636094391898</v>
      </c>
      <c r="AH29" s="531">
        <v>108.38224897296263</v>
      </c>
      <c r="AI29" s="192">
        <v>16</v>
      </c>
    </row>
    <row r="30" spans="1:35" s="463" customFormat="1" ht="9" customHeight="1">
      <c r="A30" s="557" t="s">
        <v>371</v>
      </c>
      <c r="B30" s="562"/>
      <c r="C30" s="563" t="s">
        <v>372</v>
      </c>
      <c r="D30" s="189">
        <v>19</v>
      </c>
      <c r="E30" s="534"/>
      <c r="F30" s="534"/>
      <c r="G30" s="536"/>
      <c r="H30" s="693" t="s">
        <v>351</v>
      </c>
      <c r="I30" s="534"/>
      <c r="J30" s="534"/>
      <c r="K30" s="534"/>
      <c r="L30" s="532"/>
      <c r="M30" s="533"/>
      <c r="N30" s="534"/>
      <c r="O30" s="532"/>
      <c r="P30" s="531">
        <v>3.0791057609630266</v>
      </c>
      <c r="Q30" s="534"/>
      <c r="R30" s="534"/>
      <c r="S30" s="531">
        <v>2.815778159931212</v>
      </c>
      <c r="T30" s="696" t="s">
        <v>351</v>
      </c>
      <c r="U30" s="534"/>
      <c r="V30" s="535">
        <v>3.0791057609630266</v>
      </c>
      <c r="W30" s="534"/>
      <c r="X30" s="534"/>
      <c r="Y30" s="534"/>
      <c r="Z30" s="531" t="s">
        <v>351</v>
      </c>
      <c r="AA30" s="541"/>
      <c r="AB30" s="534"/>
      <c r="AC30" s="534"/>
      <c r="AD30" s="536"/>
      <c r="AE30" s="696">
        <v>4.011416833858794</v>
      </c>
      <c r="AF30" s="531">
        <v>3.0791057609630266</v>
      </c>
      <c r="AG30" s="531">
        <v>9.906300754753033</v>
      </c>
      <c r="AH30" s="531">
        <v>12.98540651571606</v>
      </c>
      <c r="AI30" s="192">
        <v>19</v>
      </c>
    </row>
    <row r="31" spans="1:36" s="463" customFormat="1" ht="9.75" customHeight="1">
      <c r="A31" s="557" t="s">
        <v>373</v>
      </c>
      <c r="B31" s="564"/>
      <c r="C31" s="565" t="s">
        <v>374</v>
      </c>
      <c r="D31" s="197">
        <v>20</v>
      </c>
      <c r="E31" s="545" t="s">
        <v>351</v>
      </c>
      <c r="F31" s="566"/>
      <c r="G31" s="546" t="s">
        <v>351</v>
      </c>
      <c r="H31" s="697" t="s">
        <v>351</v>
      </c>
      <c r="I31" s="545" t="s">
        <v>351</v>
      </c>
      <c r="J31" s="545" t="s">
        <v>351</v>
      </c>
      <c r="K31" s="545" t="s">
        <v>351</v>
      </c>
      <c r="L31" s="547" t="s">
        <v>351</v>
      </c>
      <c r="M31" s="566"/>
      <c r="N31" s="545" t="s">
        <v>351</v>
      </c>
      <c r="O31" s="567"/>
      <c r="P31" s="548">
        <v>9.435439954141588</v>
      </c>
      <c r="Q31" s="545" t="s">
        <v>351</v>
      </c>
      <c r="R31" s="545" t="s">
        <v>351</v>
      </c>
      <c r="S31" s="545">
        <v>2.815778159931212</v>
      </c>
      <c r="T31" s="547" t="s">
        <v>351</v>
      </c>
      <c r="U31" s="545" t="s">
        <v>351</v>
      </c>
      <c r="V31" s="547">
        <v>667.2054552402789</v>
      </c>
      <c r="W31" s="545">
        <v>21.311136285468613</v>
      </c>
      <c r="X31" s="545">
        <v>107.46423043852106</v>
      </c>
      <c r="Y31" s="545">
        <v>10.8855251295252</v>
      </c>
      <c r="Z31" s="545">
        <v>451.59240947740517</v>
      </c>
      <c r="AA31" s="545" t="s">
        <v>351</v>
      </c>
      <c r="AB31" s="545">
        <v>4.723894143498614</v>
      </c>
      <c r="AC31" s="545">
        <v>229.22811693895102</v>
      </c>
      <c r="AD31" s="546" t="s">
        <v>351</v>
      </c>
      <c r="AE31" s="609">
        <v>17.933170918123626</v>
      </c>
      <c r="AF31" s="545">
        <v>1263.395223562696</v>
      </c>
      <c r="AG31" s="545">
        <v>259.4125059711474</v>
      </c>
      <c r="AH31" s="545">
        <v>1522.8077295338435</v>
      </c>
      <c r="AI31" s="202">
        <v>20</v>
      </c>
      <c r="AJ31" s="1139"/>
    </row>
    <row r="32" spans="1:35" s="463" customFormat="1" ht="9" customHeight="1">
      <c r="A32" s="557" t="s">
        <v>375</v>
      </c>
      <c r="B32" s="558"/>
      <c r="C32" s="216" t="s">
        <v>572</v>
      </c>
      <c r="D32" s="189">
        <v>23</v>
      </c>
      <c r="E32" s="534"/>
      <c r="F32" s="534"/>
      <c r="G32" s="536"/>
      <c r="H32" s="694"/>
      <c r="I32" s="534"/>
      <c r="J32" s="534"/>
      <c r="K32" s="534"/>
      <c r="L32" s="532"/>
      <c r="M32" s="533"/>
      <c r="N32" s="534"/>
      <c r="O32" s="532"/>
      <c r="P32" s="533"/>
      <c r="Q32" s="534"/>
      <c r="R32" s="534"/>
      <c r="S32" s="534"/>
      <c r="T32" s="532"/>
      <c r="U32" s="534"/>
      <c r="V32" s="532"/>
      <c r="W32" s="534"/>
      <c r="X32" s="534"/>
      <c r="Y32" s="534"/>
      <c r="Z32" s="534"/>
      <c r="AA32" s="541"/>
      <c r="AB32" s="534"/>
      <c r="AC32" s="559">
        <v>33.33508168529665</v>
      </c>
      <c r="AD32" s="536"/>
      <c r="AE32" s="694"/>
      <c r="AF32" s="534"/>
      <c r="AG32" s="531">
        <v>33.33508168529665</v>
      </c>
      <c r="AH32" s="531">
        <v>33.33508168529665</v>
      </c>
      <c r="AI32" s="192">
        <v>23</v>
      </c>
    </row>
    <row r="33" spans="1:35" s="463" customFormat="1" ht="9" customHeight="1">
      <c r="A33" s="557" t="s">
        <v>376</v>
      </c>
      <c r="B33" s="562" t="s">
        <v>361</v>
      </c>
      <c r="C33" s="216" t="s">
        <v>492</v>
      </c>
      <c r="D33" s="189">
        <v>24</v>
      </c>
      <c r="E33" s="534"/>
      <c r="F33" s="534"/>
      <c r="G33" s="536"/>
      <c r="H33" s="694"/>
      <c r="I33" s="534"/>
      <c r="J33" s="534"/>
      <c r="K33" s="534"/>
      <c r="L33" s="532"/>
      <c r="M33" s="533"/>
      <c r="N33" s="534"/>
      <c r="O33" s="532"/>
      <c r="P33" s="533"/>
      <c r="Q33" s="534"/>
      <c r="R33" s="534"/>
      <c r="S33" s="534"/>
      <c r="T33" s="532"/>
      <c r="U33" s="534"/>
      <c r="V33" s="532"/>
      <c r="W33" s="534"/>
      <c r="X33" s="534"/>
      <c r="Y33" s="534"/>
      <c r="Z33" s="534"/>
      <c r="AA33" s="541"/>
      <c r="AB33" s="534"/>
      <c r="AC33" s="531">
        <v>169.07575236457438</v>
      </c>
      <c r="AD33" s="539">
        <v>253.3675838349097</v>
      </c>
      <c r="AE33" s="694"/>
      <c r="AF33" s="534"/>
      <c r="AG33" s="531">
        <v>422.44333619948407</v>
      </c>
      <c r="AH33" s="531">
        <v>422.44333619948407</v>
      </c>
      <c r="AI33" s="192">
        <v>24</v>
      </c>
    </row>
    <row r="34" spans="1:35" s="463" customFormat="1" ht="9" customHeight="1">
      <c r="A34" s="557" t="s">
        <v>364</v>
      </c>
      <c r="B34" s="562" t="s">
        <v>363</v>
      </c>
      <c r="C34" s="219" t="s">
        <v>228</v>
      </c>
      <c r="D34" s="189">
        <v>25</v>
      </c>
      <c r="E34" s="534"/>
      <c r="F34" s="534"/>
      <c r="G34" s="536"/>
      <c r="H34" s="694"/>
      <c r="I34" s="534"/>
      <c r="J34" s="534"/>
      <c r="K34" s="534"/>
      <c r="L34" s="532"/>
      <c r="M34" s="533"/>
      <c r="N34" s="534"/>
      <c r="O34" s="532"/>
      <c r="P34" s="533"/>
      <c r="Q34" s="534"/>
      <c r="R34" s="534"/>
      <c r="S34" s="534"/>
      <c r="T34" s="532"/>
      <c r="U34" s="534"/>
      <c r="V34" s="532"/>
      <c r="W34" s="534"/>
      <c r="X34" s="534"/>
      <c r="Y34" s="534"/>
      <c r="Z34" s="534"/>
      <c r="AA34" s="541"/>
      <c r="AB34" s="534"/>
      <c r="AC34" s="531">
        <v>58.33697334479793</v>
      </c>
      <c r="AD34" s="536"/>
      <c r="AE34" s="694"/>
      <c r="AF34" s="534"/>
      <c r="AG34" s="531">
        <v>58.33697334479793</v>
      </c>
      <c r="AH34" s="531">
        <v>58.33697334479793</v>
      </c>
      <c r="AI34" s="192">
        <v>25</v>
      </c>
    </row>
    <row r="35" spans="1:35" s="463" customFormat="1" ht="9" customHeight="1">
      <c r="A35" s="557" t="s">
        <v>377</v>
      </c>
      <c r="B35" s="562" t="s">
        <v>266</v>
      </c>
      <c r="C35" s="216" t="s">
        <v>365</v>
      </c>
      <c r="D35" s="189">
        <v>27</v>
      </c>
      <c r="E35" s="534"/>
      <c r="F35" s="534"/>
      <c r="G35" s="536"/>
      <c r="H35" s="694"/>
      <c r="I35" s="534"/>
      <c r="J35" s="534"/>
      <c r="K35" s="534"/>
      <c r="L35" s="532"/>
      <c r="M35" s="533"/>
      <c r="N35" s="534"/>
      <c r="O35" s="532"/>
      <c r="P35" s="533"/>
      <c r="Q35" s="534"/>
      <c r="R35" s="534"/>
      <c r="S35" s="534"/>
      <c r="T35" s="532"/>
      <c r="U35" s="534"/>
      <c r="V35" s="532"/>
      <c r="W35" s="534"/>
      <c r="X35" s="534"/>
      <c r="Y35" s="534"/>
      <c r="Z35" s="534"/>
      <c r="AA35" s="541"/>
      <c r="AB35" s="534"/>
      <c r="AC35" s="531">
        <v>202.67119518486675</v>
      </c>
      <c r="AD35" s="536"/>
      <c r="AE35" s="694"/>
      <c r="AF35" s="534"/>
      <c r="AG35" s="531">
        <v>202.67119518486675</v>
      </c>
      <c r="AH35" s="531">
        <v>202.67119518486675</v>
      </c>
      <c r="AI35" s="192">
        <v>27</v>
      </c>
    </row>
    <row r="36" spans="1:35" s="463" customFormat="1" ht="9" customHeight="1">
      <c r="A36" s="557" t="s">
        <v>369</v>
      </c>
      <c r="B36" s="562" t="s">
        <v>378</v>
      </c>
      <c r="C36" s="221" t="s">
        <v>368</v>
      </c>
      <c r="D36" s="189">
        <v>28</v>
      </c>
      <c r="E36" s="534"/>
      <c r="F36" s="534"/>
      <c r="G36" s="536"/>
      <c r="H36" s="694"/>
      <c r="I36" s="534"/>
      <c r="J36" s="534"/>
      <c r="K36" s="534"/>
      <c r="L36" s="532"/>
      <c r="M36" s="533"/>
      <c r="N36" s="534"/>
      <c r="O36" s="532"/>
      <c r="P36" s="533"/>
      <c r="Q36" s="534"/>
      <c r="R36" s="534"/>
      <c r="S36" s="534"/>
      <c r="T36" s="532"/>
      <c r="U36" s="534"/>
      <c r="V36" s="532"/>
      <c r="W36" s="534"/>
      <c r="X36" s="534"/>
      <c r="Y36" s="534"/>
      <c r="Z36" s="534"/>
      <c r="AA36" s="541"/>
      <c r="AB36" s="534"/>
      <c r="AC36" s="531">
        <v>161.56208082545143</v>
      </c>
      <c r="AD36" s="536"/>
      <c r="AE36" s="694"/>
      <c r="AF36" s="534"/>
      <c r="AG36" s="531">
        <v>161.56208082545143</v>
      </c>
      <c r="AH36" s="531">
        <v>161.56208082545143</v>
      </c>
      <c r="AI36" s="192">
        <v>28</v>
      </c>
    </row>
    <row r="37" spans="1:35" s="463" customFormat="1" ht="9" customHeight="1">
      <c r="A37" s="557" t="s">
        <v>379</v>
      </c>
      <c r="B37" s="562" t="s">
        <v>380</v>
      </c>
      <c r="C37" s="216" t="s">
        <v>52</v>
      </c>
      <c r="D37" s="189">
        <v>29</v>
      </c>
      <c r="E37" s="534"/>
      <c r="F37" s="534"/>
      <c r="G37" s="536"/>
      <c r="H37" s="694"/>
      <c r="I37" s="534"/>
      <c r="J37" s="534"/>
      <c r="K37" s="534"/>
      <c r="L37" s="532"/>
      <c r="M37" s="533"/>
      <c r="N37" s="534"/>
      <c r="O37" s="532"/>
      <c r="P37" s="533"/>
      <c r="Q37" s="568"/>
      <c r="R37" s="568"/>
      <c r="S37" s="568"/>
      <c r="T37" s="532"/>
      <c r="U37" s="534"/>
      <c r="V37" s="532"/>
      <c r="W37" s="534"/>
      <c r="X37" s="534"/>
      <c r="Y37" s="534"/>
      <c r="Z37" s="534"/>
      <c r="AA37" s="541"/>
      <c r="AB37" s="534"/>
      <c r="AC37" s="534"/>
      <c r="AD37" s="539">
        <v>106.03000859845227</v>
      </c>
      <c r="AE37" s="694"/>
      <c r="AF37" s="534"/>
      <c r="AG37" s="531">
        <v>106.03000859845227</v>
      </c>
      <c r="AH37" s="531">
        <v>106.03000859845227</v>
      </c>
      <c r="AI37" s="192">
        <v>29</v>
      </c>
    </row>
    <row r="38" spans="1:35" s="463" customFormat="1" ht="9" customHeight="1">
      <c r="A38" s="557" t="s">
        <v>364</v>
      </c>
      <c r="B38" s="562"/>
      <c r="C38" s="538" t="s">
        <v>372</v>
      </c>
      <c r="D38" s="189">
        <v>32</v>
      </c>
      <c r="E38" s="534"/>
      <c r="F38" s="534"/>
      <c r="G38" s="536"/>
      <c r="H38" s="693" t="s">
        <v>351</v>
      </c>
      <c r="I38" s="534"/>
      <c r="J38" s="534"/>
      <c r="K38" s="534"/>
      <c r="L38" s="532"/>
      <c r="M38" s="533"/>
      <c r="N38" s="534"/>
      <c r="O38" s="532"/>
      <c r="P38" s="533"/>
      <c r="Q38" s="534"/>
      <c r="R38" s="534"/>
      <c r="S38" s="531">
        <v>2.815778159931212</v>
      </c>
      <c r="T38" s="532"/>
      <c r="U38" s="534"/>
      <c r="V38" s="532"/>
      <c r="W38" s="534"/>
      <c r="X38" s="534"/>
      <c r="Y38" s="534"/>
      <c r="Z38" s="534"/>
      <c r="AA38" s="541"/>
      <c r="AB38" s="534"/>
      <c r="AC38" s="531">
        <v>4.0678417884780735</v>
      </c>
      <c r="AD38" s="539" t="s">
        <v>351</v>
      </c>
      <c r="AE38" s="694"/>
      <c r="AF38" s="534"/>
      <c r="AG38" s="531">
        <v>6.883619948409286</v>
      </c>
      <c r="AH38" s="531">
        <v>6.883619948409286</v>
      </c>
      <c r="AI38" s="192">
        <v>32</v>
      </c>
    </row>
    <row r="39" spans="1:36" s="463" customFormat="1" ht="9.75" customHeight="1">
      <c r="A39" s="557" t="s">
        <v>366</v>
      </c>
      <c r="B39" s="564"/>
      <c r="C39" s="544" t="s">
        <v>381</v>
      </c>
      <c r="D39" s="197">
        <v>33</v>
      </c>
      <c r="E39" s="566"/>
      <c r="F39" s="545" t="s">
        <v>351</v>
      </c>
      <c r="G39" s="545" t="s">
        <v>351</v>
      </c>
      <c r="H39" s="697" t="s">
        <v>351</v>
      </c>
      <c r="I39" s="566"/>
      <c r="J39" s="545" t="s">
        <v>351</v>
      </c>
      <c r="K39" s="545" t="s">
        <v>351</v>
      </c>
      <c r="L39" s="567"/>
      <c r="M39" s="570"/>
      <c r="N39" s="566"/>
      <c r="O39" s="567"/>
      <c r="P39" s="570"/>
      <c r="Q39" s="566"/>
      <c r="R39" s="566"/>
      <c r="S39" s="545">
        <v>2.815778159931212</v>
      </c>
      <c r="T39" s="567"/>
      <c r="U39" s="566"/>
      <c r="V39" s="567"/>
      <c r="W39" s="566"/>
      <c r="X39" s="566"/>
      <c r="Y39" s="566"/>
      <c r="Z39" s="566"/>
      <c r="AA39" s="798"/>
      <c r="AB39" s="566"/>
      <c r="AC39" s="545">
        <v>629.0489251934653</v>
      </c>
      <c r="AD39" s="546">
        <v>359.397592433362</v>
      </c>
      <c r="AE39" s="698"/>
      <c r="AF39" s="566"/>
      <c r="AG39" s="545">
        <v>991.2622957867585</v>
      </c>
      <c r="AH39" s="545">
        <v>991.2622957867585</v>
      </c>
      <c r="AI39" s="202">
        <v>33</v>
      </c>
      <c r="AJ39" s="1139"/>
    </row>
    <row r="40" spans="1:35" s="463" customFormat="1" ht="9" customHeight="1">
      <c r="A40" s="557" t="s">
        <v>382</v>
      </c>
      <c r="B40" s="562" t="s">
        <v>274</v>
      </c>
      <c r="C40" s="538" t="s">
        <v>570</v>
      </c>
      <c r="D40" s="189">
        <v>35</v>
      </c>
      <c r="E40" s="531" t="s">
        <v>351</v>
      </c>
      <c r="F40" s="531" t="s">
        <v>351</v>
      </c>
      <c r="G40" s="531" t="s">
        <v>351</v>
      </c>
      <c r="H40" s="694"/>
      <c r="I40" s="531" t="s">
        <v>351</v>
      </c>
      <c r="J40" s="531" t="s">
        <v>351</v>
      </c>
      <c r="K40" s="531" t="s">
        <v>351</v>
      </c>
      <c r="L40" s="531" t="s">
        <v>351</v>
      </c>
      <c r="M40" s="533"/>
      <c r="N40" s="531" t="s">
        <v>351</v>
      </c>
      <c r="O40" s="532"/>
      <c r="P40" s="799" t="s">
        <v>351</v>
      </c>
      <c r="Q40" s="531" t="s">
        <v>351</v>
      </c>
      <c r="R40" s="534"/>
      <c r="S40" s="534"/>
      <c r="T40" s="532"/>
      <c r="U40" s="534"/>
      <c r="V40" s="532"/>
      <c r="W40" s="534"/>
      <c r="X40" s="534"/>
      <c r="Y40" s="534"/>
      <c r="Z40" s="534"/>
      <c r="AA40" s="541"/>
      <c r="AB40" s="534"/>
      <c r="AC40" s="531" t="s">
        <v>351</v>
      </c>
      <c r="AD40" s="539" t="s">
        <v>351</v>
      </c>
      <c r="AE40" s="694"/>
      <c r="AF40" s="531" t="s">
        <v>351</v>
      </c>
      <c r="AG40" s="531" t="s">
        <v>351</v>
      </c>
      <c r="AH40" s="531" t="s">
        <v>351</v>
      </c>
      <c r="AI40" s="192">
        <v>35</v>
      </c>
    </row>
    <row r="41" spans="1:35" s="463" customFormat="1" ht="9" customHeight="1">
      <c r="A41" s="557" t="s">
        <v>383</v>
      </c>
      <c r="B41" s="562" t="s">
        <v>384</v>
      </c>
      <c r="C41" s="538" t="s">
        <v>385</v>
      </c>
      <c r="D41" s="189">
        <v>36</v>
      </c>
      <c r="E41" s="534"/>
      <c r="F41" s="534"/>
      <c r="G41" s="536"/>
      <c r="H41" s="694"/>
      <c r="I41" s="534"/>
      <c r="J41" s="534"/>
      <c r="K41" s="534"/>
      <c r="L41" s="532"/>
      <c r="M41" s="533"/>
      <c r="N41" s="534"/>
      <c r="O41" s="532"/>
      <c r="P41" s="533"/>
      <c r="Q41" s="534"/>
      <c r="R41" s="534"/>
      <c r="S41" s="534"/>
      <c r="T41" s="532"/>
      <c r="U41" s="534"/>
      <c r="V41" s="532"/>
      <c r="W41" s="534"/>
      <c r="X41" s="534"/>
      <c r="Y41" s="534"/>
      <c r="Z41" s="534"/>
      <c r="AA41" s="541"/>
      <c r="AB41" s="534"/>
      <c r="AC41" s="531">
        <v>13.078847807394668</v>
      </c>
      <c r="AD41" s="539">
        <v>13.932588134135855</v>
      </c>
      <c r="AE41" s="694"/>
      <c r="AF41" s="531" t="s">
        <v>351</v>
      </c>
      <c r="AG41" s="531">
        <v>27.01143594153052</v>
      </c>
      <c r="AH41" s="531">
        <v>27.01143594153052</v>
      </c>
      <c r="AI41" s="192">
        <v>36</v>
      </c>
    </row>
    <row r="42" spans="1:35" s="463" customFormat="1" ht="9" customHeight="1">
      <c r="A42" s="557" t="s">
        <v>377</v>
      </c>
      <c r="B42" s="562" t="s">
        <v>386</v>
      </c>
      <c r="C42" s="538" t="s">
        <v>387</v>
      </c>
      <c r="D42" s="189">
        <v>37</v>
      </c>
      <c r="E42" s="531" t="s">
        <v>351</v>
      </c>
      <c r="F42" s="531" t="s">
        <v>351</v>
      </c>
      <c r="G42" s="531" t="s">
        <v>351</v>
      </c>
      <c r="H42" s="694"/>
      <c r="I42" s="531" t="s">
        <v>351</v>
      </c>
      <c r="J42" s="531" t="s">
        <v>351</v>
      </c>
      <c r="K42" s="531" t="s">
        <v>351</v>
      </c>
      <c r="L42" s="531" t="s">
        <v>351</v>
      </c>
      <c r="M42" s="533"/>
      <c r="N42" s="531" t="s">
        <v>351</v>
      </c>
      <c r="O42" s="532"/>
      <c r="P42" s="540" t="s">
        <v>351</v>
      </c>
      <c r="Q42" s="531" t="s">
        <v>351</v>
      </c>
      <c r="R42" s="534"/>
      <c r="S42" s="534"/>
      <c r="T42" s="532"/>
      <c r="U42" s="534"/>
      <c r="V42" s="535" t="s">
        <v>351</v>
      </c>
      <c r="W42" s="534"/>
      <c r="X42" s="534"/>
      <c r="Y42" s="534"/>
      <c r="Z42" s="534"/>
      <c r="AA42" s="541"/>
      <c r="AB42" s="534"/>
      <c r="AC42" s="531" t="s">
        <v>351</v>
      </c>
      <c r="AD42" s="536"/>
      <c r="AE42" s="694"/>
      <c r="AF42" s="531" t="s">
        <v>351</v>
      </c>
      <c r="AG42" s="531" t="s">
        <v>351</v>
      </c>
      <c r="AH42" s="531" t="s">
        <v>351</v>
      </c>
      <c r="AI42" s="192">
        <v>37</v>
      </c>
    </row>
    <row r="43" spans="1:35" s="463" customFormat="1" ht="9" customHeight="1">
      <c r="A43" s="557"/>
      <c r="B43" s="562" t="s">
        <v>53</v>
      </c>
      <c r="C43" s="538" t="s">
        <v>372</v>
      </c>
      <c r="D43" s="189">
        <v>39</v>
      </c>
      <c r="E43" s="531" t="s">
        <v>351</v>
      </c>
      <c r="F43" s="531" t="s">
        <v>351</v>
      </c>
      <c r="G43" s="531" t="s">
        <v>351</v>
      </c>
      <c r="H43" s="608" t="s">
        <v>351</v>
      </c>
      <c r="I43" s="531" t="s">
        <v>351</v>
      </c>
      <c r="J43" s="531" t="s">
        <v>351</v>
      </c>
      <c r="K43" s="531" t="s">
        <v>351</v>
      </c>
      <c r="L43" s="531" t="s">
        <v>351</v>
      </c>
      <c r="M43" s="533"/>
      <c r="N43" s="531" t="s">
        <v>351</v>
      </c>
      <c r="O43" s="532"/>
      <c r="P43" s="540" t="s">
        <v>351</v>
      </c>
      <c r="Q43" s="531" t="s">
        <v>351</v>
      </c>
      <c r="R43" s="531" t="s">
        <v>351</v>
      </c>
      <c r="S43" s="531" t="s">
        <v>351</v>
      </c>
      <c r="T43" s="532"/>
      <c r="U43" s="534"/>
      <c r="V43" s="535" t="s">
        <v>351</v>
      </c>
      <c r="W43" s="534"/>
      <c r="X43" s="534"/>
      <c r="Y43" s="531" t="s">
        <v>351</v>
      </c>
      <c r="Z43" s="534"/>
      <c r="AA43" s="541"/>
      <c r="AB43" s="534"/>
      <c r="AC43" s="531" t="s">
        <v>351</v>
      </c>
      <c r="AD43" s="536"/>
      <c r="AE43" s="694"/>
      <c r="AF43" s="531" t="s">
        <v>351</v>
      </c>
      <c r="AG43" s="531" t="s">
        <v>351</v>
      </c>
      <c r="AH43" s="531" t="s">
        <v>351</v>
      </c>
      <c r="AI43" s="192">
        <v>39</v>
      </c>
    </row>
    <row r="44" spans="1:35" s="463" customFormat="1" ht="9.75" customHeight="1">
      <c r="A44" s="557"/>
      <c r="B44" s="562" t="s">
        <v>388</v>
      </c>
      <c r="C44" s="544" t="s">
        <v>389</v>
      </c>
      <c r="D44" s="197">
        <v>40</v>
      </c>
      <c r="E44" s="790" t="s">
        <v>351</v>
      </c>
      <c r="F44" s="610" t="s">
        <v>351</v>
      </c>
      <c r="G44" s="545" t="s">
        <v>351</v>
      </c>
      <c r="H44" s="609" t="s">
        <v>351</v>
      </c>
      <c r="I44" s="545" t="s">
        <v>351</v>
      </c>
      <c r="J44" s="545" t="s">
        <v>351</v>
      </c>
      <c r="K44" s="545" t="s">
        <v>351</v>
      </c>
      <c r="L44" s="545" t="s">
        <v>351</v>
      </c>
      <c r="M44" s="570"/>
      <c r="N44" s="610" t="s">
        <v>351</v>
      </c>
      <c r="O44" s="567"/>
      <c r="P44" s="548" t="s">
        <v>351</v>
      </c>
      <c r="Q44" s="545" t="s">
        <v>351</v>
      </c>
      <c r="R44" s="545" t="s">
        <v>351</v>
      </c>
      <c r="S44" s="545" t="s">
        <v>351</v>
      </c>
      <c r="T44" s="567"/>
      <c r="U44" s="566"/>
      <c r="V44" s="547" t="s">
        <v>351</v>
      </c>
      <c r="W44" s="566"/>
      <c r="X44" s="566"/>
      <c r="Y44" s="545" t="s">
        <v>351</v>
      </c>
      <c r="Z44" s="566"/>
      <c r="AA44" s="798"/>
      <c r="AB44" s="566"/>
      <c r="AC44" s="545">
        <v>13.083147033533963</v>
      </c>
      <c r="AD44" s="546">
        <v>13.936839591095826</v>
      </c>
      <c r="AE44" s="698"/>
      <c r="AF44" s="545" t="s">
        <v>351</v>
      </c>
      <c r="AG44" s="545">
        <v>27.019986624629787</v>
      </c>
      <c r="AH44" s="545">
        <v>27.268338110580913</v>
      </c>
      <c r="AI44" s="202">
        <v>40</v>
      </c>
    </row>
    <row r="45" spans="1:35" s="463" customFormat="1" ht="9" customHeight="1">
      <c r="A45" s="571"/>
      <c r="B45" s="528"/>
      <c r="C45" s="538" t="s">
        <v>390</v>
      </c>
      <c r="D45" s="189">
        <v>41</v>
      </c>
      <c r="E45" s="566"/>
      <c r="F45" s="566"/>
      <c r="G45" s="569"/>
      <c r="H45" s="698"/>
      <c r="I45" s="566"/>
      <c r="J45" s="566"/>
      <c r="K45" s="566"/>
      <c r="L45" s="567"/>
      <c r="M45" s="570"/>
      <c r="N45" s="566"/>
      <c r="O45" s="567"/>
      <c r="P45" s="570"/>
      <c r="Q45" s="566"/>
      <c r="R45" s="566"/>
      <c r="S45" s="566"/>
      <c r="T45" s="567"/>
      <c r="U45" s="545" t="s">
        <v>351</v>
      </c>
      <c r="V45" s="547">
        <v>1.2037158928059615</v>
      </c>
      <c r="W45" s="566"/>
      <c r="X45" s="566"/>
      <c r="Y45" s="545" t="s">
        <v>351</v>
      </c>
      <c r="Z45" s="566"/>
      <c r="AA45" s="566"/>
      <c r="AB45" s="566"/>
      <c r="AC45" s="545">
        <v>15.152864144453998</v>
      </c>
      <c r="AD45" s="546">
        <v>50.83482373172828</v>
      </c>
      <c r="AE45" s="698"/>
      <c r="AF45" s="545">
        <v>1.381402856159389</v>
      </c>
      <c r="AG45" s="545">
        <v>65.98768787618228</v>
      </c>
      <c r="AH45" s="545">
        <v>67.36909073234166</v>
      </c>
      <c r="AI45" s="192">
        <v>41</v>
      </c>
    </row>
    <row r="46" spans="1:35" s="463" customFormat="1" ht="9.75" customHeight="1">
      <c r="A46" s="572"/>
      <c r="B46" s="537"/>
      <c r="C46" s="573" t="s">
        <v>391</v>
      </c>
      <c r="D46" s="233">
        <v>42</v>
      </c>
      <c r="E46" s="545" t="s">
        <v>351</v>
      </c>
      <c r="F46" s="545" t="s">
        <v>351</v>
      </c>
      <c r="G46" s="546">
        <v>9.061240087895289</v>
      </c>
      <c r="H46" s="609">
        <v>3.2636381006974293</v>
      </c>
      <c r="I46" s="545" t="s">
        <v>351</v>
      </c>
      <c r="J46" s="545">
        <v>32.09348915639629</v>
      </c>
      <c r="K46" s="545">
        <v>88.80383242571891</v>
      </c>
      <c r="L46" s="547" t="s">
        <v>351</v>
      </c>
      <c r="M46" s="548">
        <v>513.0352990350626</v>
      </c>
      <c r="N46" s="545">
        <v>779.9536371453138</v>
      </c>
      <c r="O46" s="547">
        <v>10.222604375656825</v>
      </c>
      <c r="P46" s="548">
        <v>458.6405369255756</v>
      </c>
      <c r="Q46" s="545">
        <v>17.977357408999715</v>
      </c>
      <c r="R46" s="545" t="s">
        <v>351</v>
      </c>
      <c r="S46" s="545">
        <v>104.18379191745484</v>
      </c>
      <c r="T46" s="547">
        <v>64.8395737078437</v>
      </c>
      <c r="U46" s="545" t="s">
        <v>351</v>
      </c>
      <c r="V46" s="547">
        <v>1319.6758853300848</v>
      </c>
      <c r="W46" s="574"/>
      <c r="X46" s="574"/>
      <c r="Y46" s="545" t="s">
        <v>351</v>
      </c>
      <c r="Z46" s="545">
        <v>510.57635903315173</v>
      </c>
      <c r="AA46" s="545">
        <v>12.634947931594533</v>
      </c>
      <c r="AB46" s="545">
        <v>6.315085506830992</v>
      </c>
      <c r="AC46" s="545">
        <v>1079.1515907136716</v>
      </c>
      <c r="AD46" s="546">
        <v>301.2593770899016</v>
      </c>
      <c r="AE46" s="609">
        <v>23.257380338205788</v>
      </c>
      <c r="AF46" s="545">
        <v>1849.801162344934</v>
      </c>
      <c r="AG46" s="545">
        <v>3485.7433484283933</v>
      </c>
      <c r="AH46" s="545">
        <v>5335.544510773328</v>
      </c>
      <c r="AI46" s="235">
        <v>42</v>
      </c>
    </row>
    <row r="47" spans="1:35" s="463" customFormat="1" ht="9" customHeight="1">
      <c r="A47" s="572"/>
      <c r="B47" s="537"/>
      <c r="C47" s="575" t="s">
        <v>392</v>
      </c>
      <c r="D47" s="189">
        <v>43</v>
      </c>
      <c r="E47" s="791" t="s">
        <v>351</v>
      </c>
      <c r="F47" s="791" t="s">
        <v>351</v>
      </c>
      <c r="G47" s="577" t="s">
        <v>351</v>
      </c>
      <c r="H47" s="699">
        <v>3.2636381006974298</v>
      </c>
      <c r="I47" s="578" t="s">
        <v>351</v>
      </c>
      <c r="J47" s="578" t="s">
        <v>351</v>
      </c>
      <c r="K47" s="578">
        <v>14.090734116747871</v>
      </c>
      <c r="L47" s="578" t="s">
        <v>351</v>
      </c>
      <c r="M47" s="580"/>
      <c r="N47" s="578" t="s">
        <v>351</v>
      </c>
      <c r="O47" s="579"/>
      <c r="P47" s="580"/>
      <c r="Q47" s="576"/>
      <c r="R47" s="576"/>
      <c r="S47" s="578">
        <v>104.18379191745484</v>
      </c>
      <c r="T47" s="581" t="s">
        <v>351</v>
      </c>
      <c r="U47" s="576"/>
      <c r="V47" s="581">
        <v>10.528429449950469</v>
      </c>
      <c r="W47" s="576"/>
      <c r="X47" s="576"/>
      <c r="Y47" s="576"/>
      <c r="Z47" s="800" t="s">
        <v>351</v>
      </c>
      <c r="AA47" s="801"/>
      <c r="AB47" s="576"/>
      <c r="AC47" s="576"/>
      <c r="AD47" s="582"/>
      <c r="AE47" s="1398" t="s">
        <v>351</v>
      </c>
      <c r="AF47" s="578">
        <v>10.548731351163806</v>
      </c>
      <c r="AG47" s="578">
        <v>129.5771915544091</v>
      </c>
      <c r="AH47" s="578">
        <v>140.1259229055729</v>
      </c>
      <c r="AI47" s="192">
        <v>43</v>
      </c>
    </row>
    <row r="48" spans="1:35" s="463" customFormat="1" ht="9" customHeight="1" thickBot="1">
      <c r="A48" s="583"/>
      <c r="B48" s="584"/>
      <c r="C48" s="585" t="s">
        <v>393</v>
      </c>
      <c r="D48" s="246">
        <v>44</v>
      </c>
      <c r="E48" s="534"/>
      <c r="F48" s="534"/>
      <c r="G48" s="534"/>
      <c r="H48" s="792"/>
      <c r="I48" s="534"/>
      <c r="J48" s="534"/>
      <c r="K48" s="534"/>
      <c r="L48" s="532"/>
      <c r="M48" s="534"/>
      <c r="N48" s="534"/>
      <c r="O48" s="532"/>
      <c r="P48" s="533"/>
      <c r="Q48" s="534"/>
      <c r="R48" s="534"/>
      <c r="S48" s="534"/>
      <c r="T48" s="532"/>
      <c r="U48" s="531" t="s">
        <v>351</v>
      </c>
      <c r="V48" s="535" t="s">
        <v>351</v>
      </c>
      <c r="W48" s="534"/>
      <c r="X48" s="541"/>
      <c r="Y48" s="534"/>
      <c r="Z48" s="541"/>
      <c r="AA48" s="541"/>
      <c r="AB48" s="534"/>
      <c r="AC48" s="531" t="s">
        <v>351</v>
      </c>
      <c r="AD48" s="539">
        <v>14.178642399923573</v>
      </c>
      <c r="AE48" s="694"/>
      <c r="AF48" s="531" t="s">
        <v>351</v>
      </c>
      <c r="AG48" s="531">
        <v>14.178642399923573</v>
      </c>
      <c r="AH48" s="531">
        <v>14.178642399923573</v>
      </c>
      <c r="AI48" s="247">
        <v>44</v>
      </c>
    </row>
    <row r="49" spans="1:35" s="556" customFormat="1" ht="9.75" customHeight="1" thickBot="1">
      <c r="A49" s="586"/>
      <c r="B49" s="587"/>
      <c r="C49" s="588" t="s">
        <v>394</v>
      </c>
      <c r="D49" s="207">
        <v>45</v>
      </c>
      <c r="E49" s="552" t="s">
        <v>351</v>
      </c>
      <c r="F49" s="552" t="s">
        <v>351</v>
      </c>
      <c r="G49" s="553">
        <v>9.061240087895289</v>
      </c>
      <c r="H49" s="793"/>
      <c r="I49" s="552" t="s">
        <v>351</v>
      </c>
      <c r="J49" s="552">
        <v>32.09348915639629</v>
      </c>
      <c r="K49" s="552">
        <v>74.71309830897104</v>
      </c>
      <c r="L49" s="554" t="s">
        <v>351</v>
      </c>
      <c r="M49" s="555">
        <v>513.0352990350626</v>
      </c>
      <c r="N49" s="552">
        <v>779.9536371453138</v>
      </c>
      <c r="O49" s="554">
        <v>10.222604375656825</v>
      </c>
      <c r="P49" s="555">
        <v>458.58345275628164</v>
      </c>
      <c r="Q49" s="552">
        <v>10.016790866532915</v>
      </c>
      <c r="R49" s="552" t="s">
        <v>351</v>
      </c>
      <c r="S49" s="589"/>
      <c r="T49" s="554">
        <v>64.81819700009554</v>
      </c>
      <c r="U49" s="552" t="s">
        <v>351</v>
      </c>
      <c r="V49" s="554">
        <v>1309.1474558801344</v>
      </c>
      <c r="W49" s="589"/>
      <c r="X49" s="589"/>
      <c r="Y49" s="590"/>
      <c r="Z49" s="552">
        <v>510.5560571319384</v>
      </c>
      <c r="AA49" s="796">
        <v>12.634947931594533</v>
      </c>
      <c r="AB49" s="552">
        <v>6.315085506830992</v>
      </c>
      <c r="AC49" s="552">
        <v>1079.1515907136718</v>
      </c>
      <c r="AD49" s="553">
        <v>315.43801948982514</v>
      </c>
      <c r="AE49" s="695">
        <v>23.257380338205788</v>
      </c>
      <c r="AF49" s="552">
        <v>1839.2524309937703</v>
      </c>
      <c r="AG49" s="552">
        <v>3370.3447992739084</v>
      </c>
      <c r="AH49" s="552">
        <v>5209.597230267678</v>
      </c>
      <c r="AI49" s="212">
        <v>45</v>
      </c>
    </row>
    <row r="50" spans="1:35" s="463" customFormat="1" ht="9" customHeight="1">
      <c r="A50" s="470"/>
      <c r="C50" s="253" t="s">
        <v>552</v>
      </c>
      <c r="D50" s="189" t="s">
        <v>553</v>
      </c>
      <c r="E50" s="531" t="s">
        <v>351</v>
      </c>
      <c r="F50" s="531" t="s">
        <v>351</v>
      </c>
      <c r="G50" s="539" t="s">
        <v>351</v>
      </c>
      <c r="H50" s="694"/>
      <c r="I50" s="531" t="s">
        <v>351</v>
      </c>
      <c r="J50" s="531" t="s">
        <v>351</v>
      </c>
      <c r="K50" s="531" t="s">
        <v>351</v>
      </c>
      <c r="L50" s="535" t="s">
        <v>351</v>
      </c>
      <c r="M50" s="591"/>
      <c r="N50" s="592">
        <v>0.938865004299226</v>
      </c>
      <c r="O50" s="532"/>
      <c r="P50" s="540">
        <v>1.2064345084551447</v>
      </c>
      <c r="Q50" s="531" t="s">
        <v>351</v>
      </c>
      <c r="R50" s="531" t="s">
        <v>351</v>
      </c>
      <c r="S50" s="531" t="s">
        <v>351</v>
      </c>
      <c r="T50" s="535">
        <v>0.5174835196331327</v>
      </c>
      <c r="U50" s="531" t="s">
        <v>351</v>
      </c>
      <c r="V50" s="535">
        <v>30.202936944683287</v>
      </c>
      <c r="W50" s="534"/>
      <c r="X50" s="534"/>
      <c r="Y50" s="534"/>
      <c r="Z50" s="531" t="s">
        <v>351</v>
      </c>
      <c r="AA50" s="534"/>
      <c r="AB50" s="534"/>
      <c r="AC50" s="531">
        <v>19.236801375752364</v>
      </c>
      <c r="AD50" s="539" t="s">
        <v>351</v>
      </c>
      <c r="AE50" s="608" t="s">
        <v>351</v>
      </c>
      <c r="AF50" s="593">
        <v>30.256390656348522</v>
      </c>
      <c r="AG50" s="593">
        <v>22.398199101939426</v>
      </c>
      <c r="AH50" s="593">
        <v>52.65458975828795</v>
      </c>
      <c r="AI50" s="891" t="s">
        <v>553</v>
      </c>
    </row>
    <row r="51" spans="1:35" s="463" customFormat="1" ht="9" customHeight="1">
      <c r="A51" s="470"/>
      <c r="C51" s="216" t="s">
        <v>554</v>
      </c>
      <c r="D51" s="254" t="s">
        <v>54</v>
      </c>
      <c r="E51" s="180" t="s">
        <v>351</v>
      </c>
      <c r="F51" s="180" t="s">
        <v>351</v>
      </c>
      <c r="G51" s="436" t="s">
        <v>351</v>
      </c>
      <c r="H51" s="273"/>
      <c r="I51" s="180" t="s">
        <v>351</v>
      </c>
      <c r="J51" s="180" t="s">
        <v>351</v>
      </c>
      <c r="K51" s="180" t="s">
        <v>351</v>
      </c>
      <c r="L51" s="184" t="s">
        <v>351</v>
      </c>
      <c r="M51" s="591"/>
      <c r="N51" s="450" t="s">
        <v>351</v>
      </c>
      <c r="O51" s="532"/>
      <c r="P51" s="190">
        <v>6.61493264545715</v>
      </c>
      <c r="Q51" s="180" t="s">
        <v>351</v>
      </c>
      <c r="R51" s="180" t="s">
        <v>351</v>
      </c>
      <c r="S51" s="180" t="s">
        <v>351</v>
      </c>
      <c r="T51" s="184" t="s">
        <v>351</v>
      </c>
      <c r="U51" s="180" t="s">
        <v>351</v>
      </c>
      <c r="V51" s="184">
        <v>44.05448968185726</v>
      </c>
      <c r="W51" s="534"/>
      <c r="X51" s="534"/>
      <c r="Y51" s="534"/>
      <c r="Z51" s="531" t="s">
        <v>351</v>
      </c>
      <c r="AA51" s="534"/>
      <c r="AB51" s="534"/>
      <c r="AC51" s="531">
        <v>34.592519346517626</v>
      </c>
      <c r="AD51" s="539">
        <v>8.656300754753033</v>
      </c>
      <c r="AE51" s="608" t="s">
        <v>351</v>
      </c>
      <c r="AF51" s="449">
        <v>44.218123005636755</v>
      </c>
      <c r="AG51" s="449">
        <v>50.051151237221745</v>
      </c>
      <c r="AH51" s="449">
        <v>94.2692742428585</v>
      </c>
      <c r="AI51" s="451" t="s">
        <v>54</v>
      </c>
    </row>
    <row r="52" spans="1:35" s="463" customFormat="1" ht="9" customHeight="1">
      <c r="A52" s="470"/>
      <c r="C52" s="216" t="s">
        <v>399</v>
      </c>
      <c r="D52" s="189" t="s">
        <v>55</v>
      </c>
      <c r="E52" s="180" t="s">
        <v>351</v>
      </c>
      <c r="F52" s="180" t="s">
        <v>351</v>
      </c>
      <c r="G52" s="436" t="s">
        <v>351</v>
      </c>
      <c r="H52" s="273"/>
      <c r="I52" s="180" t="s">
        <v>351</v>
      </c>
      <c r="J52" s="180" t="s">
        <v>351</v>
      </c>
      <c r="K52" s="180" t="s">
        <v>351</v>
      </c>
      <c r="L52" s="184" t="s">
        <v>351</v>
      </c>
      <c r="M52" s="591"/>
      <c r="N52" s="450" t="s">
        <v>351</v>
      </c>
      <c r="O52" s="532"/>
      <c r="P52" s="190" t="s">
        <v>351</v>
      </c>
      <c r="Q52" s="180" t="s">
        <v>351</v>
      </c>
      <c r="R52" s="180" t="s">
        <v>351</v>
      </c>
      <c r="S52" s="180" t="s">
        <v>351</v>
      </c>
      <c r="T52" s="184" t="s">
        <v>351</v>
      </c>
      <c r="U52" s="180" t="s">
        <v>351</v>
      </c>
      <c r="V52" s="184">
        <v>4.553624462596733</v>
      </c>
      <c r="W52" s="534"/>
      <c r="X52" s="534"/>
      <c r="Y52" s="534"/>
      <c r="Z52" s="531" t="s">
        <v>351</v>
      </c>
      <c r="AA52" s="534"/>
      <c r="AB52" s="534"/>
      <c r="AC52" s="531">
        <v>6.696474634565778</v>
      </c>
      <c r="AD52" s="539">
        <v>1.093078245915735</v>
      </c>
      <c r="AE52" s="608" t="s">
        <v>351</v>
      </c>
      <c r="AF52" s="449">
        <v>4.553624462596733</v>
      </c>
      <c r="AG52" s="449">
        <v>8.670793923760389</v>
      </c>
      <c r="AH52" s="449">
        <v>13.22441838635712</v>
      </c>
      <c r="AI52" s="192" t="s">
        <v>55</v>
      </c>
    </row>
    <row r="53" spans="1:35" s="463" customFormat="1" ht="9" customHeight="1">
      <c r="A53" s="470"/>
      <c r="C53" s="216" t="s">
        <v>555</v>
      </c>
      <c r="D53" s="189">
        <v>55</v>
      </c>
      <c r="E53" s="180" t="s">
        <v>351</v>
      </c>
      <c r="F53" s="180" t="s">
        <v>351</v>
      </c>
      <c r="G53" s="436" t="s">
        <v>351</v>
      </c>
      <c r="H53" s="273"/>
      <c r="I53" s="180" t="s">
        <v>351</v>
      </c>
      <c r="J53" s="180" t="s">
        <v>351</v>
      </c>
      <c r="K53" s="180" t="s">
        <v>351</v>
      </c>
      <c r="L53" s="184" t="s">
        <v>351</v>
      </c>
      <c r="M53" s="591"/>
      <c r="N53" s="450" t="s">
        <v>351</v>
      </c>
      <c r="O53" s="532"/>
      <c r="P53" s="190" t="s">
        <v>351</v>
      </c>
      <c r="Q53" s="180">
        <v>1.9847138626158403</v>
      </c>
      <c r="R53" s="180" t="s">
        <v>351</v>
      </c>
      <c r="S53" s="180" t="s">
        <v>351</v>
      </c>
      <c r="T53" s="184" t="s">
        <v>351</v>
      </c>
      <c r="U53" s="180" t="s">
        <v>351</v>
      </c>
      <c r="V53" s="184" t="s">
        <v>351</v>
      </c>
      <c r="W53" s="534"/>
      <c r="X53" s="534"/>
      <c r="Y53" s="534"/>
      <c r="Z53" s="531">
        <v>7.558278398777109</v>
      </c>
      <c r="AA53" s="534"/>
      <c r="AB53" s="534"/>
      <c r="AC53" s="531">
        <v>17.90025795356836</v>
      </c>
      <c r="AD53" s="539" t="s">
        <v>351</v>
      </c>
      <c r="AE53" s="608" t="s">
        <v>351</v>
      </c>
      <c r="AF53" s="449">
        <v>7.6498380863666755</v>
      </c>
      <c r="AG53" s="449">
        <v>20.787231298366294</v>
      </c>
      <c r="AH53" s="449">
        <v>28.43706938473297</v>
      </c>
      <c r="AI53" s="192">
        <v>55</v>
      </c>
    </row>
    <row r="54" spans="1:35" s="463" customFormat="1" ht="9" customHeight="1">
      <c r="A54" s="470"/>
      <c r="C54" s="216" t="s">
        <v>556</v>
      </c>
      <c r="D54" s="254">
        <v>56</v>
      </c>
      <c r="E54" s="180" t="s">
        <v>351</v>
      </c>
      <c r="F54" s="180" t="s">
        <v>351</v>
      </c>
      <c r="G54" s="436" t="s">
        <v>351</v>
      </c>
      <c r="H54" s="273"/>
      <c r="I54" s="180" t="s">
        <v>351</v>
      </c>
      <c r="J54" s="180" t="s">
        <v>351</v>
      </c>
      <c r="K54" s="180" t="s">
        <v>351</v>
      </c>
      <c r="L54" s="180" t="s">
        <v>351</v>
      </c>
      <c r="M54" s="591"/>
      <c r="N54" s="450" t="s">
        <v>351</v>
      </c>
      <c r="O54" s="532"/>
      <c r="P54" s="190">
        <v>2.3619948409286327</v>
      </c>
      <c r="Q54" s="180" t="s">
        <v>351</v>
      </c>
      <c r="R54" s="180" t="s">
        <v>351</v>
      </c>
      <c r="S54" s="180" t="s">
        <v>351</v>
      </c>
      <c r="T54" s="184" t="s">
        <v>351</v>
      </c>
      <c r="U54" s="180" t="s">
        <v>351</v>
      </c>
      <c r="V54" s="184">
        <v>43.19097262826023</v>
      </c>
      <c r="W54" s="534"/>
      <c r="X54" s="534"/>
      <c r="Y54" s="534"/>
      <c r="Z54" s="531">
        <v>146.51779401929875</v>
      </c>
      <c r="AA54" s="534"/>
      <c r="AB54" s="534"/>
      <c r="AC54" s="531">
        <v>49.33637145313843</v>
      </c>
      <c r="AD54" s="539">
        <v>45.64013088755135</v>
      </c>
      <c r="AE54" s="608" t="s">
        <v>351</v>
      </c>
      <c r="AF54" s="449">
        <v>189.70876664755897</v>
      </c>
      <c r="AG54" s="449">
        <v>97.3704308779975</v>
      </c>
      <c r="AH54" s="449">
        <v>287.0791975255565</v>
      </c>
      <c r="AI54" s="451">
        <v>56</v>
      </c>
    </row>
    <row r="55" spans="1:35" s="463" customFormat="1" ht="9" customHeight="1">
      <c r="A55" s="470"/>
      <c r="C55" s="216" t="s">
        <v>557</v>
      </c>
      <c r="D55" s="189">
        <v>57</v>
      </c>
      <c r="E55" s="531" t="s">
        <v>351</v>
      </c>
      <c r="F55" s="531" t="s">
        <v>351</v>
      </c>
      <c r="G55" s="539" t="s">
        <v>351</v>
      </c>
      <c r="H55" s="694"/>
      <c r="I55" s="531" t="s">
        <v>351</v>
      </c>
      <c r="J55" s="531" t="s">
        <v>351</v>
      </c>
      <c r="K55" s="531" t="s">
        <v>351</v>
      </c>
      <c r="L55" s="531" t="s">
        <v>351</v>
      </c>
      <c r="M55" s="591"/>
      <c r="N55" s="594" t="s">
        <v>351</v>
      </c>
      <c r="O55" s="532"/>
      <c r="P55" s="540" t="s">
        <v>351</v>
      </c>
      <c r="Q55" s="531" t="s">
        <v>351</v>
      </c>
      <c r="R55" s="531" t="s">
        <v>351</v>
      </c>
      <c r="S55" s="531" t="s">
        <v>351</v>
      </c>
      <c r="T55" s="535" t="s">
        <v>351</v>
      </c>
      <c r="U55" s="531" t="s">
        <v>351</v>
      </c>
      <c r="V55" s="535">
        <v>2.7829105044425333</v>
      </c>
      <c r="W55" s="534"/>
      <c r="X55" s="534"/>
      <c r="Y55" s="534"/>
      <c r="Z55" s="531" t="s">
        <v>351</v>
      </c>
      <c r="AA55" s="534"/>
      <c r="AB55" s="534"/>
      <c r="AC55" s="531">
        <v>4.899742046431642</v>
      </c>
      <c r="AD55" s="539" t="s">
        <v>351</v>
      </c>
      <c r="AE55" s="608" t="s">
        <v>351</v>
      </c>
      <c r="AF55" s="593">
        <v>2.7829105044425333</v>
      </c>
      <c r="AG55" s="593">
        <v>5.16075284226617</v>
      </c>
      <c r="AH55" s="593">
        <v>7.943663346708703</v>
      </c>
      <c r="AI55" s="192">
        <v>57</v>
      </c>
    </row>
    <row r="56" spans="1:35" s="463" customFormat="1" ht="9" customHeight="1">
      <c r="A56" s="470"/>
      <c r="C56" s="216" t="s">
        <v>400</v>
      </c>
      <c r="D56" s="882" t="s">
        <v>56</v>
      </c>
      <c r="E56" s="788" t="s">
        <v>351</v>
      </c>
      <c r="F56" s="788" t="s">
        <v>351</v>
      </c>
      <c r="G56" s="883" t="s">
        <v>351</v>
      </c>
      <c r="H56" s="694"/>
      <c r="I56" s="788" t="s">
        <v>351</v>
      </c>
      <c r="J56" s="788" t="s">
        <v>351</v>
      </c>
      <c r="K56" s="788" t="s">
        <v>351</v>
      </c>
      <c r="L56" s="788" t="s">
        <v>351</v>
      </c>
      <c r="M56" s="591"/>
      <c r="N56" s="884" t="s">
        <v>351</v>
      </c>
      <c r="O56" s="532"/>
      <c r="P56" s="887">
        <v>1.1591430209229003</v>
      </c>
      <c r="Q56" s="788" t="s">
        <v>351</v>
      </c>
      <c r="R56" s="788" t="s">
        <v>351</v>
      </c>
      <c r="S56" s="788" t="s">
        <v>351</v>
      </c>
      <c r="T56" s="789" t="s">
        <v>351</v>
      </c>
      <c r="U56" s="788" t="s">
        <v>351</v>
      </c>
      <c r="V56" s="789">
        <v>13.045995485812552</v>
      </c>
      <c r="W56" s="534"/>
      <c r="X56" s="534"/>
      <c r="Y56" s="534"/>
      <c r="Z56" s="788" t="s">
        <v>351</v>
      </c>
      <c r="AA56" s="534"/>
      <c r="AB56" s="534"/>
      <c r="AC56" s="788">
        <v>26.692519346517628</v>
      </c>
      <c r="AD56" s="883">
        <v>3.8350052546097255</v>
      </c>
      <c r="AE56" s="888" t="s">
        <v>351</v>
      </c>
      <c r="AF56" s="889">
        <v>13.092259935989299</v>
      </c>
      <c r="AG56" s="889">
        <v>32.22743001815229</v>
      </c>
      <c r="AH56" s="889">
        <v>45.31968995414159</v>
      </c>
      <c r="AI56" s="872" t="s">
        <v>56</v>
      </c>
    </row>
    <row r="57" spans="1:35" s="463" customFormat="1" ht="9" customHeight="1">
      <c r="A57" s="470"/>
      <c r="C57" s="216" t="s">
        <v>558</v>
      </c>
      <c r="D57" s="254">
        <v>60</v>
      </c>
      <c r="E57" s="180" t="s">
        <v>351</v>
      </c>
      <c r="F57" s="180" t="s">
        <v>351</v>
      </c>
      <c r="G57" s="436" t="s">
        <v>351</v>
      </c>
      <c r="H57" s="273"/>
      <c r="I57" s="180" t="s">
        <v>351</v>
      </c>
      <c r="J57" s="180" t="s">
        <v>351</v>
      </c>
      <c r="K57" s="180" t="s">
        <v>351</v>
      </c>
      <c r="L57" s="180" t="s">
        <v>351</v>
      </c>
      <c r="M57" s="591"/>
      <c r="N57" s="450" t="s">
        <v>351</v>
      </c>
      <c r="O57" s="532"/>
      <c r="P57" s="190" t="s">
        <v>351</v>
      </c>
      <c r="Q57" s="180" t="s">
        <v>351</v>
      </c>
      <c r="R57" s="180" t="s">
        <v>351</v>
      </c>
      <c r="S57" s="180" t="s">
        <v>351</v>
      </c>
      <c r="T57" s="184" t="s">
        <v>351</v>
      </c>
      <c r="U57" s="180" t="s">
        <v>351</v>
      </c>
      <c r="V57" s="184">
        <v>1.3229954858125537</v>
      </c>
      <c r="W57" s="534"/>
      <c r="X57" s="534"/>
      <c r="Y57" s="534"/>
      <c r="Z57" s="531" t="s">
        <v>351</v>
      </c>
      <c r="AA57" s="534"/>
      <c r="AB57" s="534"/>
      <c r="AC57" s="531">
        <v>1.413585554600172</v>
      </c>
      <c r="AD57" s="539">
        <v>2.8160408904175025</v>
      </c>
      <c r="AE57" s="608" t="s">
        <v>351</v>
      </c>
      <c r="AF57" s="449">
        <v>1.3229954858125537</v>
      </c>
      <c r="AG57" s="449">
        <v>4.231678608961498</v>
      </c>
      <c r="AH57" s="449">
        <v>5.554674094774051</v>
      </c>
      <c r="AI57" s="451">
        <v>60</v>
      </c>
    </row>
    <row r="58" spans="1:35" s="463" customFormat="1" ht="9" customHeight="1">
      <c r="A58" s="470"/>
      <c r="C58" s="216" t="s">
        <v>401</v>
      </c>
      <c r="D58" s="189">
        <v>61</v>
      </c>
      <c r="E58" s="180" t="s">
        <v>351</v>
      </c>
      <c r="F58" s="180" t="s">
        <v>351</v>
      </c>
      <c r="G58" s="436" t="s">
        <v>351</v>
      </c>
      <c r="H58" s="273"/>
      <c r="I58" s="180" t="s">
        <v>351</v>
      </c>
      <c r="J58" s="180" t="s">
        <v>351</v>
      </c>
      <c r="K58" s="180" t="s">
        <v>351</v>
      </c>
      <c r="L58" s="180" t="s">
        <v>351</v>
      </c>
      <c r="M58" s="591"/>
      <c r="N58" s="450" t="s">
        <v>351</v>
      </c>
      <c r="O58" s="532"/>
      <c r="P58" s="190">
        <v>4.652479220406993</v>
      </c>
      <c r="Q58" s="180" t="s">
        <v>351</v>
      </c>
      <c r="R58" s="180" t="s">
        <v>351</v>
      </c>
      <c r="S58" s="180" t="s">
        <v>351</v>
      </c>
      <c r="T58" s="184" t="s">
        <v>351</v>
      </c>
      <c r="U58" s="180" t="s">
        <v>351</v>
      </c>
      <c r="V58" s="184">
        <v>24.750515548867867</v>
      </c>
      <c r="W58" s="534"/>
      <c r="X58" s="534"/>
      <c r="Y58" s="534"/>
      <c r="Z58" s="531">
        <v>1.6065730390751884</v>
      </c>
      <c r="AA58" s="534"/>
      <c r="AB58" s="534"/>
      <c r="AC58" s="531">
        <v>59.36603611349957</v>
      </c>
      <c r="AD58" s="539">
        <v>1.8077529378045283</v>
      </c>
      <c r="AE58" s="608" t="s">
        <v>351</v>
      </c>
      <c r="AF58" s="449">
        <v>26.35840224037451</v>
      </c>
      <c r="AG58" s="449">
        <v>65.97346899780261</v>
      </c>
      <c r="AH58" s="449">
        <v>92.33187123817711</v>
      </c>
      <c r="AI58" s="192">
        <v>61</v>
      </c>
    </row>
    <row r="59" spans="1:35" s="463" customFormat="1" ht="9" customHeight="1">
      <c r="A59" s="470"/>
      <c r="C59" s="216" t="s">
        <v>559</v>
      </c>
      <c r="D59" s="189" t="s">
        <v>560</v>
      </c>
      <c r="E59" s="531" t="s">
        <v>351</v>
      </c>
      <c r="F59" s="531" t="s">
        <v>351</v>
      </c>
      <c r="G59" s="539">
        <v>6.226616986720169</v>
      </c>
      <c r="H59" s="694"/>
      <c r="I59" s="531" t="s">
        <v>351</v>
      </c>
      <c r="J59" s="531">
        <v>1.0017435750453807</v>
      </c>
      <c r="K59" s="531">
        <v>74.21448361517149</v>
      </c>
      <c r="L59" s="531" t="s">
        <v>351</v>
      </c>
      <c r="M59" s="591"/>
      <c r="N59" s="594" t="s">
        <v>351</v>
      </c>
      <c r="O59" s="532"/>
      <c r="P59" s="540">
        <v>5.6562052163943815</v>
      </c>
      <c r="Q59" s="180">
        <v>8.032077003917072</v>
      </c>
      <c r="R59" s="531" t="s">
        <v>351</v>
      </c>
      <c r="S59" s="531" t="s">
        <v>351</v>
      </c>
      <c r="T59" s="535" t="s">
        <v>351</v>
      </c>
      <c r="U59" s="531" t="s">
        <v>351</v>
      </c>
      <c r="V59" s="535">
        <v>122.17590312410431</v>
      </c>
      <c r="W59" s="534"/>
      <c r="X59" s="534"/>
      <c r="Y59" s="534"/>
      <c r="Z59" s="531">
        <v>34.8886261584026</v>
      </c>
      <c r="AA59" s="534"/>
      <c r="AB59" s="534"/>
      <c r="AC59" s="531">
        <v>65.01134995700774</v>
      </c>
      <c r="AD59" s="539">
        <v>1.3392328269800324</v>
      </c>
      <c r="AE59" s="608">
        <v>22.91470813031432</v>
      </c>
      <c r="AF59" s="593">
        <v>157.0645292825069</v>
      </c>
      <c r="AG59" s="593">
        <v>185.80355689309258</v>
      </c>
      <c r="AH59" s="593">
        <v>342.8680861755995</v>
      </c>
      <c r="AI59" s="192" t="s">
        <v>560</v>
      </c>
    </row>
    <row r="60" spans="1:35" s="463" customFormat="1" ht="9" customHeight="1">
      <c r="A60" s="470"/>
      <c r="C60" s="216" t="s">
        <v>561</v>
      </c>
      <c r="D60" s="189" t="s">
        <v>562</v>
      </c>
      <c r="E60" s="531" t="s">
        <v>351</v>
      </c>
      <c r="F60" s="531" t="s">
        <v>351</v>
      </c>
      <c r="G60" s="539">
        <v>2.8346231011751217</v>
      </c>
      <c r="H60" s="694"/>
      <c r="I60" s="531" t="s">
        <v>351</v>
      </c>
      <c r="J60" s="531" t="s">
        <v>351</v>
      </c>
      <c r="K60" s="531" t="s">
        <v>351</v>
      </c>
      <c r="L60" s="531" t="s">
        <v>351</v>
      </c>
      <c r="M60" s="591"/>
      <c r="N60" s="594" t="s">
        <v>351</v>
      </c>
      <c r="O60" s="532"/>
      <c r="P60" s="887" t="s">
        <v>351</v>
      </c>
      <c r="Q60" s="788" t="s">
        <v>351</v>
      </c>
      <c r="R60" s="788" t="s">
        <v>351</v>
      </c>
      <c r="S60" s="788" t="s">
        <v>351</v>
      </c>
      <c r="T60" s="535" t="s">
        <v>351</v>
      </c>
      <c r="U60" s="531" t="s">
        <v>351</v>
      </c>
      <c r="V60" s="535">
        <v>51.39270464316422</v>
      </c>
      <c r="W60" s="534"/>
      <c r="X60" s="534"/>
      <c r="Y60" s="534"/>
      <c r="Z60" s="531" t="s">
        <v>351</v>
      </c>
      <c r="AA60" s="534"/>
      <c r="AB60" s="534"/>
      <c r="AC60" s="531">
        <v>72.50275150472915</v>
      </c>
      <c r="AD60" s="539" t="s">
        <v>351</v>
      </c>
      <c r="AE60" s="608" t="s">
        <v>351</v>
      </c>
      <c r="AF60" s="593">
        <v>51.39270464316422</v>
      </c>
      <c r="AG60" s="593">
        <v>75.53795738989204</v>
      </c>
      <c r="AH60" s="593">
        <v>126.93066203305627</v>
      </c>
      <c r="AI60" s="192" t="s">
        <v>562</v>
      </c>
    </row>
    <row r="61" spans="1:35" s="463" customFormat="1" ht="9" customHeight="1">
      <c r="A61" s="470"/>
      <c r="C61" s="216" t="s">
        <v>402</v>
      </c>
      <c r="D61" s="882">
        <v>67</v>
      </c>
      <c r="E61" s="788" t="s">
        <v>351</v>
      </c>
      <c r="F61" s="788" t="s">
        <v>351</v>
      </c>
      <c r="G61" s="883" t="s">
        <v>351</v>
      </c>
      <c r="H61" s="694"/>
      <c r="I61" s="788" t="s">
        <v>351</v>
      </c>
      <c r="J61" s="788" t="s">
        <v>351</v>
      </c>
      <c r="K61" s="788" t="s">
        <v>351</v>
      </c>
      <c r="L61" s="788" t="s">
        <v>351</v>
      </c>
      <c r="M61" s="591"/>
      <c r="N61" s="884" t="s">
        <v>351</v>
      </c>
      <c r="O61" s="532"/>
      <c r="P61" s="887">
        <v>3.7839400019107665</v>
      </c>
      <c r="Q61" s="788" t="s">
        <v>351</v>
      </c>
      <c r="R61" s="788" t="s">
        <v>351</v>
      </c>
      <c r="S61" s="788" t="s">
        <v>351</v>
      </c>
      <c r="T61" s="789" t="s">
        <v>351</v>
      </c>
      <c r="U61" s="788" t="s">
        <v>351</v>
      </c>
      <c r="V61" s="789">
        <v>28.982421109200338</v>
      </c>
      <c r="W61" s="534"/>
      <c r="X61" s="534"/>
      <c r="Y61" s="534"/>
      <c r="Z61" s="788" t="s">
        <v>351</v>
      </c>
      <c r="AA61" s="534"/>
      <c r="AB61" s="534"/>
      <c r="AC61" s="788">
        <v>46.93525365434221</v>
      </c>
      <c r="AD61" s="883">
        <v>1.734068978694946</v>
      </c>
      <c r="AE61" s="888" t="s">
        <v>351</v>
      </c>
      <c r="AF61" s="889">
        <v>29.363595275628157</v>
      </c>
      <c r="AG61" s="889">
        <v>52.91428298461832</v>
      </c>
      <c r="AH61" s="889">
        <v>82.27787826024647</v>
      </c>
      <c r="AI61" s="872">
        <v>67</v>
      </c>
    </row>
    <row r="62" spans="1:35" s="463" customFormat="1" ht="9" customHeight="1">
      <c r="A62" s="470"/>
      <c r="C62" s="216" t="s">
        <v>563</v>
      </c>
      <c r="D62" s="189">
        <v>68</v>
      </c>
      <c r="E62" s="180" t="s">
        <v>351</v>
      </c>
      <c r="F62" s="180" t="s">
        <v>351</v>
      </c>
      <c r="G62" s="436" t="s">
        <v>351</v>
      </c>
      <c r="H62" s="273"/>
      <c r="I62" s="180" t="s">
        <v>351</v>
      </c>
      <c r="J62" s="180" t="s">
        <v>351</v>
      </c>
      <c r="K62" s="180" t="s">
        <v>351</v>
      </c>
      <c r="L62" s="180" t="s">
        <v>351</v>
      </c>
      <c r="M62" s="591"/>
      <c r="N62" s="450" t="s">
        <v>351</v>
      </c>
      <c r="O62" s="532"/>
      <c r="P62" s="190" t="s">
        <v>351</v>
      </c>
      <c r="Q62" s="180" t="s">
        <v>351</v>
      </c>
      <c r="R62" s="180" t="s">
        <v>351</v>
      </c>
      <c r="S62" s="180" t="s">
        <v>351</v>
      </c>
      <c r="T62" s="184" t="s">
        <v>351</v>
      </c>
      <c r="U62" s="180" t="s">
        <v>351</v>
      </c>
      <c r="V62" s="184">
        <v>2.553591286901691</v>
      </c>
      <c r="W62" s="534"/>
      <c r="X62" s="534"/>
      <c r="Y62" s="534"/>
      <c r="Z62" s="531" t="s">
        <v>351</v>
      </c>
      <c r="AA62" s="534"/>
      <c r="AB62" s="534"/>
      <c r="AC62" s="531">
        <v>18.71126397248495</v>
      </c>
      <c r="AD62" s="539">
        <v>3.5746393426960927</v>
      </c>
      <c r="AE62" s="608" t="s">
        <v>351</v>
      </c>
      <c r="AF62" s="449">
        <v>2.5995213528231584</v>
      </c>
      <c r="AG62" s="449">
        <v>22.617493073468996</v>
      </c>
      <c r="AH62" s="449">
        <v>25.217014426292153</v>
      </c>
      <c r="AI62" s="192">
        <v>68</v>
      </c>
    </row>
    <row r="63" spans="1:35" ht="9" customHeight="1">
      <c r="A63" s="470"/>
      <c r="B63" s="463"/>
      <c r="C63" s="216" t="s">
        <v>564</v>
      </c>
      <c r="D63" s="189">
        <v>69</v>
      </c>
      <c r="E63" s="531" t="s">
        <v>351</v>
      </c>
      <c r="F63" s="531" t="s">
        <v>351</v>
      </c>
      <c r="G63" s="539" t="s">
        <v>351</v>
      </c>
      <c r="H63" s="694"/>
      <c r="I63" s="531" t="s">
        <v>351</v>
      </c>
      <c r="J63" s="531" t="s">
        <v>351</v>
      </c>
      <c r="K63" s="531" t="s">
        <v>351</v>
      </c>
      <c r="L63" s="531" t="s">
        <v>351</v>
      </c>
      <c r="M63" s="591"/>
      <c r="N63" s="594" t="s">
        <v>351</v>
      </c>
      <c r="O63" s="532"/>
      <c r="P63" s="540" t="s">
        <v>351</v>
      </c>
      <c r="Q63" s="531" t="s">
        <v>351</v>
      </c>
      <c r="R63" s="531" t="s">
        <v>351</v>
      </c>
      <c r="S63" s="531" t="s">
        <v>351</v>
      </c>
      <c r="T63" s="535" t="s">
        <v>351</v>
      </c>
      <c r="U63" s="531" t="s">
        <v>351</v>
      </c>
      <c r="V63" s="535">
        <v>3.457428202923473</v>
      </c>
      <c r="W63" s="534"/>
      <c r="X63" s="534"/>
      <c r="Y63" s="534"/>
      <c r="Z63" s="531" t="s">
        <v>351</v>
      </c>
      <c r="AA63" s="534"/>
      <c r="AB63" s="534"/>
      <c r="AC63" s="531">
        <v>12.814789337919176</v>
      </c>
      <c r="AD63" s="539">
        <v>1.3330706028470432</v>
      </c>
      <c r="AE63" s="608" t="s">
        <v>351</v>
      </c>
      <c r="AF63" s="593">
        <v>3.457428202923473</v>
      </c>
      <c r="AG63" s="593">
        <v>14.62901499952231</v>
      </c>
      <c r="AH63" s="593">
        <v>18.086443202445782</v>
      </c>
      <c r="AI63" s="192">
        <v>69</v>
      </c>
    </row>
    <row r="64" spans="1:35" ht="9" customHeight="1">
      <c r="A64" s="542" t="s">
        <v>404</v>
      </c>
      <c r="B64" s="595"/>
      <c r="C64" s="216" t="s">
        <v>403</v>
      </c>
      <c r="D64" s="882">
        <v>70</v>
      </c>
      <c r="E64" s="788" t="s">
        <v>351</v>
      </c>
      <c r="F64" s="788" t="s">
        <v>351</v>
      </c>
      <c r="G64" s="883" t="s">
        <v>351</v>
      </c>
      <c r="H64" s="694"/>
      <c r="I64" s="788" t="s">
        <v>351</v>
      </c>
      <c r="J64" s="788" t="s">
        <v>351</v>
      </c>
      <c r="K64" s="788" t="s">
        <v>351</v>
      </c>
      <c r="L64" s="788" t="s">
        <v>351</v>
      </c>
      <c r="M64" s="591"/>
      <c r="N64" s="884" t="s">
        <v>351</v>
      </c>
      <c r="O64" s="532"/>
      <c r="P64" s="887">
        <v>2.4583691602178273</v>
      </c>
      <c r="Q64" s="788" t="s">
        <v>351</v>
      </c>
      <c r="R64" s="788" t="s">
        <v>351</v>
      </c>
      <c r="S64" s="788" t="s">
        <v>351</v>
      </c>
      <c r="T64" s="789" t="s">
        <v>351</v>
      </c>
      <c r="U64" s="788" t="s">
        <v>351</v>
      </c>
      <c r="V64" s="789">
        <v>9.898526225279449</v>
      </c>
      <c r="W64" s="534"/>
      <c r="X64" s="534"/>
      <c r="Y64" s="534"/>
      <c r="Z64" s="788" t="s">
        <v>351</v>
      </c>
      <c r="AA64" s="534"/>
      <c r="AB64" s="534"/>
      <c r="AC64" s="788">
        <v>22.218572656921754</v>
      </c>
      <c r="AD64" s="883">
        <v>1.907566638005159</v>
      </c>
      <c r="AE64" s="888" t="s">
        <v>351</v>
      </c>
      <c r="AF64" s="889">
        <v>10.225291296455525</v>
      </c>
      <c r="AG64" s="889">
        <v>26.903558803859752</v>
      </c>
      <c r="AH64" s="889">
        <v>37.128850100315276</v>
      </c>
      <c r="AI64" s="872">
        <v>70</v>
      </c>
    </row>
    <row r="65" spans="1:35" ht="9" customHeight="1">
      <c r="A65" s="542" t="s">
        <v>355</v>
      </c>
      <c r="B65" s="595"/>
      <c r="C65" s="216" t="s">
        <v>565</v>
      </c>
      <c r="D65" s="254" t="s">
        <v>566</v>
      </c>
      <c r="E65" s="180" t="s">
        <v>351</v>
      </c>
      <c r="F65" s="180" t="s">
        <v>351</v>
      </c>
      <c r="G65" s="436" t="s">
        <v>351</v>
      </c>
      <c r="H65" s="273"/>
      <c r="I65" s="180" t="s">
        <v>351</v>
      </c>
      <c r="J65" s="180" t="s">
        <v>351</v>
      </c>
      <c r="K65" s="180" t="s">
        <v>351</v>
      </c>
      <c r="L65" s="180" t="s">
        <v>351</v>
      </c>
      <c r="M65" s="591"/>
      <c r="N65" s="450" t="s">
        <v>351</v>
      </c>
      <c r="O65" s="532"/>
      <c r="P65" s="190">
        <v>1.0430400305722747</v>
      </c>
      <c r="Q65" s="180" t="s">
        <v>351</v>
      </c>
      <c r="R65" s="180" t="s">
        <v>351</v>
      </c>
      <c r="S65" s="180" t="s">
        <v>351</v>
      </c>
      <c r="T65" s="184" t="s">
        <v>351</v>
      </c>
      <c r="U65" s="180" t="s">
        <v>351</v>
      </c>
      <c r="V65" s="184">
        <v>21.44512682717111</v>
      </c>
      <c r="W65" s="534"/>
      <c r="X65" s="534"/>
      <c r="Y65" s="534"/>
      <c r="Z65" s="531" t="s">
        <v>351</v>
      </c>
      <c r="AA65" s="534"/>
      <c r="AB65" s="534"/>
      <c r="AC65" s="531">
        <v>33.047377472055025</v>
      </c>
      <c r="AD65" s="539">
        <v>5.595227858985382</v>
      </c>
      <c r="AE65" s="608" t="s">
        <v>351</v>
      </c>
      <c r="AF65" s="449">
        <v>21.55831589758288</v>
      </c>
      <c r="AG65" s="449">
        <v>40.1706936084838</v>
      </c>
      <c r="AH65" s="449">
        <v>62.38696727811216</v>
      </c>
      <c r="AI65" s="451" t="s">
        <v>566</v>
      </c>
    </row>
    <row r="66" spans="1:35" ht="9" customHeight="1">
      <c r="A66" s="542" t="s">
        <v>405</v>
      </c>
      <c r="B66" s="595"/>
      <c r="C66" s="216" t="s">
        <v>567</v>
      </c>
      <c r="D66" s="882">
        <v>73</v>
      </c>
      <c r="E66" s="788" t="s">
        <v>351</v>
      </c>
      <c r="F66" s="788" t="s">
        <v>351</v>
      </c>
      <c r="G66" s="883" t="s">
        <v>351</v>
      </c>
      <c r="H66" s="694"/>
      <c r="I66" s="788" t="s">
        <v>351</v>
      </c>
      <c r="J66" s="788" t="s">
        <v>351</v>
      </c>
      <c r="K66" s="788" t="s">
        <v>351</v>
      </c>
      <c r="L66" s="788" t="s">
        <v>351</v>
      </c>
      <c r="M66" s="591"/>
      <c r="N66" s="884" t="s">
        <v>351</v>
      </c>
      <c r="O66" s="532"/>
      <c r="P66" s="887">
        <v>0.5958966274959396</v>
      </c>
      <c r="Q66" s="788" t="s">
        <v>351</v>
      </c>
      <c r="R66" s="788" t="s">
        <v>351</v>
      </c>
      <c r="S66" s="788" t="s">
        <v>351</v>
      </c>
      <c r="T66" s="789" t="s">
        <v>351</v>
      </c>
      <c r="U66" s="788" t="s">
        <v>351</v>
      </c>
      <c r="V66" s="789">
        <v>1.7068741759816566</v>
      </c>
      <c r="W66" s="534"/>
      <c r="X66" s="534"/>
      <c r="Y66" s="534"/>
      <c r="Z66" s="1140">
        <v>2.306367631604089</v>
      </c>
      <c r="AA66" s="534"/>
      <c r="AB66" s="534"/>
      <c r="AC66" s="788">
        <v>3.357781599312124</v>
      </c>
      <c r="AD66" s="883" t="s">
        <v>351</v>
      </c>
      <c r="AE66" s="888" t="s">
        <v>351</v>
      </c>
      <c r="AF66" s="889">
        <v>4.013241807585746</v>
      </c>
      <c r="AG66" s="889">
        <v>4.007108053883635</v>
      </c>
      <c r="AH66" s="889">
        <v>8.02034986146938</v>
      </c>
      <c r="AI66" s="872">
        <v>73</v>
      </c>
    </row>
    <row r="67" spans="1:35" ht="9" customHeight="1">
      <c r="A67" s="542" t="s">
        <v>406</v>
      </c>
      <c r="B67" s="595"/>
      <c r="C67" s="216" t="s">
        <v>568</v>
      </c>
      <c r="D67" s="189">
        <v>74</v>
      </c>
      <c r="E67" s="531" t="s">
        <v>351</v>
      </c>
      <c r="F67" s="531" t="s">
        <v>351</v>
      </c>
      <c r="G67" s="539" t="s">
        <v>351</v>
      </c>
      <c r="H67" s="694"/>
      <c r="I67" s="531" t="s">
        <v>351</v>
      </c>
      <c r="J67" s="531" t="s">
        <v>351</v>
      </c>
      <c r="K67" s="531" t="s">
        <v>351</v>
      </c>
      <c r="L67" s="531" t="s">
        <v>351</v>
      </c>
      <c r="M67" s="591"/>
      <c r="N67" s="884" t="s">
        <v>351</v>
      </c>
      <c r="O67" s="532"/>
      <c r="P67" s="540">
        <v>0.5943918983471863</v>
      </c>
      <c r="Q67" s="531" t="s">
        <v>351</v>
      </c>
      <c r="R67" s="531" t="s">
        <v>351</v>
      </c>
      <c r="S67" s="531" t="s">
        <v>351</v>
      </c>
      <c r="T67" s="535" t="s">
        <v>351</v>
      </c>
      <c r="U67" s="531" t="s">
        <v>351</v>
      </c>
      <c r="V67" s="535">
        <v>1.4447950702206933</v>
      </c>
      <c r="W67" s="534"/>
      <c r="X67" s="534"/>
      <c r="Y67" s="534"/>
      <c r="Z67" s="531" t="s">
        <v>351</v>
      </c>
      <c r="AA67" s="534"/>
      <c r="AB67" s="534"/>
      <c r="AC67" s="531">
        <v>3.4170249355116082</v>
      </c>
      <c r="AD67" s="539" t="s">
        <v>351</v>
      </c>
      <c r="AE67" s="608" t="s">
        <v>351</v>
      </c>
      <c r="AF67" s="593">
        <v>1.7466485143785226</v>
      </c>
      <c r="AG67" s="593">
        <v>4.265166714435846</v>
      </c>
      <c r="AH67" s="593">
        <v>6.011815228814369</v>
      </c>
      <c r="AI67" s="192">
        <v>74</v>
      </c>
    </row>
    <row r="68" spans="1:35" ht="9" customHeight="1">
      <c r="A68" s="470"/>
      <c r="B68" s="596"/>
      <c r="C68" s="216" t="s">
        <v>569</v>
      </c>
      <c r="D68" s="189">
        <v>75</v>
      </c>
      <c r="E68" s="531" t="s">
        <v>351</v>
      </c>
      <c r="F68" s="531" t="s">
        <v>351</v>
      </c>
      <c r="G68" s="539" t="s">
        <v>351</v>
      </c>
      <c r="H68" s="694"/>
      <c r="I68" s="531" t="s">
        <v>351</v>
      </c>
      <c r="J68" s="531" t="s">
        <v>351</v>
      </c>
      <c r="K68" s="531" t="s">
        <v>351</v>
      </c>
      <c r="L68" s="531" t="s">
        <v>351</v>
      </c>
      <c r="M68" s="591"/>
      <c r="N68" s="594" t="s">
        <v>351</v>
      </c>
      <c r="O68" s="532"/>
      <c r="P68" s="540" t="s">
        <v>351</v>
      </c>
      <c r="Q68" s="531" t="s">
        <v>351</v>
      </c>
      <c r="R68" s="531" t="s">
        <v>351</v>
      </c>
      <c r="S68" s="531" t="s">
        <v>351</v>
      </c>
      <c r="T68" s="535" t="s">
        <v>351</v>
      </c>
      <c r="U68" s="531" t="s">
        <v>351</v>
      </c>
      <c r="V68" s="535">
        <v>1.3691953281742617</v>
      </c>
      <c r="W68" s="534"/>
      <c r="X68" s="534"/>
      <c r="Y68" s="534"/>
      <c r="Z68" s="531" t="s">
        <v>351</v>
      </c>
      <c r="AA68" s="534"/>
      <c r="AB68" s="534"/>
      <c r="AC68" s="531">
        <v>1.6049011177987962</v>
      </c>
      <c r="AD68" s="539" t="s">
        <v>351</v>
      </c>
      <c r="AE68" s="608" t="s">
        <v>351</v>
      </c>
      <c r="AF68" s="593">
        <v>1.3691953281742617</v>
      </c>
      <c r="AG68" s="593">
        <v>2.285564154007834</v>
      </c>
      <c r="AH68" s="593">
        <v>3.6547594821820955</v>
      </c>
      <c r="AI68" s="192">
        <v>75</v>
      </c>
    </row>
    <row r="69" spans="1:35" ht="9.75" customHeight="1">
      <c r="A69" s="470"/>
      <c r="B69" s="463"/>
      <c r="C69" s="324" t="s">
        <v>84</v>
      </c>
      <c r="D69" s="885" t="s">
        <v>3</v>
      </c>
      <c r="E69" s="597"/>
      <c r="F69" s="597"/>
      <c r="G69" s="598"/>
      <c r="H69" s="607"/>
      <c r="I69" s="597"/>
      <c r="J69" s="597"/>
      <c r="K69" s="597"/>
      <c r="L69" s="599"/>
      <c r="M69" s="600"/>
      <c r="N69" s="601"/>
      <c r="O69" s="599"/>
      <c r="P69" s="602"/>
      <c r="Q69" s="597"/>
      <c r="R69" s="597"/>
      <c r="S69" s="597"/>
      <c r="T69" s="599"/>
      <c r="U69" s="597"/>
      <c r="V69" s="599"/>
      <c r="W69" s="597"/>
      <c r="X69" s="597"/>
      <c r="Y69" s="597"/>
      <c r="Z69" s="597"/>
      <c r="AA69" s="601"/>
      <c r="AB69" s="597"/>
      <c r="AC69" s="597"/>
      <c r="AD69" s="598"/>
      <c r="AE69" s="607"/>
      <c r="AF69" s="597"/>
      <c r="AG69" s="597"/>
      <c r="AH69" s="597"/>
      <c r="AI69" s="880" t="s">
        <v>3</v>
      </c>
    </row>
    <row r="70" spans="1:35" ht="9.75" customHeight="1">
      <c r="A70" s="470"/>
      <c r="B70" s="463"/>
      <c r="C70" s="219" t="s">
        <v>85</v>
      </c>
      <c r="D70" s="189">
        <v>76</v>
      </c>
      <c r="E70" s="531" t="s">
        <v>351</v>
      </c>
      <c r="F70" s="531" t="s">
        <v>351</v>
      </c>
      <c r="G70" s="539">
        <v>9.06124008789529</v>
      </c>
      <c r="H70" s="694"/>
      <c r="I70" s="531" t="s">
        <v>351</v>
      </c>
      <c r="J70" s="531">
        <v>1.0017435750453807</v>
      </c>
      <c r="K70" s="531">
        <v>74.71309830897106</v>
      </c>
      <c r="L70" s="535" t="s">
        <v>351</v>
      </c>
      <c r="M70" s="591"/>
      <c r="N70" s="594">
        <v>1.157420464316423</v>
      </c>
      <c r="O70" s="532"/>
      <c r="P70" s="540">
        <v>33.34298270755708</v>
      </c>
      <c r="Q70" s="531">
        <v>10.016790866532912</v>
      </c>
      <c r="R70" s="531" t="s">
        <v>351</v>
      </c>
      <c r="S70" s="531" t="s">
        <v>351</v>
      </c>
      <c r="T70" s="535">
        <v>3.2308684436801376</v>
      </c>
      <c r="U70" s="531" t="s">
        <v>351</v>
      </c>
      <c r="V70" s="535">
        <v>408.8072851103467</v>
      </c>
      <c r="W70" s="534"/>
      <c r="X70" s="534"/>
      <c r="Y70" s="534"/>
      <c r="Z70" s="531">
        <v>194.25496799464983</v>
      </c>
      <c r="AA70" s="534"/>
      <c r="AB70" s="534"/>
      <c r="AC70" s="531">
        <v>500.8383490971625</v>
      </c>
      <c r="AD70" s="539">
        <v>80.18651476067642</v>
      </c>
      <c r="AE70" s="608">
        <v>23.2573086844368</v>
      </c>
      <c r="AF70" s="531">
        <v>603.1185013136524</v>
      </c>
      <c r="AG70" s="531">
        <v>736.8063169962741</v>
      </c>
      <c r="AH70" s="531">
        <v>1339.9248183099264</v>
      </c>
      <c r="AI70" s="192">
        <v>76</v>
      </c>
    </row>
    <row r="71" spans="1:35" ht="9.75" customHeight="1">
      <c r="A71" s="470"/>
      <c r="B71" s="463"/>
      <c r="C71" s="325" t="s">
        <v>86</v>
      </c>
      <c r="D71" s="886"/>
      <c r="E71" s="603"/>
      <c r="F71" s="603"/>
      <c r="G71" s="604"/>
      <c r="H71" s="701"/>
      <c r="I71" s="603"/>
      <c r="J71" s="603"/>
      <c r="K71" s="603"/>
      <c r="L71" s="605"/>
      <c r="M71" s="606"/>
      <c r="N71" s="603"/>
      <c r="O71" s="605"/>
      <c r="P71" s="606"/>
      <c r="Q71" s="603"/>
      <c r="R71" s="603"/>
      <c r="S71" s="603"/>
      <c r="T71" s="605"/>
      <c r="U71" s="603"/>
      <c r="V71" s="605"/>
      <c r="W71" s="603"/>
      <c r="X71" s="603"/>
      <c r="Y71" s="603"/>
      <c r="Z71" s="603"/>
      <c r="AA71" s="802"/>
      <c r="AB71" s="603"/>
      <c r="AC71" s="603"/>
      <c r="AD71" s="604"/>
      <c r="AE71" s="701"/>
      <c r="AF71" s="603"/>
      <c r="AG71" s="603"/>
      <c r="AH71" s="603"/>
      <c r="AI71" s="881"/>
    </row>
    <row r="72" spans="1:35" ht="9" customHeight="1">
      <c r="A72" s="470"/>
      <c r="B72" s="463"/>
      <c r="C72" s="563" t="s">
        <v>407</v>
      </c>
      <c r="D72" s="189">
        <v>77</v>
      </c>
      <c r="E72" s="559" t="s">
        <v>351</v>
      </c>
      <c r="F72" s="534"/>
      <c r="G72" s="536"/>
      <c r="H72" s="694"/>
      <c r="I72" s="534"/>
      <c r="J72" s="559" t="s">
        <v>351</v>
      </c>
      <c r="K72" s="534"/>
      <c r="L72" s="532"/>
      <c r="M72" s="533"/>
      <c r="N72" s="531">
        <v>24.831183720263684</v>
      </c>
      <c r="O72" s="532"/>
      <c r="P72" s="602"/>
      <c r="Q72" s="534"/>
      <c r="R72" s="534"/>
      <c r="S72" s="534"/>
      <c r="T72" s="535" t="s">
        <v>351</v>
      </c>
      <c r="U72" s="534"/>
      <c r="V72" s="607"/>
      <c r="W72" s="534"/>
      <c r="X72" s="534"/>
      <c r="Y72" s="534"/>
      <c r="Z72" s="594">
        <v>1.2181140728002293</v>
      </c>
      <c r="AA72" s="541"/>
      <c r="AB72" s="534"/>
      <c r="AC72" s="531">
        <v>21.530524505588993</v>
      </c>
      <c r="AD72" s="536"/>
      <c r="AE72" s="694"/>
      <c r="AF72" s="531">
        <v>1.2181140728002293</v>
      </c>
      <c r="AG72" s="531">
        <v>46.36170822585268</v>
      </c>
      <c r="AH72" s="531">
        <v>47.57982229865291</v>
      </c>
      <c r="AI72" s="192">
        <v>77</v>
      </c>
    </row>
    <row r="73" spans="1:35" ht="9" customHeight="1">
      <c r="A73" s="470"/>
      <c r="B73" s="463"/>
      <c r="C73" s="563" t="s">
        <v>408</v>
      </c>
      <c r="D73" s="189">
        <v>78</v>
      </c>
      <c r="E73" s="534"/>
      <c r="F73" s="534"/>
      <c r="G73" s="536"/>
      <c r="H73" s="694"/>
      <c r="I73" s="534"/>
      <c r="J73" s="534"/>
      <c r="K73" s="534"/>
      <c r="L73" s="532"/>
      <c r="M73" s="540">
        <v>507.003260246489</v>
      </c>
      <c r="N73" s="531">
        <v>678.9584408139868</v>
      </c>
      <c r="O73" s="532"/>
      <c r="P73" s="533"/>
      <c r="Q73" s="534"/>
      <c r="R73" s="534"/>
      <c r="S73" s="534"/>
      <c r="T73" s="535">
        <v>13.194611636572084</v>
      </c>
      <c r="U73" s="534"/>
      <c r="V73" s="608">
        <v>6.429338062482086</v>
      </c>
      <c r="W73" s="534"/>
      <c r="X73" s="534"/>
      <c r="Y73" s="534"/>
      <c r="Z73" s="594">
        <v>77.02780166236744</v>
      </c>
      <c r="AA73" s="534"/>
      <c r="AB73" s="534"/>
      <c r="AC73" s="534"/>
      <c r="AD73" s="536"/>
      <c r="AE73" s="694"/>
      <c r="AF73" s="531">
        <v>83.45713972484953</v>
      </c>
      <c r="AG73" s="531">
        <v>1199.156312697048</v>
      </c>
      <c r="AH73" s="531">
        <v>1282.6134524218974</v>
      </c>
      <c r="AI73" s="192">
        <v>78</v>
      </c>
    </row>
    <row r="74" spans="1:35" ht="9" customHeight="1">
      <c r="A74" s="470"/>
      <c r="B74" s="463"/>
      <c r="C74" s="563" t="s">
        <v>409</v>
      </c>
      <c r="D74" s="189">
        <v>79</v>
      </c>
      <c r="E74" s="534"/>
      <c r="F74" s="534"/>
      <c r="G74" s="536"/>
      <c r="H74" s="694"/>
      <c r="I74" s="534"/>
      <c r="J74" s="534"/>
      <c r="K74" s="534"/>
      <c r="L74" s="532"/>
      <c r="M74" s="540" t="s">
        <v>351</v>
      </c>
      <c r="N74" s="534"/>
      <c r="O74" s="535">
        <v>10.222604375656825</v>
      </c>
      <c r="P74" s="533"/>
      <c r="Q74" s="534"/>
      <c r="R74" s="534"/>
      <c r="S74" s="534"/>
      <c r="T74" s="532"/>
      <c r="U74" s="534"/>
      <c r="V74" s="532"/>
      <c r="W74" s="534"/>
      <c r="X74" s="534"/>
      <c r="Y74" s="534"/>
      <c r="Z74" s="594" t="s">
        <v>351</v>
      </c>
      <c r="AA74" s="541"/>
      <c r="AB74" s="534"/>
      <c r="AC74" s="534"/>
      <c r="AD74" s="536"/>
      <c r="AE74" s="694"/>
      <c r="AF74" s="534"/>
      <c r="AG74" s="531">
        <v>10.222604375656825</v>
      </c>
      <c r="AH74" s="531">
        <v>10.222604375656825</v>
      </c>
      <c r="AI74" s="192">
        <v>79</v>
      </c>
    </row>
    <row r="75" spans="1:35" ht="9" customHeight="1">
      <c r="A75" s="470"/>
      <c r="B75" s="463"/>
      <c r="C75" s="563" t="s">
        <v>410</v>
      </c>
      <c r="D75" s="189">
        <v>80</v>
      </c>
      <c r="E75" s="534"/>
      <c r="F75" s="534"/>
      <c r="G75" s="536"/>
      <c r="H75" s="694"/>
      <c r="I75" s="534"/>
      <c r="J75" s="534"/>
      <c r="K75" s="534"/>
      <c r="L75" s="532"/>
      <c r="M75" s="606"/>
      <c r="N75" s="531" t="s">
        <v>351</v>
      </c>
      <c r="O75" s="605"/>
      <c r="P75" s="533"/>
      <c r="Q75" s="534"/>
      <c r="R75" s="534"/>
      <c r="S75" s="534"/>
      <c r="T75" s="532"/>
      <c r="U75" s="534"/>
      <c r="V75" s="532"/>
      <c r="W75" s="534"/>
      <c r="X75" s="534"/>
      <c r="Y75" s="534"/>
      <c r="Z75" s="594" t="s">
        <v>351</v>
      </c>
      <c r="AA75" s="541"/>
      <c r="AB75" s="534"/>
      <c r="AC75" s="534"/>
      <c r="AD75" s="536"/>
      <c r="AE75" s="694"/>
      <c r="AF75" s="534"/>
      <c r="AG75" s="531" t="s">
        <v>351</v>
      </c>
      <c r="AH75" s="531" t="s">
        <v>351</v>
      </c>
      <c r="AI75" s="192">
        <v>80</v>
      </c>
    </row>
    <row r="76" spans="1:35" ht="9.75" customHeight="1">
      <c r="A76" s="470"/>
      <c r="B76" s="463"/>
      <c r="C76" s="565" t="s">
        <v>411</v>
      </c>
      <c r="D76" s="197">
        <v>81</v>
      </c>
      <c r="E76" s="794" t="s">
        <v>351</v>
      </c>
      <c r="F76" s="566"/>
      <c r="G76" s="569"/>
      <c r="H76" s="698"/>
      <c r="I76" s="566"/>
      <c r="J76" s="794" t="s">
        <v>351</v>
      </c>
      <c r="K76" s="566"/>
      <c r="L76" s="567"/>
      <c r="M76" s="548">
        <v>507.003260246489</v>
      </c>
      <c r="N76" s="545">
        <v>703.7896245342505</v>
      </c>
      <c r="O76" s="547">
        <v>10.222604375656825</v>
      </c>
      <c r="P76" s="570"/>
      <c r="Q76" s="566"/>
      <c r="R76" s="566"/>
      <c r="S76" s="566"/>
      <c r="T76" s="609">
        <v>13.194611636572084</v>
      </c>
      <c r="U76" s="566"/>
      <c r="V76" s="609">
        <v>6.429338062482086</v>
      </c>
      <c r="W76" s="566"/>
      <c r="X76" s="566"/>
      <c r="Y76" s="566"/>
      <c r="Z76" s="610">
        <v>78.24591573516767</v>
      </c>
      <c r="AA76" s="566"/>
      <c r="AB76" s="566"/>
      <c r="AC76" s="545">
        <v>21.530524505588993</v>
      </c>
      <c r="AD76" s="569"/>
      <c r="AE76" s="698"/>
      <c r="AF76" s="545">
        <v>84.67525379764976</v>
      </c>
      <c r="AG76" s="545">
        <v>1255.7406252985575</v>
      </c>
      <c r="AH76" s="545">
        <v>1340.4158790962072</v>
      </c>
      <c r="AI76" s="202">
        <v>81</v>
      </c>
    </row>
    <row r="77" spans="1:35" ht="9" customHeight="1">
      <c r="A77" s="470"/>
      <c r="B77" s="463"/>
      <c r="C77" s="611" t="s">
        <v>412</v>
      </c>
      <c r="D77" s="178">
        <v>82</v>
      </c>
      <c r="E77" s="578" t="s">
        <v>396</v>
      </c>
      <c r="F77" s="578" t="s">
        <v>396</v>
      </c>
      <c r="G77" s="577" t="s">
        <v>396</v>
      </c>
      <c r="H77" s="700"/>
      <c r="I77" s="578" t="s">
        <v>396</v>
      </c>
      <c r="J77" s="578" t="s">
        <v>396</v>
      </c>
      <c r="K77" s="578" t="s">
        <v>351</v>
      </c>
      <c r="L77" s="579"/>
      <c r="M77" s="612" t="s">
        <v>396</v>
      </c>
      <c r="N77" s="613" t="s">
        <v>396</v>
      </c>
      <c r="O77" s="579"/>
      <c r="P77" s="612" t="s">
        <v>396</v>
      </c>
      <c r="Q77" s="578" t="s">
        <v>351</v>
      </c>
      <c r="R77" s="576"/>
      <c r="S77" s="578" t="s">
        <v>351</v>
      </c>
      <c r="T77" s="581" t="s">
        <v>396</v>
      </c>
      <c r="U77" s="578" t="s">
        <v>351</v>
      </c>
      <c r="V77" s="581">
        <v>653.7244094296359</v>
      </c>
      <c r="W77" s="614"/>
      <c r="X77" s="614"/>
      <c r="Y77" s="614"/>
      <c r="Z77" s="578" t="s">
        <v>396</v>
      </c>
      <c r="AA77" s="531">
        <v>12.634947931594535</v>
      </c>
      <c r="AB77" s="578" t="s">
        <v>396</v>
      </c>
      <c r="AC77" s="578">
        <v>242.86259673258814</v>
      </c>
      <c r="AD77" s="577">
        <v>120.27351676698194</v>
      </c>
      <c r="AE77" s="702"/>
      <c r="AF77" s="615">
        <v>666.3593573612304</v>
      </c>
      <c r="AG77" s="615">
        <v>363.1361134995701</v>
      </c>
      <c r="AH77" s="615">
        <v>1029.4954708608007</v>
      </c>
      <c r="AI77" s="186">
        <v>82</v>
      </c>
    </row>
    <row r="78" spans="1:35" ht="9" customHeight="1">
      <c r="A78" s="616"/>
      <c r="C78" s="617" t="s">
        <v>87</v>
      </c>
      <c r="D78" s="280">
        <v>83</v>
      </c>
      <c r="E78" s="531" t="s">
        <v>396</v>
      </c>
      <c r="F78" s="531" t="s">
        <v>396</v>
      </c>
      <c r="G78" s="539" t="s">
        <v>396</v>
      </c>
      <c r="H78" s="694"/>
      <c r="I78" s="531" t="s">
        <v>396</v>
      </c>
      <c r="J78" s="531" t="s">
        <v>396</v>
      </c>
      <c r="K78" s="531" t="s">
        <v>351</v>
      </c>
      <c r="L78" s="535" t="s">
        <v>351</v>
      </c>
      <c r="M78" s="540" t="s">
        <v>396</v>
      </c>
      <c r="N78" s="618" t="s">
        <v>396</v>
      </c>
      <c r="O78" s="619"/>
      <c r="P78" s="540" t="s">
        <v>396</v>
      </c>
      <c r="Q78" s="531" t="s">
        <v>351</v>
      </c>
      <c r="R78" s="534"/>
      <c r="S78" s="578" t="s">
        <v>351</v>
      </c>
      <c r="T78" s="535" t="s">
        <v>396</v>
      </c>
      <c r="U78" s="531" t="s">
        <v>351</v>
      </c>
      <c r="V78" s="535">
        <v>240.18710045858407</v>
      </c>
      <c r="W78" s="620"/>
      <c r="X78" s="620"/>
      <c r="Y78" s="620"/>
      <c r="Z78" s="531" t="s">
        <v>396</v>
      </c>
      <c r="AA78" s="803"/>
      <c r="AB78" s="531" t="s">
        <v>396</v>
      </c>
      <c r="AC78" s="531">
        <v>313.9201203783319</v>
      </c>
      <c r="AD78" s="539">
        <v>114.97798796216681</v>
      </c>
      <c r="AE78" s="694"/>
      <c r="AF78" s="621">
        <v>240.18710045858407</v>
      </c>
      <c r="AG78" s="621">
        <v>428.8981083404987</v>
      </c>
      <c r="AH78" s="621">
        <v>669.0852087990828</v>
      </c>
      <c r="AI78" s="284">
        <v>83</v>
      </c>
    </row>
    <row r="79" spans="1:35" ht="9.75" customHeight="1" thickBot="1">
      <c r="A79" s="470"/>
      <c r="B79" s="622"/>
      <c r="C79" s="623" t="s">
        <v>413</v>
      </c>
      <c r="D79" s="270">
        <v>84</v>
      </c>
      <c r="E79" s="545" t="s">
        <v>351</v>
      </c>
      <c r="F79" s="545" t="s">
        <v>351</v>
      </c>
      <c r="G79" s="546" t="s">
        <v>351</v>
      </c>
      <c r="H79" s="703"/>
      <c r="I79" s="545" t="s">
        <v>351</v>
      </c>
      <c r="J79" s="545">
        <v>31.091745581350914</v>
      </c>
      <c r="K79" s="545" t="s">
        <v>351</v>
      </c>
      <c r="L79" s="547" t="s">
        <v>351</v>
      </c>
      <c r="M79" s="548">
        <v>6.032038788573612</v>
      </c>
      <c r="N79" s="545">
        <v>75.00659214674693</v>
      </c>
      <c r="O79" s="567"/>
      <c r="P79" s="548">
        <v>425.24047004872455</v>
      </c>
      <c r="Q79" s="545" t="s">
        <v>351</v>
      </c>
      <c r="R79" s="566"/>
      <c r="S79" s="545" t="s">
        <v>351</v>
      </c>
      <c r="T79" s="547">
        <v>48.38024266743097</v>
      </c>
      <c r="U79" s="545" t="s">
        <v>351</v>
      </c>
      <c r="V79" s="547">
        <v>893.9115098882199</v>
      </c>
      <c r="W79" s="566"/>
      <c r="X79" s="566"/>
      <c r="Y79" s="566"/>
      <c r="Z79" s="545">
        <v>238.03382057896243</v>
      </c>
      <c r="AA79" s="531">
        <v>12.634947931594535</v>
      </c>
      <c r="AB79" s="545">
        <v>6.315085506830992</v>
      </c>
      <c r="AC79" s="545">
        <v>556.78271711092</v>
      </c>
      <c r="AD79" s="546">
        <v>235.25150472914873</v>
      </c>
      <c r="AE79" s="703"/>
      <c r="AF79" s="624">
        <v>1151.4379980892325</v>
      </c>
      <c r="AG79" s="624">
        <v>1377.7853110728959</v>
      </c>
      <c r="AH79" s="624">
        <v>2529.2233091621283</v>
      </c>
      <c r="AI79" s="688">
        <v>84</v>
      </c>
    </row>
    <row r="80" spans="1:35" ht="12.75">
      <c r="A80" s="625"/>
      <c r="B80" s="468"/>
      <c r="C80" s="626" t="s">
        <v>414</v>
      </c>
      <c r="D80" s="468"/>
      <c r="E80" s="627"/>
      <c r="F80" s="628" t="s">
        <v>415</v>
      </c>
      <c r="G80" s="468"/>
      <c r="H80" s="468"/>
      <c r="I80" s="629" t="s">
        <v>416</v>
      </c>
      <c r="J80" s="630" t="s">
        <v>417</v>
      </c>
      <c r="K80" s="631"/>
      <c r="L80" s="466"/>
      <c r="M80" s="295"/>
      <c r="N80" s="632"/>
      <c r="O80" s="633"/>
      <c r="P80" s="113" t="s">
        <v>490</v>
      </c>
      <c r="Q80" s="632"/>
      <c r="R80" s="632"/>
      <c r="S80" s="632"/>
      <c r="T80" s="632"/>
      <c r="U80" s="632"/>
      <c r="V80" s="632"/>
      <c r="W80" s="468"/>
      <c r="X80" s="632"/>
      <c r="Y80" s="632"/>
      <c r="Z80" s="632"/>
      <c r="AA80" s="632"/>
      <c r="AB80" s="808"/>
      <c r="AC80" s="632"/>
      <c r="AD80" s="468"/>
      <c r="AE80" s="596"/>
      <c r="AF80" s="634" t="s">
        <v>418</v>
      </c>
      <c r="AG80" s="635">
        <v>40591</v>
      </c>
      <c r="AH80" s="636"/>
      <c r="AI80" s="637"/>
    </row>
    <row r="81" spans="1:35" ht="13.5" thickBot="1">
      <c r="A81" s="638"/>
      <c r="B81" s="639"/>
      <c r="C81" s="640"/>
      <c r="D81" s="639"/>
      <c r="E81" s="305"/>
      <c r="F81" s="641"/>
      <c r="G81" s="305"/>
      <c r="H81" s="305"/>
      <c r="I81" s="642" t="s">
        <v>396</v>
      </c>
      <c r="J81" s="643" t="s">
        <v>419</v>
      </c>
      <c r="K81" s="639"/>
      <c r="L81" s="644"/>
      <c r="M81" s="305"/>
      <c r="N81" s="645"/>
      <c r="O81" s="646"/>
      <c r="P81" s="704" t="s">
        <v>58</v>
      </c>
      <c r="Q81" s="645"/>
      <c r="R81" s="645"/>
      <c r="S81" s="645"/>
      <c r="T81" s="645"/>
      <c r="U81" s="645"/>
      <c r="V81" s="645"/>
      <c r="W81" s="639"/>
      <c r="X81" s="647"/>
      <c r="Y81" s="645"/>
      <c r="Z81" s="648"/>
      <c r="AA81" s="645"/>
      <c r="AB81" s="639"/>
      <c r="AC81" s="645"/>
      <c r="AD81" s="644"/>
      <c r="AE81" s="644"/>
      <c r="AF81" s="644"/>
      <c r="AG81" s="644"/>
      <c r="AH81" s="649"/>
      <c r="AI81" s="650"/>
    </row>
  </sheetData>
  <sheetProtection/>
  <mergeCells count="1">
    <mergeCell ref="P9:Q9"/>
  </mergeCells>
  <printOptions/>
  <pageMargins left="0.31496062992125984" right="0" top="0.5905511811023623" bottom="0.1968503937007874" header="0.1968503937007874" footer="0.5118110236220472"/>
  <pageSetup horizontalDpi="600" verticalDpi="600" orientation="portrait" paperSize="9"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547" t="s">
        <v>648</v>
      </c>
      <c r="B1" s="333"/>
    </row>
    <row r="6" spans="1:2" ht="14.25">
      <c r="A6" s="1548">
        <v>0</v>
      </c>
      <c r="B6" s="1549" t="s">
        <v>649</v>
      </c>
    </row>
    <row r="7" spans="1:2" ht="14.25">
      <c r="A7" s="1550"/>
      <c r="B7" s="1549" t="s">
        <v>650</v>
      </c>
    </row>
    <row r="8" spans="1:2" ht="14.25">
      <c r="A8" s="1548" t="s">
        <v>351</v>
      </c>
      <c r="B8" s="1549" t="s">
        <v>651</v>
      </c>
    </row>
    <row r="9" spans="1:2" ht="14.25">
      <c r="A9" s="1548" t="s">
        <v>396</v>
      </c>
      <c r="B9" s="1549" t="s">
        <v>652</v>
      </c>
    </row>
    <row r="10" spans="1:2" ht="14.25">
      <c r="A10" s="1548" t="s">
        <v>653</v>
      </c>
      <c r="B10" s="1549" t="s">
        <v>654</v>
      </c>
    </row>
    <row r="11" spans="1:2" ht="14.25">
      <c r="A11" s="1548" t="s">
        <v>655</v>
      </c>
      <c r="B11" s="1549" t="s">
        <v>656</v>
      </c>
    </row>
    <row r="12" spans="1:2" ht="14.25">
      <c r="A12" s="1548" t="s">
        <v>657</v>
      </c>
      <c r="B12" s="1549" t="s">
        <v>658</v>
      </c>
    </row>
    <row r="13" spans="1:2" ht="14.25">
      <c r="A13" s="1548" t="s">
        <v>659</v>
      </c>
      <c r="B13" s="1549" t="s">
        <v>660</v>
      </c>
    </row>
    <row r="14" spans="1:2" ht="14.25">
      <c r="A14" s="1548" t="s">
        <v>661</v>
      </c>
      <c r="B14" s="1549" t="s">
        <v>662</v>
      </c>
    </row>
    <row r="15" spans="1:2" ht="14.25">
      <c r="A15" s="1548" t="s">
        <v>663</v>
      </c>
      <c r="B15" s="1549" t="s">
        <v>664</v>
      </c>
    </row>
    <row r="16" ht="14.25">
      <c r="A16" s="1549"/>
    </row>
    <row r="17" spans="1:2" ht="14.25">
      <c r="A17" s="1549" t="s">
        <v>665</v>
      </c>
      <c r="B17" s="1549" t="s">
        <v>666</v>
      </c>
    </row>
    <row r="18" spans="1:2" ht="14.25">
      <c r="A18" s="1549" t="s">
        <v>667</v>
      </c>
      <c r="B18" s="1549" t="s">
        <v>668</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E89"/>
  <sheetViews>
    <sheetView zoomScalePageLayoutView="0" workbookViewId="0" topLeftCell="A1">
      <selection activeCell="A1" sqref="A1"/>
    </sheetView>
  </sheetViews>
  <sheetFormatPr defaultColWidth="11.421875" defaultRowHeight="12.75"/>
  <cols>
    <col min="1" max="1" width="32.421875" style="0" customWidth="1"/>
    <col min="2" max="2" width="12.421875" style="0" customWidth="1"/>
    <col min="3" max="3" width="15.8515625" style="392" customWidth="1"/>
    <col min="4" max="4" width="14.140625" style="392" customWidth="1"/>
    <col min="5" max="5" width="10.7109375" style="335" hidden="1" customWidth="1"/>
  </cols>
  <sheetData>
    <row r="1" spans="1:5" s="41" customFormat="1" ht="12">
      <c r="A1" s="331" t="s">
        <v>437</v>
      </c>
      <c r="B1" s="40"/>
      <c r="C1" s="40"/>
      <c r="D1" s="40"/>
      <c r="E1" s="332"/>
    </row>
    <row r="2" spans="2:4" ht="15">
      <c r="B2" s="333"/>
      <c r="C2" s="333"/>
      <c r="D2" s="334"/>
    </row>
    <row r="3" spans="1:4" ht="15">
      <c r="A3" s="336"/>
      <c r="C3" s="337"/>
      <c r="D3" s="44"/>
    </row>
    <row r="4" spans="1:5" s="339" customFormat="1" ht="12.75">
      <c r="A4" s="1552" t="s">
        <v>438</v>
      </c>
      <c r="B4" s="1552"/>
      <c r="C4" s="1552"/>
      <c r="D4" s="1552"/>
      <c r="E4" s="338"/>
    </row>
    <row r="5" spans="1:5" s="339" customFormat="1" ht="12.75">
      <c r="A5" s="1552" t="s">
        <v>571</v>
      </c>
      <c r="B5" s="1552"/>
      <c r="C5" s="1552"/>
      <c r="D5" s="1552"/>
      <c r="E5" s="338"/>
    </row>
    <row r="6" spans="1:5" s="342" customFormat="1" ht="12" customHeight="1">
      <c r="A6" s="340"/>
      <c r="B6" s="337"/>
      <c r="C6" s="337"/>
      <c r="D6"/>
      <c r="E6" s="341"/>
    </row>
    <row r="7" spans="1:5" s="333" customFormat="1" ht="12" customHeight="1" thickBot="1">
      <c r="A7" s="709"/>
      <c r="B7" s="343"/>
      <c r="C7" s="343"/>
      <c r="D7" s="343"/>
      <c r="E7" s="344"/>
    </row>
    <row r="8" spans="1:4" s="41" customFormat="1" ht="11.25">
      <c r="A8" s="1590"/>
      <c r="B8" s="345"/>
      <c r="C8" s="346"/>
      <c r="D8" s="347"/>
    </row>
    <row r="9" spans="1:4" s="41" customFormat="1" ht="12.75" customHeight="1">
      <c r="A9" s="1591"/>
      <c r="B9" s="349" t="s">
        <v>439</v>
      </c>
      <c r="C9" s="55" t="s">
        <v>440</v>
      </c>
      <c r="D9" s="350" t="s">
        <v>441</v>
      </c>
    </row>
    <row r="10" spans="1:4" s="41" customFormat="1" ht="12.75" customHeight="1">
      <c r="A10" s="1592"/>
      <c r="B10" s="349" t="s">
        <v>442</v>
      </c>
      <c r="C10" s="55" t="s">
        <v>473</v>
      </c>
      <c r="D10" s="350" t="s">
        <v>443</v>
      </c>
    </row>
    <row r="11" spans="1:4" s="41" customFormat="1" ht="13.5" customHeight="1" thickBot="1">
      <c r="A11" s="1593"/>
      <c r="B11" s="351"/>
      <c r="C11" s="352"/>
      <c r="D11" s="353"/>
    </row>
    <row r="12" spans="1:4" s="41" customFormat="1" ht="12.75" customHeight="1">
      <c r="A12" s="348" t="s">
        <v>444</v>
      </c>
      <c r="B12" s="349" t="s">
        <v>445</v>
      </c>
      <c r="C12" s="354">
        <v>30368</v>
      </c>
      <c r="D12" s="355">
        <f>C12/29307.6</f>
        <v>1.0361817412548282</v>
      </c>
    </row>
    <row r="13" spans="1:4" s="41" customFormat="1" ht="12.75" customHeight="1">
      <c r="A13" s="348" t="s">
        <v>446</v>
      </c>
      <c r="B13" s="349" t="s">
        <v>445</v>
      </c>
      <c r="C13" s="354">
        <v>31401</v>
      </c>
      <c r="D13" s="355">
        <f>C13/29307.6</f>
        <v>1.0714285714285714</v>
      </c>
    </row>
    <row r="14" spans="1:4" s="41" customFormat="1" ht="12.75" customHeight="1">
      <c r="A14" s="348" t="s">
        <v>447</v>
      </c>
      <c r="B14" s="349" t="s">
        <v>445</v>
      </c>
      <c r="C14" s="354">
        <v>28650</v>
      </c>
      <c r="D14" s="356">
        <f>C14/29307.6</f>
        <v>0.9775621340539655</v>
      </c>
    </row>
    <row r="15" spans="1:4" s="41" customFormat="1" ht="12.75" customHeight="1">
      <c r="A15" s="357" t="s">
        <v>448</v>
      </c>
      <c r="B15" s="45" t="s">
        <v>445</v>
      </c>
      <c r="C15" s="358">
        <v>8992</v>
      </c>
      <c r="D15" s="355">
        <f aca="true" t="shared" si="0" ref="D15:D36">C15/29307.6</f>
        <v>0.30681461463920623</v>
      </c>
    </row>
    <row r="16" spans="1:4" s="41" customFormat="1" ht="12.75" customHeight="1">
      <c r="A16" s="348" t="s">
        <v>449</v>
      </c>
      <c r="B16" s="55" t="s">
        <v>445</v>
      </c>
      <c r="C16" s="354">
        <v>19532</v>
      </c>
      <c r="D16" s="355">
        <f t="shared" si="0"/>
        <v>0.6664482932754644</v>
      </c>
    </row>
    <row r="17" spans="1:4" s="41" customFormat="1" ht="12.75" customHeight="1">
      <c r="A17" s="348" t="s">
        <v>235</v>
      </c>
      <c r="B17" s="55" t="s">
        <v>445</v>
      </c>
      <c r="C17" s="354">
        <v>20662</v>
      </c>
      <c r="D17" s="355">
        <f t="shared" si="0"/>
        <v>0.7050048451596174</v>
      </c>
    </row>
    <row r="18" spans="1:4" s="41" customFormat="1" ht="12.75" customHeight="1">
      <c r="A18" s="359" t="s">
        <v>450</v>
      </c>
      <c r="B18" s="48" t="s">
        <v>445</v>
      </c>
      <c r="C18" s="360">
        <v>12821</v>
      </c>
      <c r="D18" s="356">
        <f t="shared" si="0"/>
        <v>0.4374633200944465</v>
      </c>
    </row>
    <row r="19" spans="1:4" s="41" customFormat="1" ht="12.75" customHeight="1">
      <c r="A19" s="348" t="s">
        <v>451</v>
      </c>
      <c r="B19" s="349" t="s">
        <v>445</v>
      </c>
      <c r="C19" s="354">
        <v>43543</v>
      </c>
      <c r="D19" s="355">
        <f t="shared" si="0"/>
        <v>1.4857238395501509</v>
      </c>
    </row>
    <row r="20" spans="1:4" s="41" customFormat="1" ht="12.75" customHeight="1">
      <c r="A20" s="348" t="s">
        <v>452</v>
      </c>
      <c r="B20" s="349" t="s">
        <v>445</v>
      </c>
      <c r="C20" s="354">
        <v>42960</v>
      </c>
      <c r="D20" s="355">
        <f t="shared" si="0"/>
        <v>1.465831388445318</v>
      </c>
    </row>
    <row r="21" spans="1:4" s="41" customFormat="1" ht="12.75" customHeight="1">
      <c r="A21" s="348" t="s">
        <v>453</v>
      </c>
      <c r="B21" s="349" t="s">
        <v>445</v>
      </c>
      <c r="C21" s="354">
        <v>42800</v>
      </c>
      <c r="D21" s="355">
        <f t="shared" si="0"/>
        <v>1.460372053665261</v>
      </c>
    </row>
    <row r="22" spans="1:4" s="41" customFormat="1" ht="12.75" customHeight="1">
      <c r="A22" s="348" t="s">
        <v>454</v>
      </c>
      <c r="B22" s="349" t="s">
        <v>445</v>
      </c>
      <c r="C22" s="354">
        <v>42798</v>
      </c>
      <c r="D22" s="355">
        <f t="shared" si="0"/>
        <v>1.4603038119805103</v>
      </c>
    </row>
    <row r="23" spans="1:4" s="41" customFormat="1" ht="12.75" customHeight="1">
      <c r="A23" s="348" t="s">
        <v>455</v>
      </c>
      <c r="B23" s="349" t="s">
        <v>445</v>
      </c>
      <c r="C23" s="354">
        <v>40426</v>
      </c>
      <c r="D23" s="355">
        <f t="shared" si="0"/>
        <v>1.3793691738661644</v>
      </c>
    </row>
    <row r="24" spans="1:4" s="41" customFormat="1" ht="12.75" customHeight="1">
      <c r="A24" s="348" t="s">
        <v>210</v>
      </c>
      <c r="B24" s="349" t="s">
        <v>445</v>
      </c>
      <c r="C24" s="354">
        <v>31435</v>
      </c>
      <c r="D24" s="355">
        <f t="shared" si="0"/>
        <v>1.0725886800693336</v>
      </c>
    </row>
    <row r="25" spans="1:4" s="41" customFormat="1" ht="12.75" customHeight="1">
      <c r="A25" s="348" t="s">
        <v>456</v>
      </c>
      <c r="B25" s="349" t="s">
        <v>445</v>
      </c>
      <c r="C25" s="354">
        <v>39297</v>
      </c>
      <c r="D25" s="355">
        <f t="shared" si="0"/>
        <v>1.3408467428243869</v>
      </c>
    </row>
    <row r="26" spans="1:4" s="41" customFormat="1" ht="12.75" customHeight="1">
      <c r="A26" s="359" t="s">
        <v>457</v>
      </c>
      <c r="B26" s="361" t="s">
        <v>445</v>
      </c>
      <c r="C26" s="360">
        <v>46036</v>
      </c>
      <c r="D26" s="356">
        <f t="shared" si="0"/>
        <v>1.5707870995919149</v>
      </c>
    </row>
    <row r="27" spans="1:4" s="41" customFormat="1" ht="12.75" customHeight="1">
      <c r="A27" s="348" t="s">
        <v>458</v>
      </c>
      <c r="B27" s="349" t="s">
        <v>459</v>
      </c>
      <c r="C27" s="354">
        <v>15994</v>
      </c>
      <c r="D27" s="355">
        <f t="shared" si="0"/>
        <v>0.5457287529514528</v>
      </c>
    </row>
    <row r="28" spans="1:4" s="41" customFormat="1" ht="12.75" customHeight="1">
      <c r="A28" s="348" t="s">
        <v>460</v>
      </c>
      <c r="B28" s="349" t="s">
        <v>459</v>
      </c>
      <c r="C28" s="354">
        <v>35169</v>
      </c>
      <c r="D28" s="355">
        <f t="shared" si="0"/>
        <v>1.199995905498915</v>
      </c>
    </row>
    <row r="29" spans="1:4" s="41" customFormat="1" ht="12.75" customHeight="1">
      <c r="A29" s="348" t="s">
        <v>461</v>
      </c>
      <c r="B29" s="361" t="s">
        <v>459</v>
      </c>
      <c r="C29" s="360">
        <v>35888</v>
      </c>
      <c r="D29" s="356">
        <f t="shared" si="0"/>
        <v>1.2245287911667964</v>
      </c>
    </row>
    <row r="30" spans="1:4" s="41" customFormat="1" ht="12.75" customHeight="1">
      <c r="A30" s="357" t="s">
        <v>462</v>
      </c>
      <c r="B30" s="362" t="s">
        <v>445</v>
      </c>
      <c r="C30" s="363">
        <v>14654</v>
      </c>
      <c r="D30" s="355">
        <f t="shared" si="0"/>
        <v>0.5000068241684751</v>
      </c>
    </row>
    <row r="31" spans="1:4" s="41" customFormat="1" ht="12.75" customHeight="1">
      <c r="A31" s="348" t="s">
        <v>463</v>
      </c>
      <c r="B31" s="349" t="s">
        <v>445</v>
      </c>
      <c r="C31" s="354">
        <v>37200</v>
      </c>
      <c r="D31" s="355">
        <f t="shared" si="0"/>
        <v>1.2692953363632642</v>
      </c>
    </row>
    <row r="32" spans="1:4" s="41" customFormat="1" ht="12.75" customHeight="1">
      <c r="A32" s="348" t="s">
        <v>245</v>
      </c>
      <c r="B32" s="349" t="s">
        <v>464</v>
      </c>
      <c r="C32" s="354">
        <v>3600</v>
      </c>
      <c r="D32" s="355">
        <f t="shared" si="0"/>
        <v>0.12283503255128363</v>
      </c>
    </row>
    <row r="33" spans="1:4" s="41" customFormat="1" ht="12.75" customHeight="1">
      <c r="A33" s="348" t="s">
        <v>465</v>
      </c>
      <c r="B33" s="349" t="s">
        <v>464</v>
      </c>
      <c r="C33" s="354">
        <v>3600</v>
      </c>
      <c r="D33" s="355">
        <f t="shared" si="0"/>
        <v>0.12283503255128363</v>
      </c>
    </row>
    <row r="34" spans="1:4" s="41" customFormat="1" ht="12.75" customHeight="1">
      <c r="A34" s="359" t="s">
        <v>466</v>
      </c>
      <c r="B34" s="361" t="s">
        <v>464</v>
      </c>
      <c r="C34" s="360">
        <v>3600</v>
      </c>
      <c r="D34" s="356">
        <f t="shared" si="0"/>
        <v>0.12283503255128363</v>
      </c>
    </row>
    <row r="35" spans="1:4" s="41" customFormat="1" ht="12.75" customHeight="1">
      <c r="A35" s="348" t="s">
        <v>467</v>
      </c>
      <c r="B35" s="349" t="s">
        <v>464</v>
      </c>
      <c r="C35" s="354">
        <v>3600</v>
      </c>
      <c r="D35" s="355">
        <f t="shared" si="0"/>
        <v>0.12283503255128363</v>
      </c>
    </row>
    <row r="36" spans="1:4" s="41" customFormat="1" ht="12.75" customHeight="1">
      <c r="A36" s="348" t="s">
        <v>9</v>
      </c>
      <c r="B36" s="349" t="s">
        <v>464</v>
      </c>
      <c r="C36" s="354">
        <v>3600</v>
      </c>
      <c r="D36" s="355">
        <f t="shared" si="0"/>
        <v>0.12283503255128363</v>
      </c>
    </row>
    <row r="37" spans="1:4" s="41" customFormat="1" ht="11.25">
      <c r="A37" s="53"/>
      <c r="B37" s="103"/>
      <c r="C37" s="364"/>
      <c r="D37" s="365"/>
    </row>
    <row r="38" spans="1:4" s="41" customFormat="1" ht="11.25">
      <c r="A38" s="53"/>
      <c r="B38" s="103"/>
      <c r="C38" s="364"/>
      <c r="D38" s="365"/>
    </row>
    <row r="39" spans="1:5" s="41" customFormat="1" ht="15" customHeight="1">
      <c r="A39" s="53" t="s">
        <v>191</v>
      </c>
      <c r="B39" s="53"/>
      <c r="C39" s="366"/>
      <c r="D39" s="366"/>
      <c r="E39" s="367"/>
    </row>
    <row r="40" spans="1:5" s="41" customFormat="1" ht="13.5" customHeight="1">
      <c r="A40" s="41" t="s">
        <v>468</v>
      </c>
      <c r="C40" s="97"/>
      <c r="D40" s="97"/>
      <c r="E40" s="332"/>
    </row>
    <row r="41" spans="1:5" s="41" customFormat="1" ht="13.5" customHeight="1">
      <c r="A41" s="41" t="s">
        <v>469</v>
      </c>
      <c r="C41" s="97"/>
      <c r="D41" s="97"/>
      <c r="E41" s="332"/>
    </row>
    <row r="42" spans="1:5" s="41" customFormat="1" ht="13.5" customHeight="1">
      <c r="A42" s="41" t="s">
        <v>470</v>
      </c>
      <c r="C42" s="97"/>
      <c r="D42" s="97"/>
      <c r="E42" s="332"/>
    </row>
    <row r="43" spans="3:5" s="41" customFormat="1" ht="12" customHeight="1">
      <c r="C43" s="97"/>
      <c r="D43" s="97"/>
      <c r="E43" s="332"/>
    </row>
    <row r="44" spans="3:5" s="41" customFormat="1" ht="12" customHeight="1">
      <c r="C44" s="97"/>
      <c r="D44" s="97"/>
      <c r="E44" s="332"/>
    </row>
    <row r="45" spans="3:5" s="41" customFormat="1" ht="12" customHeight="1">
      <c r="C45" s="97"/>
      <c r="D45" s="97"/>
      <c r="E45" s="332"/>
    </row>
    <row r="46" spans="1:5" s="41" customFormat="1" ht="13.5" customHeight="1">
      <c r="A46" s="43" t="s">
        <v>471</v>
      </c>
      <c r="B46" s="368"/>
      <c r="C46" s="368"/>
      <c r="D46" s="40"/>
      <c r="E46" s="332"/>
    </row>
    <row r="47" spans="1:5" s="41" customFormat="1" ht="12" customHeight="1">
      <c r="A47" s="369"/>
      <c r="B47" s="368"/>
      <c r="C47" s="368"/>
      <c r="D47" s="40"/>
      <c r="E47" s="332"/>
    </row>
    <row r="48" spans="1:5" s="41" customFormat="1" ht="12" customHeight="1" thickBot="1">
      <c r="A48" s="370"/>
      <c r="B48" s="370"/>
      <c r="C48" s="371"/>
      <c r="D48" s="97"/>
      <c r="E48" s="332"/>
    </row>
    <row r="49" spans="1:5" s="41" customFormat="1" ht="13.5" customHeight="1">
      <c r="A49" s="372"/>
      <c r="B49" s="373"/>
      <c r="C49" s="374"/>
      <c r="D49" s="375"/>
      <c r="E49" s="332"/>
    </row>
    <row r="50" spans="1:5" s="41" customFormat="1" ht="13.5" customHeight="1">
      <c r="A50" s="55" t="s">
        <v>472</v>
      </c>
      <c r="B50" s="52" t="s">
        <v>473</v>
      </c>
      <c r="C50" s="376" t="s">
        <v>464</v>
      </c>
      <c r="D50" s="377" t="s">
        <v>474</v>
      </c>
      <c r="E50" s="332"/>
    </row>
    <row r="51" spans="1:5" s="41" customFormat="1" ht="15" customHeight="1" thickBot="1">
      <c r="A51" s="352"/>
      <c r="B51" s="378"/>
      <c r="C51" s="379"/>
      <c r="D51" s="380"/>
      <c r="E51" s="367"/>
    </row>
    <row r="52" spans="1:5" s="41" customFormat="1" ht="12.75" customHeight="1">
      <c r="A52" s="348" t="s">
        <v>475</v>
      </c>
      <c r="B52" s="381">
        <v>1</v>
      </c>
      <c r="C52" s="382">
        <v>0.000278</v>
      </c>
      <c r="D52" s="377">
        <v>0.2388</v>
      </c>
      <c r="E52" s="367"/>
    </row>
    <row r="53" spans="1:5" s="41" customFormat="1" ht="12.75" customHeight="1">
      <c r="A53" s="348" t="s">
        <v>476</v>
      </c>
      <c r="B53" s="42">
        <v>4.1868</v>
      </c>
      <c r="C53" s="382">
        <v>0.001163</v>
      </c>
      <c r="D53" s="377">
        <v>1</v>
      </c>
      <c r="E53" s="367"/>
    </row>
    <row r="54" spans="1:5" s="41" customFormat="1" ht="12.75" customHeight="1">
      <c r="A54" s="348" t="s">
        <v>477</v>
      </c>
      <c r="B54" s="383">
        <v>3600</v>
      </c>
      <c r="C54" s="384">
        <v>1</v>
      </c>
      <c r="D54" s="377">
        <v>860</v>
      </c>
      <c r="E54" s="367"/>
    </row>
    <row r="55" spans="1:5" s="41" customFormat="1" ht="12.75" customHeight="1">
      <c r="A55" s="348" t="s">
        <v>478</v>
      </c>
      <c r="B55" s="385">
        <v>29307.6</v>
      </c>
      <c r="C55" s="376">
        <v>8.14</v>
      </c>
      <c r="D55" s="386">
        <v>7000</v>
      </c>
      <c r="E55" s="367"/>
    </row>
    <row r="56" spans="1:5" s="41" customFormat="1" ht="12.75" customHeight="1">
      <c r="A56" s="348" t="s">
        <v>479</v>
      </c>
      <c r="B56" s="387">
        <v>41868</v>
      </c>
      <c r="C56" s="376">
        <v>11.63</v>
      </c>
      <c r="D56" s="386">
        <v>10000</v>
      </c>
      <c r="E56" s="367"/>
    </row>
    <row r="57" spans="2:5" s="41" customFormat="1" ht="11.25">
      <c r="B57" s="388"/>
      <c r="C57" s="97"/>
      <c r="D57" s="97"/>
      <c r="E57" s="332"/>
    </row>
    <row r="58" spans="1:4" ht="12.75">
      <c r="A58" s="389"/>
      <c r="B58" s="389"/>
      <c r="C58" s="390"/>
      <c r="D58" s="390"/>
    </row>
    <row r="59" spans="1:2" ht="12.75">
      <c r="A59" s="391"/>
      <c r="B59" s="391"/>
    </row>
    <row r="61" ht="12.75">
      <c r="A61" s="34"/>
    </row>
    <row r="85" ht="12.75">
      <c r="A85" s="34"/>
    </row>
    <row r="89" ht="12.75">
      <c r="A89" s="34"/>
    </row>
  </sheetData>
  <sheetProtection/>
  <mergeCells count="3">
    <mergeCell ref="A4:D4"/>
    <mergeCell ref="A5:D5"/>
    <mergeCell ref="A8:A11"/>
  </mergeCells>
  <printOptions/>
  <pageMargins left="0.787401575" right="0.787401575" top="0.984251969" bottom="0.984251969"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8:B90"/>
  <sheetViews>
    <sheetView zoomScalePageLayoutView="0" workbookViewId="0" topLeftCell="A1">
      <selection activeCell="A1" sqref="A1"/>
    </sheetView>
  </sheetViews>
  <sheetFormatPr defaultColWidth="11.421875" defaultRowHeight="12.75"/>
  <sheetData>
    <row r="8" ht="12.75">
      <c r="A8" s="1"/>
    </row>
    <row r="10" ht="12.75">
      <c r="A10" s="1"/>
    </row>
    <row r="12" ht="12.75">
      <c r="A12" s="1"/>
    </row>
    <row r="14" ht="12.75">
      <c r="A14" s="1"/>
    </row>
    <row r="43" ht="12.75">
      <c r="B43">
        <v>174.322</v>
      </c>
    </row>
    <row r="62" ht="12.75">
      <c r="A62" s="1540"/>
    </row>
    <row r="86" ht="12.75">
      <c r="A86" s="1540"/>
    </row>
    <row r="90" ht="12.75">
      <c r="A90" s="1540"/>
    </row>
  </sheetData>
  <sheetProtection/>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&amp;C&amp;9- 29 -</oddHeader>
  </headerFooter>
  <drawing r:id="rId1"/>
</worksheet>
</file>

<file path=xl/worksheets/sheet22.xml><?xml version="1.0" encoding="utf-8"?>
<worksheet xmlns="http://schemas.openxmlformats.org/spreadsheetml/2006/main" xmlns:r="http://schemas.openxmlformats.org/officeDocument/2006/relationships">
  <dimension ref="A8:B90"/>
  <sheetViews>
    <sheetView zoomScalePageLayoutView="0" workbookViewId="0" topLeftCell="A1">
      <selection activeCell="A1" sqref="A1"/>
    </sheetView>
  </sheetViews>
  <sheetFormatPr defaultColWidth="11.421875" defaultRowHeight="12.75"/>
  <sheetData>
    <row r="8" ht="12.75">
      <c r="A8" s="1"/>
    </row>
    <row r="10" ht="12.75">
      <c r="A10" s="1"/>
    </row>
    <row r="12" ht="12.75">
      <c r="A12" s="1"/>
    </row>
    <row r="14" ht="12.75">
      <c r="A14" s="1"/>
    </row>
    <row r="43" ht="12.75">
      <c r="B43">
        <v>174.322</v>
      </c>
    </row>
    <row r="62" ht="12.75">
      <c r="A62" s="1540"/>
    </row>
    <row r="86" ht="12.75">
      <c r="A86" s="1540"/>
    </row>
    <row r="90" ht="12.75">
      <c r="A90" s="1540"/>
    </row>
  </sheetData>
  <sheetProtection/>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&amp;C&amp;9- 30 -</oddHeader>
  </headerFooter>
  <drawing r:id="rId1"/>
</worksheet>
</file>

<file path=xl/worksheets/sheet23.xml><?xml version="1.0" encoding="utf-8"?>
<worksheet xmlns="http://schemas.openxmlformats.org/spreadsheetml/2006/main" xmlns:r="http://schemas.openxmlformats.org/officeDocument/2006/relationships">
  <dimension ref="A1:L86"/>
  <sheetViews>
    <sheetView zoomScalePageLayoutView="0" workbookViewId="0" topLeftCell="A1">
      <selection activeCell="A1" sqref="A1"/>
    </sheetView>
  </sheetViews>
  <sheetFormatPr defaultColWidth="11.421875" defaultRowHeight="11.25" customHeight="1"/>
  <cols>
    <col min="1" max="1" width="8.7109375" style="42" customWidth="1"/>
    <col min="2" max="2" width="10.8515625" style="731" customWidth="1"/>
    <col min="3" max="3" width="10.7109375" style="41" customWidth="1"/>
    <col min="4" max="5" width="10.7109375" style="41" bestFit="1" customWidth="1"/>
    <col min="6" max="6" width="10.7109375" style="731" bestFit="1" customWidth="1"/>
    <col min="7" max="16384" width="11.421875" style="41" customWidth="1"/>
  </cols>
  <sheetData>
    <row r="1" spans="1:6" ht="11.25" customHeight="1">
      <c r="A1" s="86"/>
      <c r="B1" s="729"/>
      <c r="C1" s="40"/>
      <c r="D1" s="40"/>
      <c r="E1" s="40"/>
      <c r="F1" s="729"/>
    </row>
    <row r="2" spans="1:6" ht="11.25" customHeight="1">
      <c r="A2" s="39"/>
      <c r="B2" s="729"/>
      <c r="C2" s="40"/>
      <c r="D2" s="40"/>
      <c r="E2" s="40"/>
      <c r="F2" s="729"/>
    </row>
    <row r="3" spans="1:8" ht="14.25" customHeight="1">
      <c r="A3" s="1594" t="s">
        <v>129</v>
      </c>
      <c r="B3" s="1594"/>
      <c r="C3" s="1594"/>
      <c r="D3" s="1594"/>
      <c r="E3" s="1594"/>
      <c r="F3" s="1594"/>
      <c r="H3" s="731"/>
    </row>
    <row r="4" spans="1:6" ht="14.25" customHeight="1">
      <c r="A4" s="1594" t="s">
        <v>130</v>
      </c>
      <c r="B4" s="1594"/>
      <c r="C4" s="1594"/>
      <c r="D4" s="1594"/>
      <c r="E4" s="1594"/>
      <c r="F4" s="1594"/>
    </row>
    <row r="5" spans="1:8" ht="11.25" customHeight="1">
      <c r="A5" s="87"/>
      <c r="B5" s="729"/>
      <c r="C5" s="40"/>
      <c r="D5" s="40"/>
      <c r="E5" s="40"/>
      <c r="F5" s="729"/>
      <c r="H5" s="731"/>
    </row>
    <row r="7" spans="1:6" ht="10.5" customHeight="1">
      <c r="A7" s="1555" t="s">
        <v>250</v>
      </c>
      <c r="B7" s="732" t="s">
        <v>131</v>
      </c>
      <c r="C7" s="47" t="s">
        <v>243</v>
      </c>
      <c r="D7" s="47"/>
      <c r="E7" s="47"/>
      <c r="F7" s="733"/>
    </row>
    <row r="8" spans="1:6" ht="10.5" customHeight="1">
      <c r="A8" s="1556"/>
      <c r="B8" s="734" t="s">
        <v>244</v>
      </c>
      <c r="C8" s="50" t="s">
        <v>176</v>
      </c>
      <c r="D8" s="50" t="s">
        <v>6</v>
      </c>
      <c r="E8" s="50" t="s">
        <v>7</v>
      </c>
      <c r="F8" s="724" t="s">
        <v>246</v>
      </c>
    </row>
    <row r="9" spans="1:6" ht="10.5" customHeight="1">
      <c r="A9" s="52"/>
      <c r="B9" s="748"/>
      <c r="C9" s="103"/>
      <c r="D9" s="103"/>
      <c r="E9" s="103"/>
      <c r="F9" s="748"/>
    </row>
    <row r="10" spans="1:6" ht="10.5" customHeight="1">
      <c r="A10" s="1554" t="s">
        <v>345</v>
      </c>
      <c r="B10" s="1554"/>
      <c r="C10" s="1554"/>
      <c r="D10" s="1554"/>
      <c r="E10" s="1554"/>
      <c r="F10" s="1554"/>
    </row>
    <row r="11" spans="1:2" ht="10.5" customHeight="1">
      <c r="A11" s="52"/>
      <c r="B11" s="735"/>
    </row>
    <row r="12" spans="1:7" ht="10.5" customHeight="1">
      <c r="A12" s="55">
        <v>1990</v>
      </c>
      <c r="B12" s="752">
        <v>28097.908</v>
      </c>
      <c r="C12" s="57">
        <v>22673.915</v>
      </c>
      <c r="D12" s="57">
        <v>4039.25</v>
      </c>
      <c r="E12" s="57">
        <v>1384.743</v>
      </c>
      <c r="F12" s="737" t="s">
        <v>397</v>
      </c>
      <c r="G12" s="653"/>
    </row>
    <row r="13" spans="1:7" ht="10.5" customHeight="1">
      <c r="A13" s="55">
        <v>1995</v>
      </c>
      <c r="B13" s="752">
        <v>13239.791200738326</v>
      </c>
      <c r="C13" s="57">
        <v>2607.333635332</v>
      </c>
      <c r="D13" s="57">
        <v>7235.982248394001</v>
      </c>
      <c r="E13" s="57">
        <v>3396.4163730123246</v>
      </c>
      <c r="F13" s="737" t="s">
        <v>397</v>
      </c>
      <c r="G13" s="653"/>
    </row>
    <row r="14" spans="1:7" ht="10.5" customHeight="1">
      <c r="A14" s="55">
        <v>2000</v>
      </c>
      <c r="B14" s="752">
        <v>12058.90541826876</v>
      </c>
      <c r="C14" s="57">
        <v>596.370427916</v>
      </c>
      <c r="D14" s="57">
        <v>6806.044198701999</v>
      </c>
      <c r="E14" s="57">
        <v>4656.49079165076</v>
      </c>
      <c r="F14" s="737" t="s">
        <v>397</v>
      </c>
      <c r="G14" s="653"/>
    </row>
    <row r="15" spans="1:7" ht="10.5" customHeight="1">
      <c r="A15" s="55">
        <v>2001</v>
      </c>
      <c r="B15" s="752">
        <v>12339.2175736778</v>
      </c>
      <c r="C15" s="57">
        <v>502.733237649</v>
      </c>
      <c r="D15" s="57">
        <v>6999.3834764</v>
      </c>
      <c r="E15" s="57">
        <v>4837.1008596288</v>
      </c>
      <c r="F15" s="737" t="s">
        <v>397</v>
      </c>
      <c r="G15" s="653"/>
    </row>
    <row r="16" spans="1:6" ht="10.5" customHeight="1">
      <c r="A16" s="55">
        <v>2002</v>
      </c>
      <c r="B16" s="752">
        <v>12065.917381097921</v>
      </c>
      <c r="C16" s="57">
        <v>499.153928318</v>
      </c>
      <c r="D16" s="57">
        <v>6714.47766575656</v>
      </c>
      <c r="E16" s="57">
        <v>4852.28578702336</v>
      </c>
      <c r="F16" s="737" t="s">
        <v>397</v>
      </c>
    </row>
    <row r="17" spans="1:7" ht="10.5" customHeight="1">
      <c r="A17" s="55">
        <v>2003</v>
      </c>
      <c r="B17" s="752">
        <v>11923.778296359498</v>
      </c>
      <c r="C17" s="57">
        <v>442.1534584611</v>
      </c>
      <c r="D17" s="57">
        <v>6468.1749193959995</v>
      </c>
      <c r="E17" s="57">
        <v>4944.3546785024</v>
      </c>
      <c r="F17" s="737">
        <v>69.09524</v>
      </c>
      <c r="G17" s="653"/>
    </row>
    <row r="18" spans="1:7" ht="10.5" customHeight="1">
      <c r="A18" s="55">
        <v>2004</v>
      </c>
      <c r="B18" s="752">
        <v>11812.361626097987</v>
      </c>
      <c r="C18" s="57">
        <v>429.12154059299996</v>
      </c>
      <c r="D18" s="57">
        <v>6345.361920717786</v>
      </c>
      <c r="E18" s="57">
        <v>4994.383764787201</v>
      </c>
      <c r="F18" s="737">
        <v>43.4944</v>
      </c>
      <c r="G18" s="653"/>
    </row>
    <row r="19" spans="1:7" ht="10.5" customHeight="1">
      <c r="A19" s="55">
        <v>2005</v>
      </c>
      <c r="B19" s="752">
        <v>11449.95913769</v>
      </c>
      <c r="C19" s="57">
        <v>385.735537025</v>
      </c>
      <c r="D19" s="57">
        <v>6071.786642841</v>
      </c>
      <c r="E19" s="57">
        <v>4945.574317824</v>
      </c>
      <c r="F19" s="737">
        <v>46.862640000000006</v>
      </c>
      <c r="G19" s="653"/>
    </row>
    <row r="20" spans="1:7" ht="10.5" customHeight="1">
      <c r="A20" s="55">
        <v>2006</v>
      </c>
      <c r="B20" s="752">
        <v>11282.941514097998</v>
      </c>
      <c r="C20" s="57">
        <v>344.594146562</v>
      </c>
      <c r="D20" s="57">
        <v>6018.894784880001</v>
      </c>
      <c r="E20" s="57">
        <v>4903.377862656</v>
      </c>
      <c r="F20" s="737">
        <v>16.07472</v>
      </c>
      <c r="G20" s="653"/>
    </row>
    <row r="21" spans="1:7" ht="10.5" customHeight="1">
      <c r="A21" s="55">
        <v>2007</v>
      </c>
      <c r="B21" s="752">
        <v>10422.794414461001</v>
      </c>
      <c r="C21" s="57">
        <v>447.8726743329999</v>
      </c>
      <c r="D21" s="57">
        <v>5197.3849384000005</v>
      </c>
      <c r="E21" s="57">
        <v>4674.977489280001</v>
      </c>
      <c r="F21" s="737">
        <v>102.24344</v>
      </c>
      <c r="G21" s="653"/>
    </row>
    <row r="22" spans="1:7" ht="10.5" customHeight="1">
      <c r="A22" s="55">
        <v>2008</v>
      </c>
      <c r="B22" s="752">
        <v>10911</v>
      </c>
      <c r="C22" s="57">
        <v>483</v>
      </c>
      <c r="D22" s="57">
        <v>5653</v>
      </c>
      <c r="E22" s="57">
        <v>4637</v>
      </c>
      <c r="F22" s="737">
        <v>138</v>
      </c>
      <c r="G22" s="653"/>
    </row>
    <row r="23" spans="1:6" ht="10.5" customHeight="1">
      <c r="A23" s="52"/>
      <c r="B23" s="737"/>
      <c r="C23" s="57"/>
      <c r="D23" s="57"/>
      <c r="E23" s="57"/>
      <c r="F23" s="737"/>
    </row>
    <row r="24" spans="1:6" ht="10.5" customHeight="1">
      <c r="A24" s="58" t="s">
        <v>248</v>
      </c>
      <c r="B24" s="726"/>
      <c r="C24" s="58"/>
      <c r="D24" s="58"/>
      <c r="E24" s="58"/>
      <c r="F24" s="740"/>
    </row>
    <row r="25" ht="10.5" customHeight="1"/>
    <row r="26" spans="1:6" ht="10.5" customHeight="1">
      <c r="A26" s="55">
        <v>1990</v>
      </c>
      <c r="B26" s="753">
        <v>100</v>
      </c>
      <c r="C26" s="59">
        <f aca="true" t="shared" si="0" ref="C26:C32">C12/B12*100</f>
        <v>80.69609666313949</v>
      </c>
      <c r="D26" s="59">
        <f aca="true" t="shared" si="1" ref="D26:D32">SUM(D12/B12*100)</f>
        <v>14.375625402432096</v>
      </c>
      <c r="E26" s="59">
        <f aca="true" t="shared" si="2" ref="E26:E32">SUM(E12/B12*100)</f>
        <v>4.928277934428428</v>
      </c>
      <c r="F26" s="737" t="s">
        <v>397</v>
      </c>
    </row>
    <row r="27" spans="1:8" ht="10.5" customHeight="1">
      <c r="A27" s="55">
        <v>1995</v>
      </c>
      <c r="B27" s="753">
        <v>100</v>
      </c>
      <c r="C27" s="59">
        <f t="shared" si="0"/>
        <v>19.693162798417852</v>
      </c>
      <c r="D27" s="59">
        <f t="shared" si="1"/>
        <v>54.65329580114889</v>
      </c>
      <c r="E27" s="59">
        <f t="shared" si="2"/>
        <v>25.653096197037616</v>
      </c>
      <c r="F27" s="737" t="s">
        <v>397</v>
      </c>
      <c r="G27" s="53"/>
      <c r="H27" s="53"/>
    </row>
    <row r="28" spans="1:8" ht="10.5" customHeight="1">
      <c r="A28" s="55">
        <v>2000</v>
      </c>
      <c r="B28" s="753">
        <v>100</v>
      </c>
      <c r="C28" s="59">
        <f t="shared" si="0"/>
        <v>4.945477281980525</v>
      </c>
      <c r="D28" s="59">
        <f t="shared" si="1"/>
        <v>56.43998325412781</v>
      </c>
      <c r="E28" s="59">
        <f t="shared" si="2"/>
        <v>38.61453946389166</v>
      </c>
      <c r="F28" s="737" t="s">
        <v>397</v>
      </c>
      <c r="G28" s="53"/>
      <c r="H28" s="53"/>
    </row>
    <row r="29" spans="1:8" ht="10.5" customHeight="1">
      <c r="A29" s="55">
        <v>2001</v>
      </c>
      <c r="B29" s="753">
        <v>100</v>
      </c>
      <c r="C29" s="59">
        <f t="shared" si="0"/>
        <v>4.074271603099356</v>
      </c>
      <c r="D29" s="59">
        <f t="shared" si="1"/>
        <v>56.72469453274888</v>
      </c>
      <c r="E29" s="59">
        <f t="shared" si="2"/>
        <v>39.20103386415176</v>
      </c>
      <c r="F29" s="737" t="s">
        <v>397</v>
      </c>
      <c r="G29" s="53"/>
      <c r="H29" s="53"/>
    </row>
    <row r="30" spans="1:8" ht="10.5" customHeight="1">
      <c r="A30" s="55">
        <v>2002</v>
      </c>
      <c r="B30" s="753">
        <v>100</v>
      </c>
      <c r="C30" s="59">
        <f t="shared" si="0"/>
        <v>4.136891647376589</v>
      </c>
      <c r="D30" s="59">
        <f t="shared" si="1"/>
        <v>55.64829804217991</v>
      </c>
      <c r="E30" s="59">
        <f t="shared" si="2"/>
        <v>40.2148103104435</v>
      </c>
      <c r="F30" s="737" t="s">
        <v>397</v>
      </c>
      <c r="G30" s="53"/>
      <c r="H30" s="53"/>
    </row>
    <row r="31" spans="1:8" ht="10.5" customHeight="1">
      <c r="A31" s="55">
        <v>2003</v>
      </c>
      <c r="B31" s="753">
        <v>100</v>
      </c>
      <c r="C31" s="59">
        <f t="shared" si="0"/>
        <v>3.708165712843687</v>
      </c>
      <c r="D31" s="59">
        <f t="shared" si="1"/>
        <v>54.24601798719142</v>
      </c>
      <c r="E31" s="59">
        <f t="shared" si="2"/>
        <v>41.46634192294554</v>
      </c>
      <c r="F31" s="739">
        <f>SUM(F17/B17*100)</f>
        <v>0.5794743770193695</v>
      </c>
      <c r="G31" s="53"/>
      <c r="H31" s="53"/>
    </row>
    <row r="32" spans="1:8" ht="10.5" customHeight="1">
      <c r="A32" s="55">
        <v>2004</v>
      </c>
      <c r="B32" s="753">
        <v>100</v>
      </c>
      <c r="C32" s="59">
        <f t="shared" si="0"/>
        <v>3.6328175023435425</v>
      </c>
      <c r="D32" s="59">
        <f t="shared" si="1"/>
        <v>53.71797885613725</v>
      </c>
      <c r="E32" s="59">
        <f t="shared" si="2"/>
        <v>42.280992767379495</v>
      </c>
      <c r="F32" s="739">
        <f>SUM(F18/B18*100)</f>
        <v>0.3682108741397179</v>
      </c>
      <c r="G32" s="53"/>
      <c r="H32" s="53"/>
    </row>
    <row r="33" spans="1:8" ht="10.5" customHeight="1">
      <c r="A33" s="55">
        <v>2005</v>
      </c>
      <c r="B33" s="753">
        <v>100</v>
      </c>
      <c r="C33" s="59">
        <f>C19/$B$19*100</f>
        <v>3.368881341726964</v>
      </c>
      <c r="D33" s="59">
        <f>D19/$B$19*100</f>
        <v>53.028893551719406</v>
      </c>
      <c r="E33" s="59">
        <f>E19/$B$19*100</f>
        <v>43.19294294723358</v>
      </c>
      <c r="F33" s="739">
        <f>F19/$B$19*100</f>
        <v>0.40928215932004125</v>
      </c>
      <c r="G33" s="53"/>
      <c r="H33" s="53"/>
    </row>
    <row r="34" spans="1:8" ht="10.5" customHeight="1">
      <c r="A34" s="55">
        <v>2006</v>
      </c>
      <c r="B34" s="753">
        <v>100</v>
      </c>
      <c r="C34" s="59">
        <f>C20/$B$20*100</f>
        <v>3.0541162172243004</v>
      </c>
      <c r="D34" s="59">
        <f>D20/$B$20*100</f>
        <v>53.34508538716975</v>
      </c>
      <c r="E34" s="59">
        <f>E20/$B$20*100</f>
        <v>43.45832916468853</v>
      </c>
      <c r="F34" s="59">
        <f>F20/$B$20*100</f>
        <v>0.1424692309174402</v>
      </c>
      <c r="G34" s="53"/>
      <c r="H34" s="53"/>
    </row>
    <row r="35" spans="1:8" ht="10.5" customHeight="1">
      <c r="A35" s="55">
        <v>2007</v>
      </c>
      <c r="B35" s="753">
        <v>100</v>
      </c>
      <c r="C35" s="59">
        <f>C21/$B$21*100</f>
        <v>4.297049874759148</v>
      </c>
      <c r="D35" s="59">
        <f>D21/$B$21*100</f>
        <v>49.86556130464342</v>
      </c>
      <c r="E35" s="59">
        <f>E21/$B$21*100</f>
        <v>44.85339826710724</v>
      </c>
      <c r="F35" s="59">
        <f>F21/$B$21*100</f>
        <v>0.9809599607773457</v>
      </c>
      <c r="G35" s="53"/>
      <c r="H35" s="53"/>
    </row>
    <row r="36" spans="1:8" ht="10.5" customHeight="1">
      <c r="A36" s="55">
        <v>2008</v>
      </c>
      <c r="B36" s="753">
        <v>100</v>
      </c>
      <c r="C36" s="59">
        <f>C22/$B$22*100</f>
        <v>4.426725323068463</v>
      </c>
      <c r="D36" s="59">
        <f>D22/$B$22*100</f>
        <v>51.810099899184316</v>
      </c>
      <c r="E36" s="59">
        <f>E22/$B$22*100</f>
        <v>42.49839611401338</v>
      </c>
      <c r="F36" s="59">
        <f>F22/$B$22*100</f>
        <v>1.2647786637338465</v>
      </c>
      <c r="G36" s="53"/>
      <c r="H36" s="53"/>
    </row>
    <row r="37" spans="1:8" ht="10.5" customHeight="1">
      <c r="A37" s="52"/>
      <c r="B37" s="754"/>
      <c r="C37" s="59"/>
      <c r="D37" s="59"/>
      <c r="E37" s="59"/>
      <c r="F37" s="739"/>
      <c r="G37" s="53"/>
      <c r="H37" s="53"/>
    </row>
    <row r="38" spans="1:6" ht="10.5" customHeight="1">
      <c r="A38" s="58" t="s">
        <v>132</v>
      </c>
      <c r="B38" s="726"/>
      <c r="C38" s="40"/>
      <c r="D38" s="40"/>
      <c r="E38" s="40"/>
      <c r="F38" s="729"/>
    </row>
    <row r="39" spans="1:2" ht="10.5" customHeight="1">
      <c r="A39" s="52"/>
      <c r="B39" s="755"/>
    </row>
    <row r="40" spans="1:8" ht="10.5" customHeight="1">
      <c r="A40" s="55">
        <v>1990</v>
      </c>
      <c r="B40" s="753">
        <v>100</v>
      </c>
      <c r="C40" s="59">
        <v>100</v>
      </c>
      <c r="D40" s="59">
        <v>100</v>
      </c>
      <c r="E40" s="59">
        <v>100</v>
      </c>
      <c r="F40" s="737" t="s">
        <v>398</v>
      </c>
      <c r="G40" s="60"/>
      <c r="H40" s="60"/>
    </row>
    <row r="41" spans="1:6" ht="10.5" customHeight="1">
      <c r="A41" s="55">
        <v>1995</v>
      </c>
      <c r="B41" s="753">
        <f>SUM(B13/$B$12*100)</f>
        <v>47.120202688179944</v>
      </c>
      <c r="C41" s="59">
        <f>C13/$C$12*100</f>
        <v>11.499265280530512</v>
      </c>
      <c r="D41" s="59">
        <f>SUM(D13/$D$12*100)</f>
        <v>179.1417280038126</v>
      </c>
      <c r="E41" s="59">
        <f>SUM(E13/$E$12*100)</f>
        <v>245.27413195172855</v>
      </c>
      <c r="F41" s="737" t="s">
        <v>398</v>
      </c>
    </row>
    <row r="42" spans="1:6" ht="10.5" customHeight="1">
      <c r="A42" s="55">
        <v>2000</v>
      </c>
      <c r="B42" s="753">
        <f aca="true" t="shared" si="3" ref="B42:B50">B14/$B$12*100</f>
        <v>42.917449292910916</v>
      </c>
      <c r="C42" s="59">
        <v>2.6302049201295854</v>
      </c>
      <c r="D42" s="59">
        <v>168.4977210794578</v>
      </c>
      <c r="E42" s="59">
        <v>336.2711197421298</v>
      </c>
      <c r="F42" s="737" t="s">
        <v>398</v>
      </c>
    </row>
    <row r="43" spans="1:6" ht="10.5" customHeight="1">
      <c r="A43" s="55">
        <v>2001</v>
      </c>
      <c r="B43" s="753">
        <f t="shared" si="3"/>
        <v>43.9150757190813</v>
      </c>
      <c r="C43" s="59">
        <f aca="true" t="shared" si="4" ref="C43:C50">C15/$C$12*100</f>
        <v>2.2172317292756896</v>
      </c>
      <c r="D43" s="59">
        <f>SUM(D15/$D$12*100)</f>
        <v>173.28423535062203</v>
      </c>
      <c r="E43" s="59">
        <f>SUM(E15/$E$12*100)</f>
        <v>349.31397809043267</v>
      </c>
      <c r="F43" s="737" t="s">
        <v>398</v>
      </c>
    </row>
    <row r="44" spans="1:6" ht="10.5" customHeight="1">
      <c r="A44" s="55">
        <v>2002</v>
      </c>
      <c r="B44" s="753">
        <f t="shared" si="3"/>
        <v>42.94240475517936</v>
      </c>
      <c r="C44" s="59">
        <f t="shared" si="4"/>
        <v>2.201445706742748</v>
      </c>
      <c r="D44" s="59">
        <f>SUM(D16/$D$12*100)</f>
        <v>166.23080190026764</v>
      </c>
      <c r="E44" s="59">
        <f>SUM(E16/$E$12*100)</f>
        <v>350.41056622227813</v>
      </c>
      <c r="F44" s="737" t="s">
        <v>398</v>
      </c>
    </row>
    <row r="45" spans="1:6" ht="10.5" customHeight="1">
      <c r="A45" s="55">
        <v>2003</v>
      </c>
      <c r="B45" s="753">
        <f t="shared" si="3"/>
        <v>42.43653405214188</v>
      </c>
      <c r="C45" s="59">
        <f t="shared" si="4"/>
        <v>1.950053435681928</v>
      </c>
      <c r="D45" s="59">
        <f>SUM(D17/$D$12*100)</f>
        <v>160.1330672623878</v>
      </c>
      <c r="E45" s="59">
        <f>SUM(E17/$E$12*100)</f>
        <v>357.0593733640394</v>
      </c>
      <c r="F45" s="737" t="s">
        <v>398</v>
      </c>
    </row>
    <row r="46" spans="1:6" ht="10.5" customHeight="1">
      <c r="A46" s="55">
        <v>2004</v>
      </c>
      <c r="B46" s="753">
        <f t="shared" si="3"/>
        <v>42.040003925196096</v>
      </c>
      <c r="C46" s="59">
        <f t="shared" si="4"/>
        <v>1.8925780598233695</v>
      </c>
      <c r="D46" s="59">
        <f>SUM(D18/$D$12*100)</f>
        <v>157.09257710510084</v>
      </c>
      <c r="E46" s="59">
        <f>SUM(E18/$E$12*100)</f>
        <v>360.6722521642789</v>
      </c>
      <c r="F46" s="737" t="s">
        <v>398</v>
      </c>
    </row>
    <row r="47" spans="1:6" ht="10.5" customHeight="1">
      <c r="A47" s="55">
        <v>2005</v>
      </c>
      <c r="B47" s="753">
        <f t="shared" si="3"/>
        <v>40.75021933195169</v>
      </c>
      <c r="C47" s="59">
        <f t="shared" si="4"/>
        <v>1.7012304095918152</v>
      </c>
      <c r="D47" s="59">
        <f>D19/$D$12*100</f>
        <v>150.31965446162033</v>
      </c>
      <c r="E47" s="59">
        <f>E19/$E$12*100</f>
        <v>357.14745030839657</v>
      </c>
      <c r="F47" s="737" t="s">
        <v>398</v>
      </c>
    </row>
    <row r="48" spans="1:6" ht="10.5" customHeight="1">
      <c r="A48" s="55">
        <v>2006</v>
      </c>
      <c r="B48" s="753">
        <f t="shared" si="3"/>
        <v>40.15580631162291</v>
      </c>
      <c r="C48" s="59">
        <f t="shared" si="4"/>
        <v>1.5197822985664362</v>
      </c>
      <c r="D48" s="59">
        <f>D20/$D$12*100</f>
        <v>149.01020696614472</v>
      </c>
      <c r="E48" s="59">
        <f>E20/$E$12*100</f>
        <v>354.10020940030023</v>
      </c>
      <c r="F48" s="737" t="s">
        <v>398</v>
      </c>
    </row>
    <row r="49" spans="1:6" ht="10.5" customHeight="1">
      <c r="A49" s="55">
        <v>2007</v>
      </c>
      <c r="B49" s="753">
        <f t="shared" si="3"/>
        <v>37.09455669959843</v>
      </c>
      <c r="C49" s="59">
        <f t="shared" si="4"/>
        <v>1.9752772043689848</v>
      </c>
      <c r="D49" s="59">
        <f>D21/$D$12*100</f>
        <v>128.67202917373274</v>
      </c>
      <c r="E49" s="59">
        <f>E21/$E$12*100</f>
        <v>337.606147081444</v>
      </c>
      <c r="F49" s="737" t="s">
        <v>398</v>
      </c>
    </row>
    <row r="50" spans="1:6" ht="10.5" customHeight="1">
      <c r="A50" s="55">
        <v>2008</v>
      </c>
      <c r="B50" s="753">
        <f t="shared" si="3"/>
        <v>38.832072480271485</v>
      </c>
      <c r="C50" s="59">
        <f t="shared" si="4"/>
        <v>2.130201158467781</v>
      </c>
      <c r="D50" s="59">
        <f>D22/$D$12*100</f>
        <v>139.95172371108498</v>
      </c>
      <c r="E50" s="59">
        <f>E22/$E$12*100</f>
        <v>334.86358118437863</v>
      </c>
      <c r="F50" s="737" t="s">
        <v>398</v>
      </c>
    </row>
    <row r="51" spans="1:6" ht="10.5" customHeight="1">
      <c r="A51" s="52"/>
      <c r="B51" s="739"/>
      <c r="C51" s="59"/>
      <c r="D51" s="59"/>
      <c r="E51" s="59"/>
      <c r="F51" s="749"/>
    </row>
    <row r="52" spans="1:6" ht="10.5" customHeight="1">
      <c r="A52" s="58" t="s">
        <v>133</v>
      </c>
      <c r="B52" s="726"/>
      <c r="C52" s="58"/>
      <c r="D52" s="58"/>
      <c r="E52" s="58"/>
      <c r="F52" s="740"/>
    </row>
    <row r="53" ht="10.5" customHeight="1"/>
    <row r="54" spans="1:12" ht="10.5" customHeight="1">
      <c r="A54" s="55">
        <v>1990</v>
      </c>
      <c r="B54" s="756" t="s">
        <v>395</v>
      </c>
      <c r="C54" s="60" t="s">
        <v>249</v>
      </c>
      <c r="D54" s="60" t="s">
        <v>249</v>
      </c>
      <c r="E54" s="60" t="s">
        <v>249</v>
      </c>
      <c r="F54" s="750" t="s">
        <v>249</v>
      </c>
      <c r="G54" s="60"/>
      <c r="H54" s="60"/>
      <c r="I54" s="60"/>
      <c r="J54" s="60"/>
      <c r="K54" s="60"/>
      <c r="L54" s="60"/>
    </row>
    <row r="55" spans="1:12" ht="10.5" customHeight="1">
      <c r="A55" s="55">
        <v>1995</v>
      </c>
      <c r="B55" s="757">
        <f>B13/13992*100-100</f>
        <v>-5.375991990149188</v>
      </c>
      <c r="C55" s="63">
        <f>C13/4781*100-100</f>
        <v>-45.46468029006484</v>
      </c>
      <c r="D55" s="64">
        <f>D13/6731*100-100</f>
        <v>7.502336181756064</v>
      </c>
      <c r="E55" s="64">
        <f>E13/2480*100-100</f>
        <v>36.95227310533568</v>
      </c>
      <c r="F55" s="737" t="s">
        <v>146</v>
      </c>
      <c r="G55" s="60"/>
      <c r="H55" s="60"/>
      <c r="I55" s="60"/>
      <c r="J55" s="60"/>
      <c r="K55" s="60"/>
      <c r="L55" s="60"/>
    </row>
    <row r="56" spans="1:6" ht="10.5" customHeight="1">
      <c r="A56" s="55">
        <v>2000</v>
      </c>
      <c r="B56" s="757">
        <f>B14/12438*100-100</f>
        <v>-3.047874109432712</v>
      </c>
      <c r="C56" s="63">
        <f>C14/761*100-100</f>
        <v>-21.633320904599202</v>
      </c>
      <c r="D56" s="64">
        <f>D14/6998*100-100</f>
        <v>-2.743009449814238</v>
      </c>
      <c r="E56" s="64">
        <f>E14/4679*100-100</f>
        <v>-0.4810687828433373</v>
      </c>
      <c r="F56" s="737" t="s">
        <v>146</v>
      </c>
    </row>
    <row r="57" spans="1:7" ht="10.5" customHeight="1">
      <c r="A57" s="55">
        <v>2001</v>
      </c>
      <c r="B57" s="757">
        <f>B15/B14*100-100</f>
        <v>2.32452404000432</v>
      </c>
      <c r="C57" s="63">
        <f aca="true" t="shared" si="5" ref="B57:C64">C15/C14*100-100</f>
        <v>-15.701179314710927</v>
      </c>
      <c r="D57" s="64">
        <v>2.8406997082809653</v>
      </c>
      <c r="E57" s="64">
        <v>3.8786733628224823</v>
      </c>
      <c r="F57" s="737" t="s">
        <v>146</v>
      </c>
      <c r="G57" s="53"/>
    </row>
    <row r="58" spans="1:7" ht="10.5" customHeight="1">
      <c r="A58" s="55">
        <v>2002</v>
      </c>
      <c r="B58" s="757">
        <f t="shared" si="5"/>
        <v>-2.214890781753354</v>
      </c>
      <c r="C58" s="63">
        <f t="shared" si="5"/>
        <v>-0.7119699003269346</v>
      </c>
      <c r="D58" s="64">
        <f aca="true" t="shared" si="6" ref="D58:E60">(D16/D15*100)-100</f>
        <v>-4.070441512514137</v>
      </c>
      <c r="E58" s="64">
        <f t="shared" si="6"/>
        <v>0.31392620983564257</v>
      </c>
      <c r="F58" s="737" t="s">
        <v>146</v>
      </c>
      <c r="G58" s="53"/>
    </row>
    <row r="59" spans="1:7" ht="10.5" customHeight="1">
      <c r="A59" s="55">
        <v>2003</v>
      </c>
      <c r="B59" s="757">
        <f aca="true" t="shared" si="7" ref="B59:B64">B17/B16*100-100</f>
        <v>-1.1780213658771856</v>
      </c>
      <c r="C59" s="63">
        <f t="shared" si="5"/>
        <v>-11.41941726252152</v>
      </c>
      <c r="D59" s="64">
        <f t="shared" si="6"/>
        <v>-3.6682339062156615</v>
      </c>
      <c r="E59" s="64">
        <f t="shared" si="6"/>
        <v>1.8974334060302596</v>
      </c>
      <c r="F59" s="737" t="s">
        <v>146</v>
      </c>
      <c r="G59" s="53"/>
    </row>
    <row r="60" spans="1:7" ht="10.5" customHeight="1">
      <c r="A60" s="55">
        <v>2004</v>
      </c>
      <c r="B60" s="757">
        <f t="shared" si="7"/>
        <v>-0.9344074293592683</v>
      </c>
      <c r="C60" s="63">
        <f t="shared" si="5"/>
        <v>-2.94737440558697</v>
      </c>
      <c r="D60" s="64">
        <f t="shared" si="6"/>
        <v>-1.8987272330860492</v>
      </c>
      <c r="E60" s="64">
        <f t="shared" si="6"/>
        <v>1.0118425869066954</v>
      </c>
      <c r="F60" s="751">
        <f>F18/F17*100-100</f>
        <v>-37.05152482283874</v>
      </c>
      <c r="G60" s="53"/>
    </row>
    <row r="61" spans="1:7" ht="11.25" customHeight="1">
      <c r="A61" s="55">
        <v>2005</v>
      </c>
      <c r="B61" s="757">
        <f t="shared" si="7"/>
        <v>-3.0679935128916327</v>
      </c>
      <c r="C61" s="63">
        <f t="shared" si="5"/>
        <v>-10.110423146795469</v>
      </c>
      <c r="D61" s="64">
        <f aca="true" t="shared" si="8" ref="D61:E64">D19/D18*100-100</f>
        <v>-4.311421181249813</v>
      </c>
      <c r="E61" s="64">
        <f t="shared" si="8"/>
        <v>-0.9772866736298909</v>
      </c>
      <c r="F61" s="751">
        <f>F19/F18*100-100</f>
        <v>7.744077398469699</v>
      </c>
      <c r="G61" s="64"/>
    </row>
    <row r="62" spans="1:7" ht="11.25" customHeight="1">
      <c r="A62" s="55">
        <v>2006</v>
      </c>
      <c r="B62" s="757">
        <f t="shared" si="7"/>
        <v>-1.4586744073367868</v>
      </c>
      <c r="C62" s="63">
        <f t="shared" si="5"/>
        <v>-10.665698779092153</v>
      </c>
      <c r="D62" s="64">
        <f t="shared" si="8"/>
        <v>-0.8711086385645928</v>
      </c>
      <c r="E62" s="64">
        <f t="shared" si="8"/>
        <v>-0.8532164811662568</v>
      </c>
      <c r="F62" s="751">
        <f>F20/F19*100-100</f>
        <v>-65.69821930646674</v>
      </c>
      <c r="G62" s="53"/>
    </row>
    <row r="63" spans="1:7" ht="11.25" customHeight="1">
      <c r="A63" s="55">
        <v>2007</v>
      </c>
      <c r="B63" s="757">
        <f t="shared" si="7"/>
        <v>-7.6234295689847045</v>
      </c>
      <c r="C63" s="64">
        <f t="shared" si="5"/>
        <v>29.971062712876886</v>
      </c>
      <c r="D63" s="64">
        <f t="shared" si="8"/>
        <v>-13.648848764455991</v>
      </c>
      <c r="E63" s="64">
        <f t="shared" si="8"/>
        <v>-4.658021057595633</v>
      </c>
      <c r="F63" s="751">
        <f>F21/F20*100-100</f>
        <v>536.0511411707328</v>
      </c>
      <c r="G63" s="53"/>
    </row>
    <row r="64" spans="1:7" ht="11.25" customHeight="1">
      <c r="A64" s="55">
        <v>2008</v>
      </c>
      <c r="B64" s="757">
        <f t="shared" si="7"/>
        <v>4.684018182893851</v>
      </c>
      <c r="C64" s="64">
        <f t="shared" si="5"/>
        <v>7.8431500022442435</v>
      </c>
      <c r="D64" s="64">
        <f t="shared" si="8"/>
        <v>8.766236617068031</v>
      </c>
      <c r="E64" s="64">
        <f t="shared" si="8"/>
        <v>-0.8123566234721977</v>
      </c>
      <c r="F64" s="751">
        <f>F22/F21*100-100</f>
        <v>34.97198451069329</v>
      </c>
      <c r="G64" s="53"/>
    </row>
    <row r="65" spans="1:7" ht="11.25" customHeight="1">
      <c r="A65" s="52"/>
      <c r="B65" s="735"/>
      <c r="C65" s="53"/>
      <c r="D65" s="53"/>
      <c r="E65" s="53"/>
      <c r="F65" s="735"/>
      <c r="G65" s="53"/>
    </row>
    <row r="66" spans="1:7" ht="11.25" customHeight="1">
      <c r="A66" s="52"/>
      <c r="B66" s="735"/>
      <c r="C66" s="53"/>
      <c r="D66" s="53"/>
      <c r="E66" s="53"/>
      <c r="F66" s="735"/>
      <c r="G66" s="53"/>
    </row>
    <row r="67" spans="1:7" ht="11.25" customHeight="1">
      <c r="A67" s="52"/>
      <c r="B67" s="735"/>
      <c r="C67" s="53"/>
      <c r="D67" s="53"/>
      <c r="E67" s="53"/>
      <c r="F67" s="735"/>
      <c r="G67" s="53"/>
    </row>
    <row r="68" spans="1:7" ht="11.25" customHeight="1">
      <c r="A68" s="52"/>
      <c r="B68" s="735"/>
      <c r="C68" s="53"/>
      <c r="D68" s="53"/>
      <c r="E68" s="53"/>
      <c r="F68" s="735"/>
      <c r="G68" s="53"/>
    </row>
    <row r="82" ht="11.25" customHeight="1">
      <c r="A82" s="715"/>
    </row>
    <row r="86" ht="11.25" customHeight="1">
      <c r="A86" s="715"/>
    </row>
  </sheetData>
  <sheetProtection/>
  <mergeCells count="4">
    <mergeCell ref="A3:F3"/>
    <mergeCell ref="A4:F4"/>
    <mergeCell ref="A7:A8"/>
    <mergeCell ref="A10:F10"/>
  </mergeCells>
  <printOptions/>
  <pageMargins left="0.7874015748031497" right="0.7874015748031497" top="0.7874015748031497" bottom="0" header="0.5118110236220472" footer="0.5118110236220472"/>
  <pageSetup horizontalDpi="600" verticalDpi="600" orientation="portrait" paperSize="9" r:id="rId1"/>
  <headerFooter alignWithMargins="0">
    <oddHeader>&amp;C&amp;9- 31 -</oddHeader>
  </headerFooter>
</worksheet>
</file>

<file path=xl/worksheets/sheet24.xml><?xml version="1.0" encoding="utf-8"?>
<worksheet xmlns="http://schemas.openxmlformats.org/spreadsheetml/2006/main" xmlns:r="http://schemas.openxmlformats.org/officeDocument/2006/relationships">
  <dimension ref="A1:I759"/>
  <sheetViews>
    <sheetView zoomScalePageLayoutView="0" workbookViewId="0" topLeftCell="A1">
      <selection activeCell="C102" sqref="C102"/>
    </sheetView>
  </sheetViews>
  <sheetFormatPr defaultColWidth="11.421875" defaultRowHeight="12.75"/>
  <cols>
    <col min="1" max="3" width="11.421875" style="727" customWidth="1"/>
    <col min="4" max="4" width="14.421875" style="727" bestFit="1" customWidth="1"/>
    <col min="5" max="5" width="12.00390625" style="727" bestFit="1" customWidth="1"/>
    <col min="6" max="16384" width="11.421875" style="727" customWidth="1"/>
  </cols>
  <sheetData>
    <row r="1" s="731" customFormat="1" ht="11.25" customHeight="1">
      <c r="A1" s="730"/>
    </row>
    <row r="2" s="731" customFormat="1" ht="11.25" customHeight="1">
      <c r="A2" s="730"/>
    </row>
    <row r="3" spans="1:7" s="731" customFormat="1" ht="14.25">
      <c r="A3" s="728" t="s">
        <v>134</v>
      </c>
      <c r="B3" s="760"/>
      <c r="C3" s="729"/>
      <c r="D3" s="729"/>
      <c r="E3" s="729"/>
      <c r="F3" s="729"/>
      <c r="G3" s="729"/>
    </row>
    <row r="4" spans="1:7" s="731" customFormat="1" ht="12.75">
      <c r="A4" s="761" t="s">
        <v>135</v>
      </c>
      <c r="B4" s="729"/>
      <c r="C4" s="729"/>
      <c r="D4" s="729"/>
      <c r="E4" s="729"/>
      <c r="F4" s="729"/>
      <c r="G4" s="729"/>
    </row>
    <row r="5" spans="1:7" s="731" customFormat="1" ht="11.25" customHeight="1">
      <c r="A5" s="761"/>
      <c r="B5" s="729"/>
      <c r="C5" s="729"/>
      <c r="D5" s="729"/>
      <c r="E5" s="729"/>
      <c r="F5" s="729"/>
      <c r="G5" s="729"/>
    </row>
    <row r="6" s="731" customFormat="1" ht="11.25" customHeight="1">
      <c r="A6" s="762"/>
    </row>
    <row r="7" spans="1:9" s="731" customFormat="1" ht="11.25" customHeight="1">
      <c r="A7" s="1571" t="s">
        <v>250</v>
      </c>
      <c r="B7" s="1597" t="s">
        <v>136</v>
      </c>
      <c r="C7" s="1600" t="s">
        <v>243</v>
      </c>
      <c r="D7" s="1601"/>
      <c r="E7" s="1601"/>
      <c r="F7" s="1601"/>
      <c r="G7" s="1602"/>
      <c r="H7" s="764"/>
      <c r="I7" s="764"/>
    </row>
    <row r="8" spans="1:8" s="731" customFormat="1" ht="11.25" customHeight="1">
      <c r="A8" s="1595"/>
      <c r="B8" s="1598"/>
      <c r="C8" s="1603" t="s">
        <v>137</v>
      </c>
      <c r="D8" s="1606" t="s">
        <v>294</v>
      </c>
      <c r="E8" s="1607"/>
      <c r="F8" s="1608"/>
      <c r="G8" s="1609" t="s">
        <v>181</v>
      </c>
      <c r="H8" s="764"/>
    </row>
    <row r="9" spans="1:8" s="731" customFormat="1" ht="11.25" customHeight="1">
      <c r="A9" s="1596"/>
      <c r="B9" s="1598"/>
      <c r="C9" s="1604"/>
      <c r="D9" s="763" t="s">
        <v>180</v>
      </c>
      <c r="E9" s="1597" t="s">
        <v>500</v>
      </c>
      <c r="F9" s="765"/>
      <c r="G9" s="1610"/>
      <c r="H9" s="764"/>
    </row>
    <row r="10" spans="1:8" s="731" customFormat="1" ht="11.25" customHeight="1">
      <c r="A10" s="1595"/>
      <c r="B10" s="1598"/>
      <c r="C10" s="1604"/>
      <c r="D10" s="766" t="s">
        <v>138</v>
      </c>
      <c r="E10" s="1612"/>
      <c r="F10" s="767" t="s">
        <v>501</v>
      </c>
      <c r="G10" s="1610"/>
      <c r="H10" s="764"/>
    </row>
    <row r="11" spans="1:7" s="731" customFormat="1" ht="11.25" customHeight="1">
      <c r="A11" s="1596"/>
      <c r="B11" s="1598"/>
      <c r="C11" s="1604"/>
      <c r="D11" s="766" t="s">
        <v>139</v>
      </c>
      <c r="E11" s="1612"/>
      <c r="F11" s="767" t="s">
        <v>140</v>
      </c>
      <c r="G11" s="1610"/>
    </row>
    <row r="12" spans="1:8" s="731" customFormat="1" ht="11.25" customHeight="1">
      <c r="A12" s="1572"/>
      <c r="B12" s="1599"/>
      <c r="C12" s="1605"/>
      <c r="D12" s="768" t="s">
        <v>141</v>
      </c>
      <c r="E12" s="1613"/>
      <c r="F12" s="769"/>
      <c r="G12" s="1611"/>
      <c r="H12" s="762"/>
    </row>
    <row r="13" spans="1:2" s="731" customFormat="1" ht="11.25" customHeight="1">
      <c r="A13" s="393"/>
      <c r="B13" s="735"/>
    </row>
    <row r="14" spans="1:7" s="731" customFormat="1" ht="11.25" customHeight="1">
      <c r="A14" s="770" t="s">
        <v>345</v>
      </c>
      <c r="B14" s="726"/>
      <c r="C14" s="729"/>
      <c r="D14" s="729"/>
      <c r="E14" s="729"/>
      <c r="F14" s="729"/>
      <c r="G14" s="729"/>
    </row>
    <row r="15" spans="1:2" s="731" customFormat="1" ht="11.25" customHeight="1">
      <c r="A15" s="393"/>
      <c r="B15" s="735"/>
    </row>
    <row r="16" spans="1:8" s="731" customFormat="1" ht="11.25" customHeight="1">
      <c r="A16" s="736">
        <v>1990</v>
      </c>
      <c r="B16" s="752">
        <v>28097.908000000003</v>
      </c>
      <c r="C16" s="752">
        <v>6702.363</v>
      </c>
      <c r="D16" s="752">
        <v>1776.2960000000003</v>
      </c>
      <c r="E16" s="752">
        <v>4192.776</v>
      </c>
      <c r="F16" s="737">
        <v>733.291</v>
      </c>
      <c r="G16" s="737">
        <v>21395.545000000002</v>
      </c>
      <c r="H16" s="737"/>
    </row>
    <row r="17" spans="1:8" s="731" customFormat="1" ht="11.25" customHeight="1">
      <c r="A17" s="736">
        <v>1995</v>
      </c>
      <c r="B17" s="752">
        <v>13239.732256738325</v>
      </c>
      <c r="C17" s="752">
        <v>2301.8304546934014</v>
      </c>
      <c r="D17" s="752">
        <v>541.9519749586076</v>
      </c>
      <c r="E17" s="752">
        <v>1656.572670343216</v>
      </c>
      <c r="F17" s="737">
        <v>103.30580939157781</v>
      </c>
      <c r="G17" s="737">
        <v>10937.901802044924</v>
      </c>
      <c r="H17" s="737"/>
    </row>
    <row r="18" spans="1:8" s="731" customFormat="1" ht="11.25" customHeight="1">
      <c r="A18" s="736">
        <v>2000</v>
      </c>
      <c r="B18" s="752">
        <v>12058.90541826876</v>
      </c>
      <c r="C18" s="752">
        <v>1626.5402007017783</v>
      </c>
      <c r="D18" s="752">
        <v>764.2731574339999</v>
      </c>
      <c r="E18" s="752">
        <v>856.1783012517784</v>
      </c>
      <c r="F18" s="737">
        <v>6.088742016000001</v>
      </c>
      <c r="G18" s="737">
        <v>10432.365217566981</v>
      </c>
      <c r="H18" s="737"/>
    </row>
    <row r="19" spans="1:8" s="731" customFormat="1" ht="11.25" customHeight="1">
      <c r="A19" s="736">
        <v>2001</v>
      </c>
      <c r="B19" s="752">
        <v>12339.2175736778</v>
      </c>
      <c r="C19" s="752">
        <v>1599.9402682752002</v>
      </c>
      <c r="D19" s="752">
        <v>748.0410069024001</v>
      </c>
      <c r="E19" s="752">
        <v>845.666031696</v>
      </c>
      <c r="F19" s="737">
        <v>6.233229676800001</v>
      </c>
      <c r="G19" s="737">
        <v>10739.2773054026</v>
      </c>
      <c r="H19" s="737"/>
    </row>
    <row r="20" spans="1:7" s="731" customFormat="1" ht="11.25" customHeight="1">
      <c r="A20" s="736">
        <v>2002</v>
      </c>
      <c r="B20" s="752">
        <v>12065.917381097921</v>
      </c>
      <c r="C20" s="752">
        <v>1771.8872802285598</v>
      </c>
      <c r="D20" s="752">
        <v>801.0504818212</v>
      </c>
      <c r="E20" s="752">
        <v>966.1839020719999</v>
      </c>
      <c r="F20" s="737">
        <v>4.65289633536</v>
      </c>
      <c r="G20" s="737">
        <v>10294.03010086936</v>
      </c>
    </row>
    <row r="21" spans="1:8" s="731" customFormat="1" ht="11.25" customHeight="1">
      <c r="A21" s="736">
        <v>2003</v>
      </c>
      <c r="B21" s="752">
        <v>11923.778296359498</v>
      </c>
      <c r="C21" s="752">
        <v>1909.0517130784</v>
      </c>
      <c r="D21" s="752">
        <v>1499.98043104</v>
      </c>
      <c r="E21" s="752">
        <v>404.424022</v>
      </c>
      <c r="F21" s="737">
        <v>4.647260038400001</v>
      </c>
      <c r="G21" s="737">
        <v>10014.726583281099</v>
      </c>
      <c r="H21" s="737"/>
    </row>
    <row r="22" spans="1:8" s="731" customFormat="1" ht="11.25" customHeight="1">
      <c r="A22" s="736">
        <v>2004</v>
      </c>
      <c r="B22" s="752">
        <v>11812.361626097987</v>
      </c>
      <c r="C22" s="752">
        <v>1759.8222457169875</v>
      </c>
      <c r="D22" s="752">
        <v>1476.2021387877871</v>
      </c>
      <c r="E22" s="752">
        <v>263.159116</v>
      </c>
      <c r="F22" s="737">
        <v>20.4609909292</v>
      </c>
      <c r="G22" s="737">
        <v>10052.539380381</v>
      </c>
      <c r="H22" s="737"/>
    </row>
    <row r="23" spans="1:8" s="731" customFormat="1" ht="11.25" customHeight="1">
      <c r="A23" s="736">
        <v>2005</v>
      </c>
      <c r="B23" s="752">
        <v>11449.95913769</v>
      </c>
      <c r="C23" s="752">
        <v>1803.9700204239998</v>
      </c>
      <c r="D23" s="752">
        <v>1502.0987739999998</v>
      </c>
      <c r="E23" s="752">
        <v>273.817394</v>
      </c>
      <c r="F23" s="737">
        <v>28.053852424000002</v>
      </c>
      <c r="G23" s="737">
        <v>9645.989117266</v>
      </c>
      <c r="H23" s="737"/>
    </row>
    <row r="24" spans="1:8" s="731" customFormat="1" ht="11.25" customHeight="1">
      <c r="A24" s="736">
        <v>2006</v>
      </c>
      <c r="B24" s="752">
        <v>11282.941514097998</v>
      </c>
      <c r="C24" s="752">
        <v>1771.49947308</v>
      </c>
      <c r="D24" s="752">
        <v>1533.250734</v>
      </c>
      <c r="E24" s="752">
        <v>213.130988</v>
      </c>
      <c r="F24" s="737">
        <v>25.11775108</v>
      </c>
      <c r="G24" s="737">
        <v>9511.442041018</v>
      </c>
      <c r="H24" s="737"/>
    </row>
    <row r="25" spans="1:8" s="731" customFormat="1" ht="11.25" customHeight="1">
      <c r="A25" s="736">
        <v>2007</v>
      </c>
      <c r="B25" s="752">
        <v>10422.794414461001</v>
      </c>
      <c r="C25" s="752">
        <v>1661.1301821119998</v>
      </c>
      <c r="D25" s="752">
        <v>1451.6957759999998</v>
      </c>
      <c r="E25" s="752">
        <v>171.82454200000004</v>
      </c>
      <c r="F25" s="737">
        <v>37.609864112</v>
      </c>
      <c r="G25" s="737">
        <v>8761.570039901</v>
      </c>
      <c r="H25" s="737"/>
    </row>
    <row r="26" spans="1:8" s="731" customFormat="1" ht="11.25" customHeight="1">
      <c r="A26" s="736">
        <v>2008</v>
      </c>
      <c r="B26" s="752">
        <v>10911</v>
      </c>
      <c r="C26" s="752">
        <v>1657</v>
      </c>
      <c r="D26" s="752">
        <v>1433</v>
      </c>
      <c r="E26" s="752">
        <v>190</v>
      </c>
      <c r="F26" s="737">
        <v>33</v>
      </c>
      <c r="G26" s="737">
        <v>9254</v>
      </c>
      <c r="H26" s="737"/>
    </row>
    <row r="27" spans="1:7" s="731" customFormat="1" ht="11.25" customHeight="1">
      <c r="A27" s="393"/>
      <c r="B27" s="737"/>
      <c r="C27" s="737"/>
      <c r="D27" s="737"/>
      <c r="E27" s="737"/>
      <c r="F27" s="737"/>
      <c r="G27" s="737"/>
    </row>
    <row r="28" spans="1:7" s="731" customFormat="1" ht="11.25" customHeight="1">
      <c r="A28" s="740" t="s">
        <v>248</v>
      </c>
      <c r="B28" s="726"/>
      <c r="C28" s="729"/>
      <c r="D28" s="729"/>
      <c r="E28" s="729"/>
      <c r="F28" s="729"/>
      <c r="G28" s="729"/>
    </row>
    <row r="29" s="731" customFormat="1" ht="11.25" customHeight="1">
      <c r="A29" s="730"/>
    </row>
    <row r="30" spans="1:8" s="731" customFormat="1" ht="11.25" customHeight="1">
      <c r="A30" s="736">
        <v>1990</v>
      </c>
      <c r="B30" s="758">
        <v>100</v>
      </c>
      <c r="C30" s="758">
        <f aca="true" t="shared" si="0" ref="C30:D32">SUM(C16/B16*100)</f>
        <v>23.853601485206653</v>
      </c>
      <c r="D30" s="758">
        <f t="shared" si="0"/>
        <v>26.502533509450327</v>
      </c>
      <c r="E30" s="758">
        <f aca="true" t="shared" si="1" ref="E30:E36">SUM(E16/C16*100)</f>
        <v>62.55668336674691</v>
      </c>
      <c r="F30" s="739">
        <f aca="true" t="shared" si="2" ref="F30:F36">SUM(F16/C16*100)</f>
        <v>10.940783123802756</v>
      </c>
      <c r="G30" s="739">
        <f aca="true" t="shared" si="3" ref="G30:G36">SUM(G16/B16*100)</f>
        <v>76.14639851479335</v>
      </c>
      <c r="H30" s="739"/>
    </row>
    <row r="31" spans="1:8" s="731" customFormat="1" ht="11.25" customHeight="1">
      <c r="A31" s="736">
        <v>1995</v>
      </c>
      <c r="B31" s="758">
        <v>100</v>
      </c>
      <c r="C31" s="758">
        <f t="shared" si="0"/>
        <v>17.385777975395925</v>
      </c>
      <c r="D31" s="758">
        <f t="shared" si="0"/>
        <v>23.54439154515376</v>
      </c>
      <c r="E31" s="758">
        <f t="shared" si="1"/>
        <v>71.96762328717506</v>
      </c>
      <c r="F31" s="739">
        <f t="shared" si="2"/>
        <v>4.487985167671175</v>
      </c>
      <c r="G31" s="739">
        <f t="shared" si="3"/>
        <v>82.61422202460408</v>
      </c>
      <c r="H31" s="739"/>
    </row>
    <row r="32" spans="1:8" s="731" customFormat="1" ht="11.25" customHeight="1">
      <c r="A32" s="736">
        <v>2000</v>
      </c>
      <c r="B32" s="758">
        <v>100</v>
      </c>
      <c r="C32" s="758">
        <f t="shared" si="0"/>
        <v>13.488290556103333</v>
      </c>
      <c r="D32" s="758">
        <f t="shared" si="0"/>
        <v>46.9876586575758</v>
      </c>
      <c r="E32" s="758">
        <f t="shared" si="1"/>
        <v>52.63800432859737</v>
      </c>
      <c r="F32" s="739">
        <f t="shared" si="2"/>
        <v>0.37433701382683227</v>
      </c>
      <c r="G32" s="739">
        <f t="shared" si="3"/>
        <v>86.51170944389666</v>
      </c>
      <c r="H32" s="739"/>
    </row>
    <row r="33" spans="1:8" s="731" customFormat="1" ht="11.25" customHeight="1">
      <c r="A33" s="736">
        <v>2001</v>
      </c>
      <c r="B33" s="758">
        <v>100</v>
      </c>
      <c r="C33" s="758">
        <f aca="true" t="shared" si="4" ref="C33:D36">SUM(C19/B19*100)</f>
        <v>12.966302431429819</v>
      </c>
      <c r="D33" s="758">
        <f t="shared" si="4"/>
        <v>46.75430837857581</v>
      </c>
      <c r="E33" s="758">
        <f t="shared" si="1"/>
        <v>52.8561002222703</v>
      </c>
      <c r="F33" s="739">
        <f t="shared" si="2"/>
        <v>0.3895913991538992</v>
      </c>
      <c r="G33" s="739">
        <f t="shared" si="3"/>
        <v>87.03369756857018</v>
      </c>
      <c r="H33" s="739"/>
    </row>
    <row r="34" spans="1:7" s="731" customFormat="1" ht="11.25" customHeight="1">
      <c r="A34" s="736">
        <v>2002</v>
      </c>
      <c r="B34" s="758">
        <v>100</v>
      </c>
      <c r="C34" s="758">
        <f t="shared" si="4"/>
        <v>14.685060607197109</v>
      </c>
      <c r="D34" s="758">
        <f t="shared" si="4"/>
        <v>45.208884942041614</v>
      </c>
      <c r="E34" s="758">
        <f t="shared" si="1"/>
        <v>54.52851955387194</v>
      </c>
      <c r="F34" s="739">
        <f t="shared" si="2"/>
        <v>0.26259550408645704</v>
      </c>
      <c r="G34" s="739">
        <f t="shared" si="3"/>
        <v>85.31493939280288</v>
      </c>
    </row>
    <row r="35" spans="1:7" s="731" customFormat="1" ht="11.25" customHeight="1">
      <c r="A35" s="736">
        <v>2003</v>
      </c>
      <c r="B35" s="758">
        <v>100</v>
      </c>
      <c r="C35" s="758">
        <f t="shared" si="4"/>
        <v>16.010459651545695</v>
      </c>
      <c r="D35" s="758">
        <f t="shared" si="4"/>
        <v>78.57201671196424</v>
      </c>
      <c r="E35" s="758">
        <f t="shared" si="1"/>
        <v>21.184550383281906</v>
      </c>
      <c r="F35" s="739">
        <f t="shared" si="2"/>
        <v>0.24343290475385615</v>
      </c>
      <c r="G35" s="739">
        <f t="shared" si="3"/>
        <v>83.98954034845431</v>
      </c>
    </row>
    <row r="36" spans="1:7" s="731" customFormat="1" ht="11.25" customHeight="1">
      <c r="A36" s="736">
        <v>2004</v>
      </c>
      <c r="B36" s="758">
        <v>100</v>
      </c>
      <c r="C36" s="758">
        <f t="shared" si="4"/>
        <v>14.898140620998875</v>
      </c>
      <c r="D36" s="758">
        <f t="shared" si="4"/>
        <v>83.883593492498</v>
      </c>
      <c r="E36" s="758">
        <f t="shared" si="1"/>
        <v>14.953732778436585</v>
      </c>
      <c r="F36" s="739">
        <f t="shared" si="2"/>
        <v>1.1626737290653908</v>
      </c>
      <c r="G36" s="739">
        <f t="shared" si="3"/>
        <v>85.10185937900113</v>
      </c>
    </row>
    <row r="37" spans="1:7" s="731" customFormat="1" ht="11.25" customHeight="1">
      <c r="A37" s="736">
        <v>2005</v>
      </c>
      <c r="B37" s="758">
        <v>100</v>
      </c>
      <c r="C37" s="758">
        <f>C23/$B$23*100</f>
        <v>15.75525291165315</v>
      </c>
      <c r="D37" s="758">
        <f>D23/$B$23*100</f>
        <v>13.118813403058521</v>
      </c>
      <c r="E37" s="758">
        <f>E23/$B$23*100</f>
        <v>2.391426822639665</v>
      </c>
      <c r="F37" s="739">
        <f>F23/$B$23*100</f>
        <v>0.24501268595496312</v>
      </c>
      <c r="G37" s="739">
        <f>G23/$B$23*100</f>
        <v>84.24474708834686</v>
      </c>
    </row>
    <row r="38" spans="1:7" s="731" customFormat="1" ht="11.25" customHeight="1">
      <c r="A38" s="736">
        <v>2006</v>
      </c>
      <c r="B38" s="758">
        <v>100</v>
      </c>
      <c r="C38" s="758">
        <f>C24/$B$24*100</f>
        <v>15.700688254623293</v>
      </c>
      <c r="D38" s="758">
        <f>D24/$B$24*100</f>
        <v>13.589104685903125</v>
      </c>
      <c r="E38" s="758">
        <f>E24/$B$24*100</f>
        <v>1.8889665229026804</v>
      </c>
      <c r="F38" s="739">
        <f>F24/$B$24*100</f>
        <v>0.22261704581748878</v>
      </c>
      <c r="G38" s="739">
        <f>G24/$B$24*100</f>
        <v>84.29931174537671</v>
      </c>
    </row>
    <row r="39" spans="1:7" s="731" customFormat="1" ht="11.25" customHeight="1">
      <c r="A39" s="736">
        <v>2007</v>
      </c>
      <c r="B39" s="758">
        <v>100</v>
      </c>
      <c r="C39" s="758">
        <f>C25/$B$25*100</f>
        <v>15.937474309262797</v>
      </c>
      <c r="D39" s="758">
        <f>D25/$B$25*100</f>
        <v>13.928086060930639</v>
      </c>
      <c r="E39" s="758">
        <f>E25/$B$25*100</f>
        <v>1.64854582338882</v>
      </c>
      <c r="F39" s="739">
        <f>F25/$B$25*100</f>
        <v>0.3608424249433393</v>
      </c>
      <c r="G39" s="739">
        <f>G25/$B$25*100</f>
        <v>84.06162197485972</v>
      </c>
    </row>
    <row r="40" spans="1:7" s="731" customFormat="1" ht="11.25" customHeight="1">
      <c r="A40" s="736">
        <v>2008</v>
      </c>
      <c r="B40" s="758">
        <v>100</v>
      </c>
      <c r="C40" s="758">
        <f>C26/$B$26*100</f>
        <v>15.186509027586839</v>
      </c>
      <c r="D40" s="758">
        <f>D26/$B$26*100</f>
        <v>13.133534964714508</v>
      </c>
      <c r="E40" s="758">
        <f>E26/$B$26*100</f>
        <v>1.741361928329209</v>
      </c>
      <c r="F40" s="739">
        <f>F26/$B$26*100</f>
        <v>0.30244707176244157</v>
      </c>
      <c r="G40" s="739">
        <f>G26/$B$26*100</f>
        <v>84.81349097241316</v>
      </c>
    </row>
    <row r="41" spans="1:7" s="731" customFormat="1" ht="11.25" customHeight="1">
      <c r="A41" s="393"/>
      <c r="B41" s="737"/>
      <c r="C41" s="739"/>
      <c r="D41" s="739"/>
      <c r="E41" s="739"/>
      <c r="F41" s="739"/>
      <c r="G41" s="739"/>
    </row>
    <row r="42" spans="1:7" s="731" customFormat="1" ht="11.25" customHeight="1">
      <c r="A42" s="740" t="s">
        <v>132</v>
      </c>
      <c r="B42" s="726"/>
      <c r="C42" s="729"/>
      <c r="D42" s="729"/>
      <c r="E42" s="729"/>
      <c r="F42" s="729"/>
      <c r="G42" s="729"/>
    </row>
    <row r="43" s="731" customFormat="1" ht="11.25" customHeight="1">
      <c r="A43" s="730"/>
    </row>
    <row r="44" spans="1:7" s="731" customFormat="1" ht="11.25" customHeight="1">
      <c r="A44" s="736">
        <v>1990</v>
      </c>
      <c r="B44" s="758">
        <v>100</v>
      </c>
      <c r="C44" s="758">
        <v>100</v>
      </c>
      <c r="D44" s="758">
        <v>100</v>
      </c>
      <c r="E44" s="758">
        <v>100</v>
      </c>
      <c r="F44" s="771">
        <v>100</v>
      </c>
      <c r="G44" s="771">
        <v>100</v>
      </c>
    </row>
    <row r="45" spans="1:7" s="731" customFormat="1" ht="11.25" customHeight="1">
      <c r="A45" s="736">
        <v>1995</v>
      </c>
      <c r="B45" s="758">
        <f>B17/$B$16*100</f>
        <v>47.119992907437535</v>
      </c>
      <c r="C45" s="758">
        <f aca="true" t="shared" si="5" ref="C45:C50">SUM(C17/$C$16*100)</f>
        <v>34.34356591389338</v>
      </c>
      <c r="D45" s="758">
        <f aca="true" t="shared" si="6" ref="D45:D50">SUM(D17/$D$16*100)</f>
        <v>30.51022886718247</v>
      </c>
      <c r="E45" s="758">
        <f aca="true" t="shared" si="7" ref="E45:E50">SUM(E17/$E$16*100)</f>
        <v>39.510163918683375</v>
      </c>
      <c r="F45" s="739">
        <f aca="true" t="shared" si="8" ref="F45:F50">SUM(F17/$F$16*100)</f>
        <v>14.087969086157855</v>
      </c>
      <c r="G45" s="739">
        <f aca="true" t="shared" si="9" ref="G45:G50">SUM(G17/$G$16*100)</f>
        <v>51.12233318686167</v>
      </c>
    </row>
    <row r="46" spans="1:7" s="731" customFormat="1" ht="11.25" customHeight="1">
      <c r="A46" s="736">
        <v>2000</v>
      </c>
      <c r="B46" s="758">
        <f>B18/$B$16*100</f>
        <v>42.91744929291091</v>
      </c>
      <c r="C46" s="758">
        <f t="shared" si="5"/>
        <v>24.268160359290867</v>
      </c>
      <c r="D46" s="758">
        <f t="shared" si="6"/>
        <v>43.02622746625561</v>
      </c>
      <c r="E46" s="758">
        <f t="shared" si="7"/>
        <v>20.420320600284356</v>
      </c>
      <c r="F46" s="739">
        <f t="shared" si="8"/>
        <v>0.8303309349221525</v>
      </c>
      <c r="G46" s="739">
        <f t="shared" si="9"/>
        <v>48.75952081410864</v>
      </c>
    </row>
    <row r="47" spans="1:7" s="731" customFormat="1" ht="11.25" customHeight="1">
      <c r="A47" s="736">
        <v>2001</v>
      </c>
      <c r="B47" s="758">
        <f>SUM(B19/$B$16*100)</f>
        <v>43.915075719081294</v>
      </c>
      <c r="C47" s="758">
        <f t="shared" si="5"/>
        <v>23.871286414585423</v>
      </c>
      <c r="D47" s="758">
        <f t="shared" si="6"/>
        <v>42.11240732976936</v>
      </c>
      <c r="E47" s="758">
        <f t="shared" si="7"/>
        <v>20.16959722379636</v>
      </c>
      <c r="F47" s="739">
        <f t="shared" si="8"/>
        <v>0.8500349352167149</v>
      </c>
      <c r="G47" s="739">
        <f t="shared" si="9"/>
        <v>50.19398807276281</v>
      </c>
    </row>
    <row r="48" spans="1:7" s="731" customFormat="1" ht="11.25" customHeight="1">
      <c r="A48" s="736">
        <v>2002</v>
      </c>
      <c r="B48" s="758">
        <f>SUM(B20/$B$16*100)</f>
        <v>42.94240475517935</v>
      </c>
      <c r="C48" s="758">
        <f t="shared" si="5"/>
        <v>26.436754921041427</v>
      </c>
      <c r="D48" s="758">
        <f t="shared" si="6"/>
        <v>45.09667768329152</v>
      </c>
      <c r="E48" s="758">
        <f t="shared" si="7"/>
        <v>23.044014325401594</v>
      </c>
      <c r="F48" s="739">
        <f t="shared" si="8"/>
        <v>0.6345224931657418</v>
      </c>
      <c r="G48" s="739">
        <f t="shared" si="9"/>
        <v>48.112960435779314</v>
      </c>
    </row>
    <row r="49" spans="1:7" s="731" customFormat="1" ht="11.25" customHeight="1">
      <c r="A49" s="736">
        <v>2003</v>
      </c>
      <c r="B49" s="758">
        <f>SUM(B21/$B$16*100)</f>
        <v>42.43653405214188</v>
      </c>
      <c r="C49" s="758">
        <f t="shared" si="5"/>
        <v>28.48326348600337</v>
      </c>
      <c r="D49" s="758">
        <f t="shared" si="6"/>
        <v>84.4442835563442</v>
      </c>
      <c r="E49" s="758">
        <f t="shared" si="7"/>
        <v>9.645734043507213</v>
      </c>
      <c r="F49" s="739">
        <f t="shared" si="8"/>
        <v>0.6337538628457189</v>
      </c>
      <c r="G49" s="739">
        <f t="shared" si="9"/>
        <v>46.80753205062595</v>
      </c>
    </row>
    <row r="50" spans="1:7" s="731" customFormat="1" ht="11.25" customHeight="1">
      <c r="A50" s="736">
        <v>2004</v>
      </c>
      <c r="B50" s="758">
        <f>SUM(B22/$B$16*100)</f>
        <v>42.04000392519609</v>
      </c>
      <c r="C50" s="758">
        <f t="shared" si="5"/>
        <v>26.256743266770055</v>
      </c>
      <c r="D50" s="758">
        <f t="shared" si="6"/>
        <v>83.10563885680016</v>
      </c>
      <c r="E50" s="758">
        <f t="shared" si="7"/>
        <v>6.276488798829225</v>
      </c>
      <c r="F50" s="739">
        <f t="shared" si="8"/>
        <v>2.7902962028989857</v>
      </c>
      <c r="G50" s="739">
        <f t="shared" si="9"/>
        <v>46.98426415583711</v>
      </c>
    </row>
    <row r="51" spans="1:7" s="731" customFormat="1" ht="11.25" customHeight="1">
      <c r="A51" s="736">
        <v>2005</v>
      </c>
      <c r="B51" s="758">
        <f>B23/$B$16*100</f>
        <v>40.75021933195168</v>
      </c>
      <c r="C51" s="758">
        <f>C23/$C$16*100</f>
        <v>26.915432966313517</v>
      </c>
      <c r="D51" s="758">
        <f>D23/$D$16*100</f>
        <v>84.56353974787983</v>
      </c>
      <c r="E51" s="758">
        <f>E23/$E$16*100</f>
        <v>6.530694556542013</v>
      </c>
      <c r="F51" s="739">
        <f>F23/$F$16*100</f>
        <v>3.825746180438598</v>
      </c>
      <c r="G51" s="739">
        <f>G23/$G$16*100</f>
        <v>45.08410099983898</v>
      </c>
    </row>
    <row r="52" spans="1:7" s="731" customFormat="1" ht="11.25" customHeight="1">
      <c r="A52" s="736">
        <v>2006</v>
      </c>
      <c r="B52" s="758">
        <f>B24/$B$16*100</f>
        <v>40.155806311622904</v>
      </c>
      <c r="C52" s="758">
        <f>C24/$C$16*100</f>
        <v>26.43096879533382</v>
      </c>
      <c r="D52" s="758">
        <f>D24/$D$16*100</f>
        <v>86.31729925643022</v>
      </c>
      <c r="E52" s="758">
        <f>E24/$E$16*100</f>
        <v>5.083290593153557</v>
      </c>
      <c r="F52" s="739">
        <f>F24/$F$16*100</f>
        <v>3.425345610405692</v>
      </c>
      <c r="G52" s="739">
        <f>G24/$G$16*100</f>
        <v>44.4552454308502</v>
      </c>
    </row>
    <row r="53" spans="1:7" s="731" customFormat="1" ht="11.25" customHeight="1">
      <c r="A53" s="736">
        <v>2007</v>
      </c>
      <c r="B53" s="758">
        <f>B25/$B$16*100</f>
        <v>37.09455669959842</v>
      </c>
      <c r="C53" s="758">
        <f>C25/$C$16*100</f>
        <v>24.784246721820345</v>
      </c>
      <c r="D53" s="758">
        <f>D25/$D$16*100</f>
        <v>81.72600602602267</v>
      </c>
      <c r="E53" s="758">
        <f>E25/$E$16*100</f>
        <v>4.098109271756947</v>
      </c>
      <c r="F53" s="739">
        <f>F25/$F$16*100</f>
        <v>5.128913911666718</v>
      </c>
      <c r="G53" s="739">
        <f>G25/$G$16*100</f>
        <v>40.9504410376132</v>
      </c>
    </row>
    <row r="54" spans="1:7" s="731" customFormat="1" ht="11.25" customHeight="1">
      <c r="A54" s="736">
        <v>2008</v>
      </c>
      <c r="B54" s="758">
        <f>B26/$B$16*100</f>
        <v>38.83207248027148</v>
      </c>
      <c r="C54" s="758">
        <f>C26/$C$16*100</f>
        <v>24.722623946211208</v>
      </c>
      <c r="D54" s="758">
        <f>D26/$D$16*100</f>
        <v>80.67349135504442</v>
      </c>
      <c r="E54" s="758">
        <f>E26/$E$16*100</f>
        <v>4.531603882487403</v>
      </c>
      <c r="F54" s="739">
        <f>F26/$F$16*100</f>
        <v>4.500259787724109</v>
      </c>
      <c r="G54" s="739">
        <f>G26/$G$16*100</f>
        <v>43.25199474937422</v>
      </c>
    </row>
    <row r="55" spans="1:7" s="731" customFormat="1" ht="11.25" customHeight="1">
      <c r="A55" s="393"/>
      <c r="B55" s="739"/>
      <c r="C55" s="739"/>
      <c r="D55" s="739"/>
      <c r="E55" s="739"/>
      <c r="F55" s="739"/>
      <c r="G55" s="739"/>
    </row>
    <row r="56" spans="1:7" s="731" customFormat="1" ht="11.25" customHeight="1">
      <c r="A56" s="740" t="s">
        <v>133</v>
      </c>
      <c r="B56" s="726"/>
      <c r="C56" s="729"/>
      <c r="D56" s="729"/>
      <c r="E56" s="729"/>
      <c r="F56" s="729"/>
      <c r="G56" s="729"/>
    </row>
    <row r="57" s="731" customFormat="1" ht="11.25" customHeight="1">
      <c r="A57" s="730"/>
    </row>
    <row r="58" spans="1:7" s="731" customFormat="1" ht="11.25" customHeight="1">
      <c r="A58" s="736">
        <v>1990</v>
      </c>
      <c r="B58" s="756" t="s">
        <v>144</v>
      </c>
      <c r="C58" s="756" t="s">
        <v>143</v>
      </c>
      <c r="D58" s="756" t="s">
        <v>145</v>
      </c>
      <c r="E58" s="750" t="s">
        <v>249</v>
      </c>
      <c r="F58" s="750" t="s">
        <v>249</v>
      </c>
      <c r="G58" s="750" t="s">
        <v>249</v>
      </c>
    </row>
    <row r="59" spans="1:7" s="731" customFormat="1" ht="11.25" customHeight="1">
      <c r="A59" s="736">
        <v>1995</v>
      </c>
      <c r="B59" s="759">
        <f>B17/13992*100-100</f>
        <v>-5.37641325944594</v>
      </c>
      <c r="C59" s="806">
        <f>C17/3425*100-100</f>
        <v>-32.79327139581309</v>
      </c>
      <c r="D59" s="806">
        <f>D17/695*100-100</f>
        <v>-22.02129856710681</v>
      </c>
      <c r="E59" s="744">
        <v>-30.555282334525273</v>
      </c>
      <c r="F59" s="744">
        <v>-70.03070464742285</v>
      </c>
      <c r="G59" s="751">
        <v>3.5119410186818385</v>
      </c>
    </row>
    <row r="60" spans="1:7" s="731" customFormat="1" ht="11.25" customHeight="1">
      <c r="A60" s="736">
        <v>2000</v>
      </c>
      <c r="B60" s="759">
        <f>B18/12438*100-100</f>
        <v>-3.047874109432712</v>
      </c>
      <c r="C60" s="759">
        <f>C18/1764*100-100</f>
        <v>-7.792505629150895</v>
      </c>
      <c r="D60" s="759">
        <f>D18/770*100-100</f>
        <v>-0.7437457877922213</v>
      </c>
      <c r="E60" s="744">
        <v>-13.649851294420884</v>
      </c>
      <c r="F60" s="751">
        <v>126.46640800238146</v>
      </c>
      <c r="G60" s="744">
        <v>-2.2607330469885483</v>
      </c>
    </row>
    <row r="61" spans="1:7" s="731" customFormat="1" ht="11.25" customHeight="1">
      <c r="A61" s="736">
        <v>2001</v>
      </c>
      <c r="B61" s="759">
        <f>B19/B18*100-100</f>
        <v>2.32452404000432</v>
      </c>
      <c r="C61" s="759">
        <f aca="true" t="shared" si="10" ref="B61:G64">(C19/C18*100)-100</f>
        <v>-1.6353688900588708</v>
      </c>
      <c r="D61" s="759">
        <f t="shared" si="10"/>
        <v>-2.1238676739738196</v>
      </c>
      <c r="E61" s="744">
        <f t="shared" si="10"/>
        <v>-1.2278131249540962</v>
      </c>
      <c r="F61" s="744">
        <f t="shared" si="10"/>
        <v>2.3730297723292324</v>
      </c>
      <c r="G61" s="744">
        <f t="shared" si="10"/>
        <v>2.9419223870614815</v>
      </c>
    </row>
    <row r="62" spans="1:7" s="731" customFormat="1" ht="11.25" customHeight="1">
      <c r="A62" s="736">
        <v>2002</v>
      </c>
      <c r="B62" s="759">
        <f t="shared" si="10"/>
        <v>-2.214890781753354</v>
      </c>
      <c r="C62" s="759">
        <f t="shared" si="10"/>
        <v>10.747089460953774</v>
      </c>
      <c r="D62" s="759">
        <f t="shared" si="10"/>
        <v>7.086439704463459</v>
      </c>
      <c r="E62" s="744">
        <f t="shared" si="10"/>
        <v>14.251236996512546</v>
      </c>
      <c r="F62" s="744">
        <f t="shared" si="10"/>
        <v>-25.353362917493328</v>
      </c>
      <c r="G62" s="744">
        <f t="shared" si="10"/>
        <v>-4.145969899755258</v>
      </c>
    </row>
    <row r="63" spans="1:7" s="731" customFormat="1" ht="11.25" customHeight="1">
      <c r="A63" s="736">
        <v>2003</v>
      </c>
      <c r="B63" s="759">
        <f t="shared" si="10"/>
        <v>-1.1780213658771856</v>
      </c>
      <c r="C63" s="759">
        <f t="shared" si="10"/>
        <v>7.741148908306798</v>
      </c>
      <c r="D63" s="759">
        <f t="shared" si="10"/>
        <v>87.25167328153557</v>
      </c>
      <c r="E63" s="744">
        <f t="shared" si="10"/>
        <v>-58.142127897939005</v>
      </c>
      <c r="F63" s="744">
        <f t="shared" si="10"/>
        <v>-0.12113523607148124</v>
      </c>
      <c r="G63" s="744">
        <f t="shared" si="10"/>
        <v>-2.71325724571831</v>
      </c>
    </row>
    <row r="64" spans="1:7" s="731" customFormat="1" ht="11.25" customHeight="1">
      <c r="A64" s="736">
        <v>2004</v>
      </c>
      <c r="B64" s="759">
        <f t="shared" si="10"/>
        <v>-0.9344074293592683</v>
      </c>
      <c r="C64" s="759">
        <f t="shared" si="10"/>
        <v>-7.816942115244004</v>
      </c>
      <c r="D64" s="759">
        <f t="shared" si="10"/>
        <v>-1.5852401644817746</v>
      </c>
      <c r="E64" s="744">
        <f t="shared" si="10"/>
        <v>-34.92989988611508</v>
      </c>
      <c r="F64" s="744">
        <f t="shared" si="10"/>
        <v>340.2807409125419</v>
      </c>
      <c r="G64" s="744">
        <f t="shared" si="10"/>
        <v>0.37757193654219634</v>
      </c>
    </row>
    <row r="65" spans="1:7" s="731" customFormat="1" ht="11.25" customHeight="1">
      <c r="A65" s="736">
        <v>2005</v>
      </c>
      <c r="B65" s="759">
        <f aca="true" t="shared" si="11" ref="B65:G68">B23/B22*100-100</f>
        <v>-3.0679935128916327</v>
      </c>
      <c r="C65" s="759">
        <f t="shared" si="11"/>
        <v>2.508649655637555</v>
      </c>
      <c r="D65" s="759">
        <f t="shared" si="11"/>
        <v>1.7542743322048011</v>
      </c>
      <c r="E65" s="744">
        <f t="shared" si="11"/>
        <v>4.050126844171345</v>
      </c>
      <c r="F65" s="744">
        <f t="shared" si="11"/>
        <v>37.10896271384482</v>
      </c>
      <c r="G65" s="744">
        <f t="shared" si="11"/>
        <v>-4.044254369283465</v>
      </c>
    </row>
    <row r="66" spans="1:7" s="731" customFormat="1" ht="11.25" customHeight="1">
      <c r="A66" s="736">
        <v>2006</v>
      </c>
      <c r="B66" s="759">
        <f t="shared" si="11"/>
        <v>-1.4586744073367868</v>
      </c>
      <c r="C66" s="759">
        <f t="shared" si="11"/>
        <v>-1.799949388092827</v>
      </c>
      <c r="D66" s="759">
        <f t="shared" si="11"/>
        <v>2.073895574592896</v>
      </c>
      <c r="E66" s="744">
        <f t="shared" si="11"/>
        <v>-22.163093846404806</v>
      </c>
      <c r="F66" s="744">
        <f t="shared" si="11"/>
        <v>-10.465947063613172</v>
      </c>
      <c r="G66" s="744">
        <f t="shared" si="11"/>
        <v>-1.394849969373979</v>
      </c>
    </row>
    <row r="67" spans="1:7" s="731" customFormat="1" ht="11.25" customHeight="1">
      <c r="A67" s="736">
        <v>2007</v>
      </c>
      <c r="B67" s="759">
        <f t="shared" si="11"/>
        <v>-7.6234295689847045</v>
      </c>
      <c r="C67" s="759">
        <f t="shared" si="11"/>
        <v>-6.23027512258345</v>
      </c>
      <c r="D67" s="759">
        <f t="shared" si="11"/>
        <v>-5.319088143348651</v>
      </c>
      <c r="E67" s="744">
        <f t="shared" si="11"/>
        <v>-19.380779110356286</v>
      </c>
      <c r="F67" s="744">
        <f t="shared" si="11"/>
        <v>49.73420188858722</v>
      </c>
      <c r="G67" s="744">
        <f t="shared" si="11"/>
        <v>-7.883893923583656</v>
      </c>
    </row>
    <row r="68" spans="1:7" s="731" customFormat="1" ht="11.25" customHeight="1">
      <c r="A68" s="736">
        <v>2008</v>
      </c>
      <c r="B68" s="759">
        <f t="shared" si="11"/>
        <v>4.684018182893851</v>
      </c>
      <c r="C68" s="759">
        <f t="shared" si="11"/>
        <v>-0.2486368712383893</v>
      </c>
      <c r="D68" s="759">
        <f t="shared" si="11"/>
        <v>-1.2878577115870655</v>
      </c>
      <c r="E68" s="744">
        <f t="shared" si="11"/>
        <v>10.577917326850766</v>
      </c>
      <c r="F68" s="744">
        <f t="shared" si="11"/>
        <v>-12.25706133442037</v>
      </c>
      <c r="G68" s="744">
        <f t="shared" si="11"/>
        <v>5.620339252627417</v>
      </c>
    </row>
    <row r="69" s="731" customFormat="1" ht="11.25" customHeight="1">
      <c r="A69" s="730"/>
    </row>
    <row r="70" s="731" customFormat="1" ht="11.25" customHeight="1">
      <c r="A70" s="731" t="s">
        <v>185</v>
      </c>
    </row>
    <row r="71" s="731" customFormat="1" ht="11.25" customHeight="1">
      <c r="A71" s="762"/>
    </row>
    <row r="72" s="731" customFormat="1" ht="11.25" customHeight="1">
      <c r="A72" s="730"/>
    </row>
    <row r="73" s="731" customFormat="1" ht="11.25" customHeight="1">
      <c r="A73" s="730"/>
    </row>
    <row r="74" s="731" customFormat="1" ht="11.25" customHeight="1">
      <c r="A74" s="730"/>
    </row>
    <row r="75" s="731" customFormat="1" ht="11.25" customHeight="1">
      <c r="A75" s="730"/>
    </row>
    <row r="76" s="731" customFormat="1" ht="11.25" customHeight="1">
      <c r="A76" s="730"/>
    </row>
    <row r="77" s="731" customFormat="1" ht="11.25" customHeight="1">
      <c r="A77" s="730"/>
    </row>
    <row r="78" s="731" customFormat="1" ht="11.25" customHeight="1">
      <c r="A78" s="730"/>
    </row>
    <row r="79" s="731" customFormat="1" ht="11.25" customHeight="1">
      <c r="A79" s="730"/>
    </row>
    <row r="80" s="731" customFormat="1" ht="11.25" customHeight="1">
      <c r="A80" s="730"/>
    </row>
    <row r="81" s="731" customFormat="1" ht="11.25" customHeight="1">
      <c r="A81" s="730"/>
    </row>
    <row r="82" s="731" customFormat="1" ht="11.25" customHeight="1">
      <c r="A82" s="730"/>
    </row>
    <row r="83" s="731" customFormat="1" ht="11.25" customHeight="1">
      <c r="A83" s="730"/>
    </row>
    <row r="84" s="731" customFormat="1" ht="11.25" customHeight="1">
      <c r="A84" s="730"/>
    </row>
    <row r="85" s="731" customFormat="1" ht="11.25" customHeight="1">
      <c r="A85" s="730"/>
    </row>
    <row r="86" s="731" customFormat="1" ht="11.25" customHeight="1">
      <c r="A86" s="772"/>
    </row>
    <row r="87" s="731" customFormat="1" ht="11.25" customHeight="1">
      <c r="A87" s="730"/>
    </row>
    <row r="88" s="731" customFormat="1" ht="11.25" customHeight="1">
      <c r="A88" s="730"/>
    </row>
    <row r="89" s="731" customFormat="1" ht="11.25" customHeight="1">
      <c r="A89" s="730"/>
    </row>
    <row r="90" s="731" customFormat="1" ht="11.25" customHeight="1">
      <c r="A90" s="772"/>
    </row>
    <row r="91" s="731" customFormat="1" ht="11.25" customHeight="1">
      <c r="A91" s="730"/>
    </row>
    <row r="92" s="731" customFormat="1" ht="11.25" customHeight="1">
      <c r="A92" s="730"/>
    </row>
    <row r="93" s="731" customFormat="1" ht="11.25" customHeight="1">
      <c r="A93" s="730"/>
    </row>
    <row r="94" s="731" customFormat="1" ht="11.25" customHeight="1">
      <c r="A94" s="730"/>
    </row>
    <row r="95" s="731" customFormat="1" ht="11.25" customHeight="1">
      <c r="A95" s="730"/>
    </row>
    <row r="96" s="731" customFormat="1" ht="11.25" customHeight="1">
      <c r="A96" s="730"/>
    </row>
    <row r="97" s="731" customFormat="1" ht="11.25" customHeight="1">
      <c r="A97" s="730"/>
    </row>
    <row r="98" s="731" customFormat="1" ht="11.25" customHeight="1">
      <c r="A98" s="730"/>
    </row>
    <row r="99" s="731" customFormat="1" ht="11.25" customHeight="1">
      <c r="A99" s="730"/>
    </row>
    <row r="100" s="731" customFormat="1" ht="11.25" customHeight="1">
      <c r="A100" s="730"/>
    </row>
    <row r="101" s="731" customFormat="1" ht="11.25" customHeight="1">
      <c r="A101" s="730"/>
    </row>
    <row r="102" s="731" customFormat="1" ht="11.25" customHeight="1">
      <c r="A102" s="730"/>
    </row>
    <row r="103" s="731" customFormat="1" ht="11.25" customHeight="1">
      <c r="A103" s="730"/>
    </row>
    <row r="104" s="731" customFormat="1" ht="11.25" customHeight="1">
      <c r="A104" s="730"/>
    </row>
    <row r="105" s="731" customFormat="1" ht="11.25" customHeight="1">
      <c r="A105" s="730"/>
    </row>
    <row r="106" s="731" customFormat="1" ht="11.25" customHeight="1">
      <c r="A106" s="730"/>
    </row>
    <row r="107" s="731" customFormat="1" ht="11.25" customHeight="1">
      <c r="A107" s="730"/>
    </row>
    <row r="108" s="731" customFormat="1" ht="11.25" customHeight="1">
      <c r="A108" s="730"/>
    </row>
    <row r="109" s="731" customFormat="1" ht="11.25" customHeight="1">
      <c r="A109" s="730"/>
    </row>
    <row r="110" s="731" customFormat="1" ht="11.25" customHeight="1">
      <c r="A110" s="730"/>
    </row>
    <row r="111" s="731" customFormat="1" ht="11.25" customHeight="1">
      <c r="A111" s="730"/>
    </row>
    <row r="112" s="731" customFormat="1" ht="11.25" customHeight="1">
      <c r="A112" s="730"/>
    </row>
    <row r="113" s="731" customFormat="1" ht="11.25" customHeight="1">
      <c r="A113" s="730"/>
    </row>
    <row r="114" s="731" customFormat="1" ht="11.25" customHeight="1">
      <c r="A114" s="730"/>
    </row>
    <row r="115" s="731" customFormat="1" ht="11.25" customHeight="1">
      <c r="A115" s="730"/>
    </row>
    <row r="116" s="731" customFormat="1" ht="11.25" customHeight="1">
      <c r="A116" s="730"/>
    </row>
    <row r="117" s="731" customFormat="1" ht="11.25" customHeight="1">
      <c r="A117" s="730"/>
    </row>
    <row r="118" s="731" customFormat="1" ht="11.25" customHeight="1">
      <c r="A118" s="730"/>
    </row>
    <row r="119" s="731" customFormat="1" ht="11.25" customHeight="1">
      <c r="A119" s="730"/>
    </row>
    <row r="120" s="731" customFormat="1" ht="11.25" customHeight="1">
      <c r="A120" s="730"/>
    </row>
    <row r="121" s="731" customFormat="1" ht="11.25" customHeight="1">
      <c r="A121" s="730"/>
    </row>
    <row r="122" s="731" customFormat="1" ht="11.25" customHeight="1">
      <c r="A122" s="730"/>
    </row>
    <row r="123" s="731" customFormat="1" ht="11.25" customHeight="1">
      <c r="A123" s="730"/>
    </row>
    <row r="124" s="731" customFormat="1" ht="11.25" customHeight="1">
      <c r="A124" s="730"/>
    </row>
    <row r="125" s="731" customFormat="1" ht="11.25" customHeight="1">
      <c r="A125" s="730"/>
    </row>
    <row r="126" s="731" customFormat="1" ht="11.25" customHeight="1">
      <c r="A126" s="730"/>
    </row>
    <row r="127" s="731" customFormat="1" ht="11.25" customHeight="1">
      <c r="A127" s="730"/>
    </row>
    <row r="128" s="731" customFormat="1" ht="11.25" customHeight="1">
      <c r="A128" s="730"/>
    </row>
    <row r="129" s="731" customFormat="1" ht="11.25" customHeight="1">
      <c r="A129" s="730"/>
    </row>
    <row r="130" s="731" customFormat="1" ht="11.25" customHeight="1">
      <c r="A130" s="730"/>
    </row>
    <row r="131" s="731" customFormat="1" ht="11.25" customHeight="1">
      <c r="A131" s="730"/>
    </row>
    <row r="132" s="731" customFormat="1" ht="11.25" customHeight="1">
      <c r="A132" s="730"/>
    </row>
    <row r="133" s="731" customFormat="1" ht="11.25" customHeight="1">
      <c r="A133" s="730"/>
    </row>
    <row r="134" s="731" customFormat="1" ht="11.25" customHeight="1">
      <c r="A134" s="730"/>
    </row>
    <row r="135" s="731" customFormat="1" ht="11.25" customHeight="1">
      <c r="A135" s="730"/>
    </row>
    <row r="136" s="731" customFormat="1" ht="11.25" customHeight="1">
      <c r="A136" s="730"/>
    </row>
    <row r="137" s="731" customFormat="1" ht="11.25" customHeight="1">
      <c r="A137" s="730"/>
    </row>
    <row r="138" s="731" customFormat="1" ht="11.25" customHeight="1">
      <c r="A138" s="730"/>
    </row>
    <row r="139" s="731" customFormat="1" ht="11.25" customHeight="1">
      <c r="A139" s="730"/>
    </row>
    <row r="140" s="731" customFormat="1" ht="11.25" customHeight="1">
      <c r="A140" s="730"/>
    </row>
    <row r="141" s="731" customFormat="1" ht="11.25" customHeight="1">
      <c r="A141" s="730"/>
    </row>
    <row r="142" s="731" customFormat="1" ht="11.25" customHeight="1">
      <c r="A142" s="730"/>
    </row>
    <row r="143" s="731" customFormat="1" ht="11.25" customHeight="1">
      <c r="A143" s="730"/>
    </row>
    <row r="144" s="731" customFormat="1" ht="11.25" customHeight="1">
      <c r="A144" s="730"/>
    </row>
    <row r="145" s="731" customFormat="1" ht="11.25" customHeight="1">
      <c r="A145" s="730"/>
    </row>
    <row r="146" s="731" customFormat="1" ht="11.25" customHeight="1">
      <c r="A146" s="730"/>
    </row>
    <row r="147" s="731" customFormat="1" ht="11.25" customHeight="1">
      <c r="A147" s="730"/>
    </row>
    <row r="148" s="731" customFormat="1" ht="11.25" customHeight="1">
      <c r="A148" s="730"/>
    </row>
    <row r="149" s="731" customFormat="1" ht="11.25" customHeight="1">
      <c r="A149" s="730"/>
    </row>
    <row r="150" s="731" customFormat="1" ht="11.25" customHeight="1">
      <c r="A150" s="730"/>
    </row>
    <row r="151" s="731" customFormat="1" ht="11.25" customHeight="1">
      <c r="A151" s="730"/>
    </row>
    <row r="152" s="731" customFormat="1" ht="11.25" customHeight="1">
      <c r="A152" s="730"/>
    </row>
    <row r="153" s="731" customFormat="1" ht="11.25" customHeight="1">
      <c r="A153" s="730"/>
    </row>
    <row r="154" s="731" customFormat="1" ht="11.25" customHeight="1">
      <c r="A154" s="730"/>
    </row>
    <row r="155" s="731" customFormat="1" ht="11.25" customHeight="1">
      <c r="A155" s="730"/>
    </row>
    <row r="156" s="731" customFormat="1" ht="11.25" customHeight="1">
      <c r="A156" s="730"/>
    </row>
    <row r="157" s="731" customFormat="1" ht="11.25" customHeight="1">
      <c r="A157" s="730"/>
    </row>
    <row r="158" s="731" customFormat="1" ht="11.25" customHeight="1">
      <c r="A158" s="730"/>
    </row>
    <row r="159" s="731" customFormat="1" ht="11.25" customHeight="1">
      <c r="A159" s="730"/>
    </row>
    <row r="160" s="731" customFormat="1" ht="11.25" customHeight="1">
      <c r="A160" s="730"/>
    </row>
    <row r="161" s="731" customFormat="1" ht="11.25" customHeight="1">
      <c r="A161" s="730"/>
    </row>
    <row r="162" s="731" customFormat="1" ht="11.25" customHeight="1">
      <c r="A162" s="730"/>
    </row>
    <row r="163" s="731" customFormat="1" ht="11.25" customHeight="1">
      <c r="A163" s="730"/>
    </row>
    <row r="164" s="731" customFormat="1" ht="11.25" customHeight="1">
      <c r="A164" s="730"/>
    </row>
    <row r="165" s="731" customFormat="1" ht="11.25" customHeight="1">
      <c r="A165" s="730"/>
    </row>
    <row r="166" s="731" customFormat="1" ht="11.25" customHeight="1">
      <c r="A166" s="730"/>
    </row>
    <row r="167" s="731" customFormat="1" ht="11.25" customHeight="1">
      <c r="A167" s="730"/>
    </row>
    <row r="168" s="731" customFormat="1" ht="11.25" customHeight="1">
      <c r="A168" s="730"/>
    </row>
    <row r="169" s="731" customFormat="1" ht="11.25" customHeight="1">
      <c r="A169" s="730"/>
    </row>
    <row r="170" s="731" customFormat="1" ht="11.25" customHeight="1">
      <c r="A170" s="730"/>
    </row>
    <row r="171" s="731" customFormat="1" ht="11.25" customHeight="1">
      <c r="A171" s="730"/>
    </row>
    <row r="172" s="731" customFormat="1" ht="11.25" customHeight="1">
      <c r="A172" s="730"/>
    </row>
    <row r="173" s="731" customFormat="1" ht="11.25" customHeight="1">
      <c r="A173" s="730"/>
    </row>
    <row r="174" s="731" customFormat="1" ht="11.25" customHeight="1">
      <c r="A174" s="730"/>
    </row>
    <row r="175" s="731" customFormat="1" ht="11.25" customHeight="1">
      <c r="A175" s="730"/>
    </row>
    <row r="176" s="731" customFormat="1" ht="11.25" customHeight="1">
      <c r="A176" s="730"/>
    </row>
    <row r="177" s="731" customFormat="1" ht="11.25" customHeight="1">
      <c r="A177" s="730"/>
    </row>
    <row r="178" s="731" customFormat="1" ht="11.25" customHeight="1">
      <c r="A178" s="730"/>
    </row>
    <row r="179" s="731" customFormat="1" ht="11.25" customHeight="1">
      <c r="A179" s="730"/>
    </row>
    <row r="180" s="731" customFormat="1" ht="11.25" customHeight="1">
      <c r="A180" s="730"/>
    </row>
    <row r="181" s="731" customFormat="1" ht="11.25" customHeight="1">
      <c r="A181" s="730"/>
    </row>
    <row r="182" s="731" customFormat="1" ht="11.25" customHeight="1">
      <c r="A182" s="730"/>
    </row>
    <row r="183" s="731" customFormat="1" ht="11.25" customHeight="1">
      <c r="A183" s="730"/>
    </row>
    <row r="184" s="731" customFormat="1" ht="11.25" customHeight="1">
      <c r="A184" s="730"/>
    </row>
    <row r="185" s="731" customFormat="1" ht="11.25" customHeight="1">
      <c r="A185" s="730"/>
    </row>
    <row r="186" s="731" customFormat="1" ht="11.25" customHeight="1">
      <c r="A186" s="730"/>
    </row>
    <row r="187" s="731" customFormat="1" ht="11.25" customHeight="1">
      <c r="A187" s="730"/>
    </row>
    <row r="188" s="731" customFormat="1" ht="11.25" customHeight="1">
      <c r="A188" s="730"/>
    </row>
    <row r="189" s="731" customFormat="1" ht="11.25" customHeight="1">
      <c r="A189" s="730"/>
    </row>
    <row r="190" s="731" customFormat="1" ht="11.25" customHeight="1">
      <c r="A190" s="730"/>
    </row>
    <row r="191" s="731" customFormat="1" ht="11.25" customHeight="1">
      <c r="A191" s="730"/>
    </row>
    <row r="192" s="731" customFormat="1" ht="11.25" customHeight="1">
      <c r="A192" s="730"/>
    </row>
    <row r="193" s="731" customFormat="1" ht="11.25" customHeight="1">
      <c r="A193" s="730"/>
    </row>
    <row r="194" s="731" customFormat="1" ht="11.25" customHeight="1">
      <c r="A194" s="730"/>
    </row>
    <row r="195" s="731" customFormat="1" ht="11.25" customHeight="1">
      <c r="A195" s="730"/>
    </row>
    <row r="196" s="731" customFormat="1" ht="11.25" customHeight="1">
      <c r="A196" s="730"/>
    </row>
    <row r="197" s="731" customFormat="1" ht="11.25" customHeight="1">
      <c r="A197" s="730"/>
    </row>
    <row r="198" s="731" customFormat="1" ht="11.25" customHeight="1">
      <c r="A198" s="730"/>
    </row>
    <row r="199" s="731" customFormat="1" ht="11.25" customHeight="1">
      <c r="A199" s="730"/>
    </row>
    <row r="200" s="731" customFormat="1" ht="11.25" customHeight="1">
      <c r="A200" s="730"/>
    </row>
    <row r="201" s="731" customFormat="1" ht="11.25" customHeight="1">
      <c r="A201" s="730"/>
    </row>
    <row r="202" s="731" customFormat="1" ht="11.25" customHeight="1">
      <c r="A202" s="730"/>
    </row>
    <row r="203" s="731" customFormat="1" ht="11.25" customHeight="1">
      <c r="A203" s="730"/>
    </row>
    <row r="204" s="731" customFormat="1" ht="11.25" customHeight="1">
      <c r="A204" s="730"/>
    </row>
    <row r="205" s="731" customFormat="1" ht="11.25" customHeight="1">
      <c r="A205" s="730"/>
    </row>
    <row r="206" s="731" customFormat="1" ht="11.25" customHeight="1">
      <c r="A206" s="730"/>
    </row>
    <row r="207" s="731" customFormat="1" ht="11.25" customHeight="1">
      <c r="A207" s="730"/>
    </row>
    <row r="208" s="731" customFormat="1" ht="11.25" customHeight="1">
      <c r="A208" s="730"/>
    </row>
    <row r="209" s="731" customFormat="1" ht="11.25" customHeight="1">
      <c r="A209" s="730"/>
    </row>
    <row r="210" s="731" customFormat="1" ht="11.25" customHeight="1">
      <c r="A210" s="730"/>
    </row>
    <row r="211" s="731" customFormat="1" ht="11.25" customHeight="1">
      <c r="A211" s="730"/>
    </row>
    <row r="212" s="731" customFormat="1" ht="11.25" customHeight="1">
      <c r="A212" s="730"/>
    </row>
    <row r="213" s="731" customFormat="1" ht="11.25" customHeight="1">
      <c r="A213" s="730"/>
    </row>
    <row r="214" s="731" customFormat="1" ht="11.25" customHeight="1">
      <c r="A214" s="730"/>
    </row>
    <row r="215" s="731" customFormat="1" ht="11.25" customHeight="1">
      <c r="A215" s="730"/>
    </row>
    <row r="216" s="731" customFormat="1" ht="11.25" customHeight="1">
      <c r="A216" s="730"/>
    </row>
    <row r="217" s="731" customFormat="1" ht="11.25" customHeight="1">
      <c r="A217" s="730"/>
    </row>
    <row r="218" s="731" customFormat="1" ht="11.25" customHeight="1">
      <c r="A218" s="730"/>
    </row>
    <row r="219" s="731" customFormat="1" ht="11.25" customHeight="1">
      <c r="A219" s="730"/>
    </row>
    <row r="220" s="731" customFormat="1" ht="11.25" customHeight="1">
      <c r="A220" s="730"/>
    </row>
    <row r="221" s="731" customFormat="1" ht="11.25" customHeight="1">
      <c r="A221" s="730"/>
    </row>
    <row r="222" s="731" customFormat="1" ht="11.25" customHeight="1">
      <c r="A222" s="730"/>
    </row>
    <row r="223" s="731" customFormat="1" ht="11.25" customHeight="1">
      <c r="A223" s="730"/>
    </row>
    <row r="224" s="731" customFormat="1" ht="11.25" customHeight="1">
      <c r="A224" s="730"/>
    </row>
    <row r="225" s="731" customFormat="1" ht="11.25" customHeight="1">
      <c r="A225" s="730"/>
    </row>
    <row r="226" s="731" customFormat="1" ht="11.25" customHeight="1">
      <c r="A226" s="730"/>
    </row>
    <row r="227" s="731" customFormat="1" ht="11.25" customHeight="1">
      <c r="A227" s="730"/>
    </row>
    <row r="228" s="731" customFormat="1" ht="11.25" customHeight="1">
      <c r="A228" s="730"/>
    </row>
    <row r="229" s="731" customFormat="1" ht="11.25" customHeight="1">
      <c r="A229" s="730"/>
    </row>
    <row r="230" s="731" customFormat="1" ht="11.25" customHeight="1">
      <c r="A230" s="730"/>
    </row>
    <row r="231" s="731" customFormat="1" ht="11.25" customHeight="1">
      <c r="A231" s="730"/>
    </row>
    <row r="232" s="731" customFormat="1" ht="11.25" customHeight="1">
      <c r="A232" s="730"/>
    </row>
    <row r="233" s="731" customFormat="1" ht="11.25" customHeight="1">
      <c r="A233" s="730"/>
    </row>
    <row r="234" s="731" customFormat="1" ht="11.25" customHeight="1">
      <c r="A234" s="730"/>
    </row>
    <row r="235" s="731" customFormat="1" ht="11.25" customHeight="1">
      <c r="A235" s="730"/>
    </row>
    <row r="236" s="731" customFormat="1" ht="11.25" customHeight="1">
      <c r="A236" s="730"/>
    </row>
    <row r="237" s="731" customFormat="1" ht="11.25" customHeight="1">
      <c r="A237" s="730"/>
    </row>
    <row r="238" s="731" customFormat="1" ht="11.25" customHeight="1">
      <c r="A238" s="730"/>
    </row>
    <row r="239" s="731" customFormat="1" ht="11.25" customHeight="1">
      <c r="A239" s="730"/>
    </row>
    <row r="240" s="731" customFormat="1" ht="11.25" customHeight="1">
      <c r="A240" s="730"/>
    </row>
    <row r="241" s="731" customFormat="1" ht="11.25" customHeight="1">
      <c r="A241" s="730"/>
    </row>
    <row r="242" s="731" customFormat="1" ht="11.25" customHeight="1">
      <c r="A242" s="730"/>
    </row>
    <row r="243" s="731" customFormat="1" ht="11.25" customHeight="1">
      <c r="A243" s="730"/>
    </row>
    <row r="244" s="731" customFormat="1" ht="11.25" customHeight="1">
      <c r="A244" s="730"/>
    </row>
    <row r="245" s="731" customFormat="1" ht="11.25" customHeight="1">
      <c r="A245" s="730"/>
    </row>
    <row r="246" s="731" customFormat="1" ht="11.25" customHeight="1">
      <c r="A246" s="730"/>
    </row>
    <row r="247" s="731" customFormat="1" ht="11.25" customHeight="1">
      <c r="A247" s="730"/>
    </row>
    <row r="248" s="731" customFormat="1" ht="11.25" customHeight="1">
      <c r="A248" s="730"/>
    </row>
    <row r="249" s="731" customFormat="1" ht="11.25" customHeight="1">
      <c r="A249" s="730"/>
    </row>
    <row r="250" s="731" customFormat="1" ht="11.25" customHeight="1">
      <c r="A250" s="730"/>
    </row>
    <row r="251" s="731" customFormat="1" ht="11.25" customHeight="1">
      <c r="A251" s="730"/>
    </row>
    <row r="252" s="731" customFormat="1" ht="11.25" customHeight="1">
      <c r="A252" s="730"/>
    </row>
    <row r="253" s="731" customFormat="1" ht="11.25" customHeight="1">
      <c r="A253" s="730"/>
    </row>
    <row r="254" s="731" customFormat="1" ht="11.25" customHeight="1">
      <c r="A254" s="730"/>
    </row>
    <row r="255" s="731" customFormat="1" ht="11.25" customHeight="1">
      <c r="A255" s="730"/>
    </row>
    <row r="256" s="731" customFormat="1" ht="11.25" customHeight="1">
      <c r="A256" s="730"/>
    </row>
    <row r="257" s="731" customFormat="1" ht="11.25" customHeight="1">
      <c r="A257" s="730"/>
    </row>
    <row r="258" s="731" customFormat="1" ht="11.25" customHeight="1">
      <c r="A258" s="730"/>
    </row>
    <row r="259" s="731" customFormat="1" ht="11.25" customHeight="1">
      <c r="A259" s="730"/>
    </row>
    <row r="260" s="731" customFormat="1" ht="11.25" customHeight="1">
      <c r="A260" s="730"/>
    </row>
    <row r="261" s="731" customFormat="1" ht="11.25" customHeight="1">
      <c r="A261" s="730"/>
    </row>
    <row r="262" s="731" customFormat="1" ht="11.25" customHeight="1">
      <c r="A262" s="730"/>
    </row>
    <row r="263" s="731" customFormat="1" ht="11.25" customHeight="1">
      <c r="A263" s="730"/>
    </row>
    <row r="264" s="731" customFormat="1" ht="11.25" customHeight="1">
      <c r="A264" s="730"/>
    </row>
    <row r="265" s="731" customFormat="1" ht="11.25" customHeight="1">
      <c r="A265" s="730"/>
    </row>
    <row r="266" s="731" customFormat="1" ht="11.25" customHeight="1">
      <c r="A266" s="730"/>
    </row>
    <row r="267" s="731" customFormat="1" ht="11.25" customHeight="1">
      <c r="A267" s="730"/>
    </row>
    <row r="268" s="731" customFormat="1" ht="11.25" customHeight="1">
      <c r="A268" s="730"/>
    </row>
    <row r="269" s="731" customFormat="1" ht="11.25" customHeight="1">
      <c r="A269" s="730"/>
    </row>
    <row r="270" s="731" customFormat="1" ht="11.25" customHeight="1">
      <c r="A270" s="730"/>
    </row>
    <row r="271" s="731" customFormat="1" ht="11.25" customHeight="1">
      <c r="A271" s="730"/>
    </row>
    <row r="272" s="731" customFormat="1" ht="11.25" customHeight="1">
      <c r="A272" s="730"/>
    </row>
    <row r="273" s="731" customFormat="1" ht="11.25" customHeight="1">
      <c r="A273" s="730"/>
    </row>
    <row r="274" s="731" customFormat="1" ht="11.25" customHeight="1">
      <c r="A274" s="730"/>
    </row>
    <row r="275" s="731" customFormat="1" ht="11.25" customHeight="1">
      <c r="A275" s="730"/>
    </row>
    <row r="276" s="731" customFormat="1" ht="11.25" customHeight="1">
      <c r="A276" s="730"/>
    </row>
    <row r="277" s="731" customFormat="1" ht="11.25" customHeight="1">
      <c r="A277" s="730"/>
    </row>
    <row r="278" s="731" customFormat="1" ht="11.25" customHeight="1">
      <c r="A278" s="730"/>
    </row>
    <row r="279" s="731" customFormat="1" ht="11.25" customHeight="1">
      <c r="A279" s="730"/>
    </row>
    <row r="280" s="731" customFormat="1" ht="11.25" customHeight="1">
      <c r="A280" s="730"/>
    </row>
    <row r="281" s="731" customFormat="1" ht="11.25" customHeight="1">
      <c r="A281" s="730"/>
    </row>
    <row r="282" s="731" customFormat="1" ht="11.25" customHeight="1">
      <c r="A282" s="730"/>
    </row>
    <row r="283" s="731" customFormat="1" ht="11.25" customHeight="1">
      <c r="A283" s="730"/>
    </row>
    <row r="284" s="731" customFormat="1" ht="11.25" customHeight="1">
      <c r="A284" s="730"/>
    </row>
    <row r="285" s="731" customFormat="1" ht="11.25" customHeight="1">
      <c r="A285" s="730"/>
    </row>
    <row r="286" s="731" customFormat="1" ht="11.25" customHeight="1">
      <c r="A286" s="730"/>
    </row>
    <row r="287" s="731" customFormat="1" ht="11.25" customHeight="1">
      <c r="A287" s="730"/>
    </row>
    <row r="288" s="731" customFormat="1" ht="11.25" customHeight="1">
      <c r="A288" s="730"/>
    </row>
    <row r="289" s="731" customFormat="1" ht="11.25" customHeight="1">
      <c r="A289" s="730"/>
    </row>
    <row r="290" s="731" customFormat="1" ht="11.25" customHeight="1">
      <c r="A290" s="730"/>
    </row>
    <row r="291" s="731" customFormat="1" ht="11.25" customHeight="1">
      <c r="A291" s="730"/>
    </row>
    <row r="292" s="731" customFormat="1" ht="11.25" customHeight="1">
      <c r="A292" s="730"/>
    </row>
    <row r="293" s="731" customFormat="1" ht="11.25" customHeight="1">
      <c r="A293" s="730"/>
    </row>
    <row r="294" s="731" customFormat="1" ht="11.25" customHeight="1">
      <c r="A294" s="730"/>
    </row>
    <row r="295" s="731" customFormat="1" ht="11.25" customHeight="1">
      <c r="A295" s="730"/>
    </row>
    <row r="296" s="731" customFormat="1" ht="11.25" customHeight="1">
      <c r="A296" s="730"/>
    </row>
    <row r="297" s="731" customFormat="1" ht="11.25" customHeight="1">
      <c r="A297" s="730"/>
    </row>
    <row r="298" s="731" customFormat="1" ht="11.25" customHeight="1">
      <c r="A298" s="730"/>
    </row>
    <row r="299" s="731" customFormat="1" ht="11.25" customHeight="1">
      <c r="A299" s="730"/>
    </row>
    <row r="300" s="731" customFormat="1" ht="11.25" customHeight="1">
      <c r="A300" s="730"/>
    </row>
    <row r="301" s="731" customFormat="1" ht="11.25" customHeight="1">
      <c r="A301" s="730"/>
    </row>
    <row r="302" s="731" customFormat="1" ht="11.25" customHeight="1">
      <c r="A302" s="730"/>
    </row>
    <row r="303" s="731" customFormat="1" ht="11.25" customHeight="1">
      <c r="A303" s="730"/>
    </row>
    <row r="304" s="731" customFormat="1" ht="11.25" customHeight="1">
      <c r="A304" s="730"/>
    </row>
    <row r="305" s="731" customFormat="1" ht="11.25" customHeight="1">
      <c r="A305" s="730"/>
    </row>
    <row r="306" s="731" customFormat="1" ht="11.25" customHeight="1">
      <c r="A306" s="730"/>
    </row>
    <row r="307" s="731" customFormat="1" ht="11.25" customHeight="1">
      <c r="A307" s="730"/>
    </row>
    <row r="308" s="731" customFormat="1" ht="11.25" customHeight="1">
      <c r="A308" s="730"/>
    </row>
    <row r="309" s="731" customFormat="1" ht="11.25" customHeight="1">
      <c r="A309" s="730"/>
    </row>
    <row r="310" s="731" customFormat="1" ht="11.25" customHeight="1">
      <c r="A310" s="730"/>
    </row>
    <row r="311" s="731" customFormat="1" ht="11.25" customHeight="1">
      <c r="A311" s="730"/>
    </row>
    <row r="312" s="731" customFormat="1" ht="11.25" customHeight="1">
      <c r="A312" s="730"/>
    </row>
    <row r="313" s="731" customFormat="1" ht="11.25" customHeight="1">
      <c r="A313" s="730"/>
    </row>
    <row r="314" s="731" customFormat="1" ht="11.25" customHeight="1">
      <c r="A314" s="730"/>
    </row>
    <row r="315" s="731" customFormat="1" ht="11.25" customHeight="1">
      <c r="A315" s="730"/>
    </row>
    <row r="316" s="731" customFormat="1" ht="11.25" customHeight="1">
      <c r="A316" s="730"/>
    </row>
    <row r="317" s="731" customFormat="1" ht="11.25" customHeight="1">
      <c r="A317" s="730"/>
    </row>
    <row r="318" s="731" customFormat="1" ht="11.25" customHeight="1">
      <c r="A318" s="730"/>
    </row>
    <row r="319" s="731" customFormat="1" ht="11.25" customHeight="1">
      <c r="A319" s="730"/>
    </row>
    <row r="320" s="731" customFormat="1" ht="11.25" customHeight="1">
      <c r="A320" s="730"/>
    </row>
    <row r="321" s="731" customFormat="1" ht="11.25" customHeight="1">
      <c r="A321" s="730"/>
    </row>
    <row r="322" s="731" customFormat="1" ht="11.25" customHeight="1">
      <c r="A322" s="730"/>
    </row>
    <row r="323" s="731" customFormat="1" ht="11.25" customHeight="1">
      <c r="A323" s="730"/>
    </row>
    <row r="324" s="731" customFormat="1" ht="11.25" customHeight="1">
      <c r="A324" s="730"/>
    </row>
    <row r="325" s="731" customFormat="1" ht="11.25" customHeight="1">
      <c r="A325" s="730"/>
    </row>
    <row r="326" s="731" customFormat="1" ht="11.25" customHeight="1">
      <c r="A326" s="730"/>
    </row>
    <row r="327" s="731" customFormat="1" ht="11.25" customHeight="1">
      <c r="A327" s="730"/>
    </row>
    <row r="328" s="731" customFormat="1" ht="11.25" customHeight="1">
      <c r="A328" s="730"/>
    </row>
    <row r="329" s="731" customFormat="1" ht="11.25" customHeight="1">
      <c r="A329" s="730"/>
    </row>
    <row r="330" s="731" customFormat="1" ht="11.25" customHeight="1">
      <c r="A330" s="730"/>
    </row>
    <row r="331" s="731" customFormat="1" ht="11.25" customHeight="1">
      <c r="A331" s="730"/>
    </row>
    <row r="332" s="731" customFormat="1" ht="11.25" customHeight="1">
      <c r="A332" s="730"/>
    </row>
    <row r="333" s="731" customFormat="1" ht="11.25" customHeight="1">
      <c r="A333" s="730"/>
    </row>
    <row r="334" s="731" customFormat="1" ht="11.25" customHeight="1">
      <c r="A334" s="730"/>
    </row>
    <row r="335" s="731" customFormat="1" ht="11.25" customHeight="1">
      <c r="A335" s="730"/>
    </row>
    <row r="336" s="731" customFormat="1" ht="11.25" customHeight="1">
      <c r="A336" s="730"/>
    </row>
    <row r="337" s="731" customFormat="1" ht="11.25" customHeight="1">
      <c r="A337" s="730"/>
    </row>
    <row r="338" s="731" customFormat="1" ht="11.25" customHeight="1">
      <c r="A338" s="730"/>
    </row>
    <row r="339" s="731" customFormat="1" ht="11.25" customHeight="1">
      <c r="A339" s="730"/>
    </row>
    <row r="340" s="731" customFormat="1" ht="11.25" customHeight="1">
      <c r="A340" s="730"/>
    </row>
    <row r="341" s="731" customFormat="1" ht="11.25" customHeight="1">
      <c r="A341" s="730"/>
    </row>
    <row r="342" s="731" customFormat="1" ht="11.25" customHeight="1">
      <c r="A342" s="730"/>
    </row>
    <row r="343" s="731" customFormat="1" ht="11.25" customHeight="1">
      <c r="A343" s="730"/>
    </row>
    <row r="344" s="731" customFormat="1" ht="11.25" customHeight="1">
      <c r="A344" s="730"/>
    </row>
    <row r="345" s="731" customFormat="1" ht="11.25" customHeight="1">
      <c r="A345" s="730"/>
    </row>
    <row r="346" s="731" customFormat="1" ht="11.25" customHeight="1">
      <c r="A346" s="730"/>
    </row>
    <row r="347" s="731" customFormat="1" ht="11.25" customHeight="1">
      <c r="A347" s="730"/>
    </row>
    <row r="348" s="731" customFormat="1" ht="11.25" customHeight="1">
      <c r="A348" s="730"/>
    </row>
    <row r="349" s="731" customFormat="1" ht="11.25" customHeight="1">
      <c r="A349" s="730"/>
    </row>
    <row r="350" s="731" customFormat="1" ht="11.25" customHeight="1">
      <c r="A350" s="730"/>
    </row>
    <row r="351" s="731" customFormat="1" ht="11.25" customHeight="1">
      <c r="A351" s="730"/>
    </row>
    <row r="352" s="731" customFormat="1" ht="11.25" customHeight="1">
      <c r="A352" s="730"/>
    </row>
    <row r="353" s="731" customFormat="1" ht="11.25" customHeight="1">
      <c r="A353" s="730"/>
    </row>
    <row r="354" s="731" customFormat="1" ht="11.25" customHeight="1">
      <c r="A354" s="730"/>
    </row>
    <row r="355" s="731" customFormat="1" ht="11.25" customHeight="1">
      <c r="A355" s="730"/>
    </row>
    <row r="356" s="731" customFormat="1" ht="11.25" customHeight="1">
      <c r="A356" s="730"/>
    </row>
    <row r="357" s="731" customFormat="1" ht="11.25" customHeight="1">
      <c r="A357" s="730"/>
    </row>
    <row r="358" s="731" customFormat="1" ht="11.25" customHeight="1">
      <c r="A358" s="730"/>
    </row>
    <row r="359" s="731" customFormat="1" ht="11.25" customHeight="1">
      <c r="A359" s="730"/>
    </row>
    <row r="360" s="731" customFormat="1" ht="11.25" customHeight="1">
      <c r="A360" s="730"/>
    </row>
    <row r="361" s="731" customFormat="1" ht="11.25" customHeight="1">
      <c r="A361" s="730"/>
    </row>
    <row r="362" s="731" customFormat="1" ht="11.25" customHeight="1">
      <c r="A362" s="730"/>
    </row>
    <row r="363" s="731" customFormat="1" ht="11.25" customHeight="1">
      <c r="A363" s="730"/>
    </row>
    <row r="364" s="731" customFormat="1" ht="11.25" customHeight="1">
      <c r="A364" s="730"/>
    </row>
    <row r="365" s="731" customFormat="1" ht="11.25" customHeight="1">
      <c r="A365" s="730"/>
    </row>
    <row r="366" s="731" customFormat="1" ht="11.25" customHeight="1">
      <c r="A366" s="730"/>
    </row>
    <row r="367" s="731" customFormat="1" ht="11.25" customHeight="1">
      <c r="A367" s="730"/>
    </row>
    <row r="368" s="731" customFormat="1" ht="11.25" customHeight="1">
      <c r="A368" s="730"/>
    </row>
    <row r="369" s="731" customFormat="1" ht="11.25" customHeight="1">
      <c r="A369" s="730"/>
    </row>
    <row r="370" s="731" customFormat="1" ht="11.25" customHeight="1">
      <c r="A370" s="730"/>
    </row>
    <row r="371" s="731" customFormat="1" ht="11.25" customHeight="1">
      <c r="A371" s="730"/>
    </row>
    <row r="372" s="731" customFormat="1" ht="11.25" customHeight="1">
      <c r="A372" s="730"/>
    </row>
    <row r="373" s="731" customFormat="1" ht="11.25" customHeight="1">
      <c r="A373" s="730"/>
    </row>
    <row r="374" s="731" customFormat="1" ht="11.25" customHeight="1">
      <c r="A374" s="730"/>
    </row>
    <row r="375" s="731" customFormat="1" ht="11.25" customHeight="1">
      <c r="A375" s="730"/>
    </row>
    <row r="376" s="731" customFormat="1" ht="11.25" customHeight="1">
      <c r="A376" s="730"/>
    </row>
    <row r="377" s="731" customFormat="1" ht="11.25" customHeight="1">
      <c r="A377" s="730"/>
    </row>
    <row r="378" s="731" customFormat="1" ht="11.25" customHeight="1">
      <c r="A378" s="730"/>
    </row>
    <row r="379" s="731" customFormat="1" ht="11.25" customHeight="1">
      <c r="A379" s="730"/>
    </row>
    <row r="380" s="731" customFormat="1" ht="11.25" customHeight="1">
      <c r="A380" s="730"/>
    </row>
    <row r="381" s="731" customFormat="1" ht="11.25" customHeight="1">
      <c r="A381" s="730"/>
    </row>
    <row r="382" s="731" customFormat="1" ht="11.25" customHeight="1">
      <c r="A382" s="730"/>
    </row>
    <row r="383" s="731" customFormat="1" ht="11.25" customHeight="1">
      <c r="A383" s="730"/>
    </row>
    <row r="384" s="731" customFormat="1" ht="11.25" customHeight="1">
      <c r="A384" s="730"/>
    </row>
    <row r="385" s="731" customFormat="1" ht="11.25" customHeight="1">
      <c r="A385" s="730"/>
    </row>
    <row r="386" s="731" customFormat="1" ht="11.25" customHeight="1">
      <c r="A386" s="730"/>
    </row>
    <row r="387" s="731" customFormat="1" ht="11.25" customHeight="1">
      <c r="A387" s="730"/>
    </row>
    <row r="388" s="731" customFormat="1" ht="11.25" customHeight="1">
      <c r="A388" s="730"/>
    </row>
    <row r="389" s="731" customFormat="1" ht="11.25" customHeight="1">
      <c r="A389" s="730"/>
    </row>
    <row r="390" s="731" customFormat="1" ht="11.25" customHeight="1">
      <c r="A390" s="730"/>
    </row>
    <row r="391" s="731" customFormat="1" ht="11.25" customHeight="1">
      <c r="A391" s="730"/>
    </row>
    <row r="392" s="731" customFormat="1" ht="11.25" customHeight="1">
      <c r="A392" s="730"/>
    </row>
    <row r="393" s="731" customFormat="1" ht="11.25" customHeight="1">
      <c r="A393" s="730"/>
    </row>
    <row r="394" s="731" customFormat="1" ht="11.25" customHeight="1">
      <c r="A394" s="730"/>
    </row>
    <row r="395" s="731" customFormat="1" ht="11.25" customHeight="1">
      <c r="A395" s="730"/>
    </row>
    <row r="396" s="731" customFormat="1" ht="11.25" customHeight="1">
      <c r="A396" s="730"/>
    </row>
    <row r="397" s="731" customFormat="1" ht="11.25" customHeight="1">
      <c r="A397" s="730"/>
    </row>
    <row r="398" s="731" customFormat="1" ht="11.25" customHeight="1">
      <c r="A398" s="730"/>
    </row>
    <row r="399" s="731" customFormat="1" ht="11.25" customHeight="1">
      <c r="A399" s="730"/>
    </row>
    <row r="400" s="731" customFormat="1" ht="11.25" customHeight="1">
      <c r="A400" s="730"/>
    </row>
    <row r="401" s="731" customFormat="1" ht="11.25" customHeight="1">
      <c r="A401" s="730"/>
    </row>
    <row r="402" s="731" customFormat="1" ht="11.25" customHeight="1">
      <c r="A402" s="730"/>
    </row>
    <row r="403" s="731" customFormat="1" ht="11.25" customHeight="1">
      <c r="A403" s="730"/>
    </row>
    <row r="404" s="731" customFormat="1" ht="11.25" customHeight="1">
      <c r="A404" s="730"/>
    </row>
    <row r="405" s="731" customFormat="1" ht="11.25" customHeight="1">
      <c r="A405" s="730"/>
    </row>
    <row r="406" s="731" customFormat="1" ht="11.25" customHeight="1">
      <c r="A406" s="730"/>
    </row>
    <row r="407" s="731" customFormat="1" ht="11.25" customHeight="1">
      <c r="A407" s="730"/>
    </row>
    <row r="408" s="731" customFormat="1" ht="11.25" customHeight="1">
      <c r="A408" s="730"/>
    </row>
    <row r="409" s="731" customFormat="1" ht="11.25" customHeight="1">
      <c r="A409" s="730"/>
    </row>
    <row r="410" s="731" customFormat="1" ht="11.25" customHeight="1">
      <c r="A410" s="730"/>
    </row>
    <row r="411" s="731" customFormat="1" ht="11.25" customHeight="1">
      <c r="A411" s="730"/>
    </row>
    <row r="412" s="731" customFormat="1" ht="11.25" customHeight="1">
      <c r="A412" s="730"/>
    </row>
    <row r="413" s="731" customFormat="1" ht="11.25" customHeight="1">
      <c r="A413" s="730"/>
    </row>
    <row r="414" s="731" customFormat="1" ht="11.25" customHeight="1">
      <c r="A414" s="730"/>
    </row>
    <row r="415" s="731" customFormat="1" ht="11.25" customHeight="1">
      <c r="A415" s="730"/>
    </row>
    <row r="416" s="731" customFormat="1" ht="11.25" customHeight="1">
      <c r="A416" s="730"/>
    </row>
    <row r="417" s="731" customFormat="1" ht="11.25" customHeight="1">
      <c r="A417" s="730"/>
    </row>
    <row r="418" s="731" customFormat="1" ht="11.25" customHeight="1">
      <c r="A418" s="730"/>
    </row>
    <row r="419" s="731" customFormat="1" ht="11.25" customHeight="1">
      <c r="A419" s="730"/>
    </row>
    <row r="420" s="731" customFormat="1" ht="11.25" customHeight="1">
      <c r="A420" s="730"/>
    </row>
    <row r="421" s="731" customFormat="1" ht="11.25" customHeight="1">
      <c r="A421" s="730"/>
    </row>
    <row r="422" s="731" customFormat="1" ht="11.25" customHeight="1">
      <c r="A422" s="730"/>
    </row>
    <row r="423" s="731" customFormat="1" ht="11.25" customHeight="1">
      <c r="A423" s="730"/>
    </row>
    <row r="424" s="731" customFormat="1" ht="11.25" customHeight="1">
      <c r="A424" s="730"/>
    </row>
    <row r="425" s="731" customFormat="1" ht="11.25" customHeight="1">
      <c r="A425" s="730"/>
    </row>
    <row r="426" s="731" customFormat="1" ht="11.25" customHeight="1">
      <c r="A426" s="730"/>
    </row>
    <row r="427" s="731" customFormat="1" ht="11.25" customHeight="1">
      <c r="A427" s="730"/>
    </row>
    <row r="428" s="731" customFormat="1" ht="11.25" customHeight="1">
      <c r="A428" s="730"/>
    </row>
    <row r="429" s="731" customFormat="1" ht="11.25" customHeight="1">
      <c r="A429" s="730"/>
    </row>
    <row r="430" s="731" customFormat="1" ht="11.25" customHeight="1">
      <c r="A430" s="730"/>
    </row>
    <row r="431" s="731" customFormat="1" ht="11.25" customHeight="1">
      <c r="A431" s="730"/>
    </row>
    <row r="432" s="731" customFormat="1" ht="11.25" customHeight="1">
      <c r="A432" s="730"/>
    </row>
    <row r="433" s="731" customFormat="1" ht="11.25" customHeight="1">
      <c r="A433" s="730"/>
    </row>
    <row r="434" s="731" customFormat="1" ht="11.25" customHeight="1">
      <c r="A434" s="730"/>
    </row>
    <row r="435" s="731" customFormat="1" ht="11.25" customHeight="1">
      <c r="A435" s="730"/>
    </row>
    <row r="436" s="731" customFormat="1" ht="11.25" customHeight="1">
      <c r="A436" s="730"/>
    </row>
    <row r="437" s="731" customFormat="1" ht="11.25" customHeight="1">
      <c r="A437" s="730"/>
    </row>
    <row r="438" s="731" customFormat="1" ht="11.25" customHeight="1">
      <c r="A438" s="730"/>
    </row>
    <row r="439" s="731" customFormat="1" ht="11.25" customHeight="1">
      <c r="A439" s="730"/>
    </row>
    <row r="440" s="731" customFormat="1" ht="11.25" customHeight="1">
      <c r="A440" s="730"/>
    </row>
    <row r="441" s="731" customFormat="1" ht="11.25" customHeight="1">
      <c r="A441" s="730"/>
    </row>
    <row r="442" s="731" customFormat="1" ht="11.25" customHeight="1">
      <c r="A442" s="730"/>
    </row>
    <row r="443" s="731" customFormat="1" ht="11.25" customHeight="1">
      <c r="A443" s="730"/>
    </row>
    <row r="444" s="731" customFormat="1" ht="11.25" customHeight="1">
      <c r="A444" s="730"/>
    </row>
    <row r="445" s="731" customFormat="1" ht="11.25" customHeight="1">
      <c r="A445" s="730"/>
    </row>
    <row r="446" s="731" customFormat="1" ht="11.25" customHeight="1">
      <c r="A446" s="730"/>
    </row>
    <row r="447" s="731" customFormat="1" ht="11.25" customHeight="1">
      <c r="A447" s="730"/>
    </row>
    <row r="448" s="731" customFormat="1" ht="11.25" customHeight="1">
      <c r="A448" s="730"/>
    </row>
    <row r="449" s="731" customFormat="1" ht="11.25" customHeight="1">
      <c r="A449" s="730"/>
    </row>
    <row r="450" s="731" customFormat="1" ht="11.25" customHeight="1">
      <c r="A450" s="730"/>
    </row>
    <row r="451" s="731" customFormat="1" ht="11.25" customHeight="1">
      <c r="A451" s="730"/>
    </row>
    <row r="452" s="731" customFormat="1" ht="11.25" customHeight="1">
      <c r="A452" s="730"/>
    </row>
    <row r="453" s="731" customFormat="1" ht="11.25" customHeight="1">
      <c r="A453" s="730"/>
    </row>
    <row r="454" s="731" customFormat="1" ht="11.25" customHeight="1">
      <c r="A454" s="730"/>
    </row>
    <row r="455" s="731" customFormat="1" ht="11.25" customHeight="1">
      <c r="A455" s="730"/>
    </row>
    <row r="456" s="731" customFormat="1" ht="11.25" customHeight="1">
      <c r="A456" s="730"/>
    </row>
    <row r="457" s="731" customFormat="1" ht="11.25" customHeight="1">
      <c r="A457" s="730"/>
    </row>
    <row r="458" s="731" customFormat="1" ht="11.25" customHeight="1">
      <c r="A458" s="730"/>
    </row>
    <row r="459" s="731" customFormat="1" ht="11.25" customHeight="1">
      <c r="A459" s="730"/>
    </row>
    <row r="460" s="731" customFormat="1" ht="11.25" customHeight="1">
      <c r="A460" s="730"/>
    </row>
    <row r="461" s="731" customFormat="1" ht="11.25" customHeight="1">
      <c r="A461" s="730"/>
    </row>
    <row r="462" s="731" customFormat="1" ht="11.25" customHeight="1">
      <c r="A462" s="730"/>
    </row>
    <row r="463" s="731" customFormat="1" ht="11.25" customHeight="1">
      <c r="A463" s="730"/>
    </row>
    <row r="464" s="731" customFormat="1" ht="11.25" customHeight="1">
      <c r="A464" s="730"/>
    </row>
    <row r="465" s="731" customFormat="1" ht="11.25" customHeight="1">
      <c r="A465" s="730"/>
    </row>
    <row r="466" s="731" customFormat="1" ht="11.25" customHeight="1">
      <c r="A466" s="730"/>
    </row>
    <row r="467" s="731" customFormat="1" ht="11.25" customHeight="1">
      <c r="A467" s="730"/>
    </row>
    <row r="468" s="731" customFormat="1" ht="11.25" customHeight="1">
      <c r="A468" s="730"/>
    </row>
    <row r="469" s="731" customFormat="1" ht="11.25" customHeight="1">
      <c r="A469" s="730"/>
    </row>
    <row r="470" s="731" customFormat="1" ht="11.25" customHeight="1">
      <c r="A470" s="730"/>
    </row>
    <row r="471" s="731" customFormat="1" ht="11.25" customHeight="1">
      <c r="A471" s="730"/>
    </row>
    <row r="472" s="731" customFormat="1" ht="11.25" customHeight="1">
      <c r="A472" s="730"/>
    </row>
    <row r="473" s="731" customFormat="1" ht="11.25" customHeight="1">
      <c r="A473" s="730"/>
    </row>
    <row r="474" s="731" customFormat="1" ht="11.25" customHeight="1">
      <c r="A474" s="730"/>
    </row>
    <row r="475" s="731" customFormat="1" ht="11.25" customHeight="1">
      <c r="A475" s="730"/>
    </row>
    <row r="476" s="731" customFormat="1" ht="11.25" customHeight="1">
      <c r="A476" s="730"/>
    </row>
    <row r="477" s="731" customFormat="1" ht="11.25" customHeight="1">
      <c r="A477" s="730"/>
    </row>
    <row r="478" s="731" customFormat="1" ht="11.25" customHeight="1">
      <c r="A478" s="730"/>
    </row>
    <row r="479" s="731" customFormat="1" ht="11.25" customHeight="1">
      <c r="A479" s="730"/>
    </row>
    <row r="480" s="731" customFormat="1" ht="11.25" customHeight="1">
      <c r="A480" s="730"/>
    </row>
    <row r="481" s="731" customFormat="1" ht="11.25" customHeight="1">
      <c r="A481" s="730"/>
    </row>
    <row r="482" s="731" customFormat="1" ht="11.25" customHeight="1">
      <c r="A482" s="730"/>
    </row>
    <row r="483" s="731" customFormat="1" ht="11.25" customHeight="1">
      <c r="A483" s="730"/>
    </row>
    <row r="484" s="731" customFormat="1" ht="11.25" customHeight="1">
      <c r="A484" s="730"/>
    </row>
    <row r="485" s="731" customFormat="1" ht="11.25" customHeight="1">
      <c r="A485" s="730"/>
    </row>
    <row r="486" s="731" customFormat="1" ht="11.25" customHeight="1">
      <c r="A486" s="730"/>
    </row>
    <row r="487" s="731" customFormat="1" ht="11.25" customHeight="1">
      <c r="A487" s="730"/>
    </row>
    <row r="488" s="731" customFormat="1" ht="11.25" customHeight="1">
      <c r="A488" s="730"/>
    </row>
    <row r="489" s="731" customFormat="1" ht="11.25" customHeight="1">
      <c r="A489" s="730"/>
    </row>
    <row r="490" s="731" customFormat="1" ht="11.25" customHeight="1">
      <c r="A490" s="730"/>
    </row>
    <row r="491" s="731" customFormat="1" ht="11.25" customHeight="1">
      <c r="A491" s="730"/>
    </row>
    <row r="492" s="731" customFormat="1" ht="11.25" customHeight="1">
      <c r="A492" s="730"/>
    </row>
    <row r="493" s="731" customFormat="1" ht="11.25" customHeight="1">
      <c r="A493" s="730"/>
    </row>
    <row r="494" s="731" customFormat="1" ht="11.25" customHeight="1">
      <c r="A494" s="730"/>
    </row>
    <row r="495" s="731" customFormat="1" ht="11.25" customHeight="1">
      <c r="A495" s="730"/>
    </row>
    <row r="496" s="731" customFormat="1" ht="11.25" customHeight="1">
      <c r="A496" s="730"/>
    </row>
    <row r="497" s="731" customFormat="1" ht="11.25" customHeight="1">
      <c r="A497" s="730"/>
    </row>
    <row r="498" s="731" customFormat="1" ht="11.25" customHeight="1">
      <c r="A498" s="730"/>
    </row>
    <row r="499" s="731" customFormat="1" ht="11.25" customHeight="1">
      <c r="A499" s="730"/>
    </row>
    <row r="500" s="731" customFormat="1" ht="11.25" customHeight="1">
      <c r="A500" s="730"/>
    </row>
    <row r="501" s="731" customFormat="1" ht="11.25" customHeight="1">
      <c r="A501" s="730"/>
    </row>
    <row r="502" s="731" customFormat="1" ht="11.25" customHeight="1">
      <c r="A502" s="730"/>
    </row>
    <row r="503" s="731" customFormat="1" ht="11.25" customHeight="1">
      <c r="A503" s="730"/>
    </row>
    <row r="504" s="731" customFormat="1" ht="11.25" customHeight="1">
      <c r="A504" s="730"/>
    </row>
    <row r="505" s="731" customFormat="1" ht="11.25" customHeight="1">
      <c r="A505" s="730"/>
    </row>
    <row r="506" s="731" customFormat="1" ht="11.25" customHeight="1">
      <c r="A506" s="730"/>
    </row>
    <row r="507" s="731" customFormat="1" ht="11.25" customHeight="1">
      <c r="A507" s="730"/>
    </row>
    <row r="508" s="731" customFormat="1" ht="11.25" customHeight="1">
      <c r="A508" s="730"/>
    </row>
    <row r="509" s="731" customFormat="1" ht="11.25" customHeight="1">
      <c r="A509" s="730"/>
    </row>
    <row r="510" s="731" customFormat="1" ht="11.25" customHeight="1">
      <c r="A510" s="730"/>
    </row>
    <row r="511" s="731" customFormat="1" ht="11.25" customHeight="1">
      <c r="A511" s="730"/>
    </row>
    <row r="512" s="731" customFormat="1" ht="11.25" customHeight="1">
      <c r="A512" s="730"/>
    </row>
    <row r="513" s="731" customFormat="1" ht="11.25" customHeight="1">
      <c r="A513" s="730"/>
    </row>
    <row r="514" s="731" customFormat="1" ht="11.25" customHeight="1">
      <c r="A514" s="730"/>
    </row>
    <row r="515" s="731" customFormat="1" ht="11.25" customHeight="1">
      <c r="A515" s="730"/>
    </row>
    <row r="516" s="731" customFormat="1" ht="11.25" customHeight="1">
      <c r="A516" s="730"/>
    </row>
    <row r="517" s="731" customFormat="1" ht="11.25" customHeight="1">
      <c r="A517" s="730"/>
    </row>
    <row r="518" s="731" customFormat="1" ht="11.25" customHeight="1">
      <c r="A518" s="730"/>
    </row>
    <row r="519" s="731" customFormat="1" ht="11.25" customHeight="1">
      <c r="A519" s="730"/>
    </row>
    <row r="520" s="731" customFormat="1" ht="11.25" customHeight="1">
      <c r="A520" s="730"/>
    </row>
    <row r="521" s="731" customFormat="1" ht="11.25" customHeight="1">
      <c r="A521" s="730"/>
    </row>
    <row r="522" s="731" customFormat="1" ht="11.25" customHeight="1">
      <c r="A522" s="730"/>
    </row>
    <row r="523" s="731" customFormat="1" ht="11.25" customHeight="1">
      <c r="A523" s="730"/>
    </row>
    <row r="524" s="731" customFormat="1" ht="11.25" customHeight="1">
      <c r="A524" s="730"/>
    </row>
    <row r="525" s="731" customFormat="1" ht="11.25" customHeight="1">
      <c r="A525" s="730"/>
    </row>
    <row r="526" s="731" customFormat="1" ht="11.25" customHeight="1">
      <c r="A526" s="730"/>
    </row>
    <row r="527" s="731" customFormat="1" ht="11.25" customHeight="1">
      <c r="A527" s="730"/>
    </row>
    <row r="528" s="731" customFormat="1" ht="11.25" customHeight="1">
      <c r="A528" s="730"/>
    </row>
    <row r="529" s="731" customFormat="1" ht="11.25" customHeight="1">
      <c r="A529" s="730"/>
    </row>
    <row r="530" s="731" customFormat="1" ht="11.25" customHeight="1">
      <c r="A530" s="730"/>
    </row>
    <row r="531" s="731" customFormat="1" ht="11.25" customHeight="1">
      <c r="A531" s="730"/>
    </row>
    <row r="532" s="731" customFormat="1" ht="11.25" customHeight="1">
      <c r="A532" s="730"/>
    </row>
    <row r="533" s="731" customFormat="1" ht="11.25" customHeight="1">
      <c r="A533" s="730"/>
    </row>
    <row r="534" s="731" customFormat="1" ht="11.25" customHeight="1">
      <c r="A534" s="730"/>
    </row>
    <row r="535" s="731" customFormat="1" ht="11.25" customHeight="1">
      <c r="A535" s="730"/>
    </row>
    <row r="536" s="731" customFormat="1" ht="11.25" customHeight="1">
      <c r="A536" s="730"/>
    </row>
    <row r="537" s="731" customFormat="1" ht="11.25" customHeight="1">
      <c r="A537" s="730"/>
    </row>
    <row r="538" s="731" customFormat="1" ht="11.25" customHeight="1">
      <c r="A538" s="730"/>
    </row>
    <row r="539" s="731" customFormat="1" ht="11.25" customHeight="1">
      <c r="A539" s="730"/>
    </row>
    <row r="540" s="731" customFormat="1" ht="11.25" customHeight="1">
      <c r="A540" s="730"/>
    </row>
    <row r="541" s="731" customFormat="1" ht="11.25" customHeight="1">
      <c r="A541" s="730"/>
    </row>
    <row r="542" s="731" customFormat="1" ht="11.25" customHeight="1">
      <c r="A542" s="730"/>
    </row>
    <row r="543" s="731" customFormat="1" ht="11.25" customHeight="1">
      <c r="A543" s="730"/>
    </row>
    <row r="544" s="731" customFormat="1" ht="11.25" customHeight="1">
      <c r="A544" s="730"/>
    </row>
    <row r="545" s="731" customFormat="1" ht="11.25" customHeight="1">
      <c r="A545" s="730"/>
    </row>
    <row r="546" s="731" customFormat="1" ht="11.25" customHeight="1">
      <c r="A546" s="730"/>
    </row>
    <row r="547" s="731" customFormat="1" ht="11.25" customHeight="1">
      <c r="A547" s="730"/>
    </row>
    <row r="548" s="731" customFormat="1" ht="11.25" customHeight="1">
      <c r="A548" s="730"/>
    </row>
    <row r="549" s="731" customFormat="1" ht="11.25" customHeight="1">
      <c r="A549" s="730"/>
    </row>
    <row r="550" s="731" customFormat="1" ht="11.25" customHeight="1">
      <c r="A550" s="730"/>
    </row>
    <row r="551" s="731" customFormat="1" ht="11.25" customHeight="1">
      <c r="A551" s="730"/>
    </row>
    <row r="552" s="731" customFormat="1" ht="11.25" customHeight="1">
      <c r="A552" s="730"/>
    </row>
    <row r="553" s="731" customFormat="1" ht="11.25" customHeight="1">
      <c r="A553" s="730"/>
    </row>
    <row r="554" s="731" customFormat="1" ht="11.25" customHeight="1">
      <c r="A554" s="730"/>
    </row>
    <row r="555" s="731" customFormat="1" ht="11.25" customHeight="1">
      <c r="A555" s="730"/>
    </row>
    <row r="556" s="731" customFormat="1" ht="11.25" customHeight="1">
      <c r="A556" s="730"/>
    </row>
    <row r="557" s="731" customFormat="1" ht="11.25" customHeight="1">
      <c r="A557" s="730"/>
    </row>
    <row r="558" s="731" customFormat="1" ht="11.25" customHeight="1">
      <c r="A558" s="730"/>
    </row>
    <row r="559" s="731" customFormat="1" ht="11.25" customHeight="1">
      <c r="A559" s="730"/>
    </row>
    <row r="560" s="731" customFormat="1" ht="11.25" customHeight="1">
      <c r="A560" s="730"/>
    </row>
    <row r="561" s="731" customFormat="1" ht="11.25" customHeight="1">
      <c r="A561" s="730"/>
    </row>
    <row r="562" s="731" customFormat="1" ht="11.25" customHeight="1">
      <c r="A562" s="730"/>
    </row>
    <row r="563" s="731" customFormat="1" ht="11.25" customHeight="1">
      <c r="A563" s="730"/>
    </row>
    <row r="564" s="731" customFormat="1" ht="11.25" customHeight="1">
      <c r="A564" s="730"/>
    </row>
    <row r="565" s="731" customFormat="1" ht="11.25" customHeight="1">
      <c r="A565" s="730"/>
    </row>
    <row r="566" s="731" customFormat="1" ht="11.25" customHeight="1">
      <c r="A566" s="730"/>
    </row>
    <row r="567" s="731" customFormat="1" ht="11.25" customHeight="1">
      <c r="A567" s="730"/>
    </row>
    <row r="568" s="731" customFormat="1" ht="11.25" customHeight="1">
      <c r="A568" s="730"/>
    </row>
    <row r="569" s="731" customFormat="1" ht="11.25" customHeight="1">
      <c r="A569" s="730"/>
    </row>
    <row r="570" s="731" customFormat="1" ht="11.25" customHeight="1">
      <c r="A570" s="730"/>
    </row>
    <row r="571" s="731" customFormat="1" ht="11.25" customHeight="1">
      <c r="A571" s="730"/>
    </row>
    <row r="572" s="731" customFormat="1" ht="11.25" customHeight="1">
      <c r="A572" s="730"/>
    </row>
    <row r="573" s="731" customFormat="1" ht="11.25" customHeight="1">
      <c r="A573" s="730"/>
    </row>
    <row r="574" s="731" customFormat="1" ht="11.25" customHeight="1">
      <c r="A574" s="730"/>
    </row>
    <row r="575" s="731" customFormat="1" ht="11.25" customHeight="1">
      <c r="A575" s="730"/>
    </row>
    <row r="576" s="731" customFormat="1" ht="11.25" customHeight="1">
      <c r="A576" s="730"/>
    </row>
    <row r="577" s="731" customFormat="1" ht="11.25" customHeight="1">
      <c r="A577" s="730"/>
    </row>
    <row r="578" s="731" customFormat="1" ht="11.25" customHeight="1">
      <c r="A578" s="730"/>
    </row>
    <row r="579" s="731" customFormat="1" ht="11.25" customHeight="1">
      <c r="A579" s="730"/>
    </row>
    <row r="580" s="731" customFormat="1" ht="11.25" customHeight="1">
      <c r="A580" s="730"/>
    </row>
    <row r="581" s="731" customFormat="1" ht="11.25" customHeight="1">
      <c r="A581" s="730"/>
    </row>
    <row r="582" s="731" customFormat="1" ht="11.25" customHeight="1">
      <c r="A582" s="730"/>
    </row>
    <row r="583" s="731" customFormat="1" ht="11.25" customHeight="1">
      <c r="A583" s="730"/>
    </row>
    <row r="584" s="731" customFormat="1" ht="11.25" customHeight="1">
      <c r="A584" s="730"/>
    </row>
    <row r="585" s="731" customFormat="1" ht="11.25" customHeight="1">
      <c r="A585" s="730"/>
    </row>
    <row r="586" s="731" customFormat="1" ht="11.25" customHeight="1">
      <c r="A586" s="730"/>
    </row>
    <row r="587" s="731" customFormat="1" ht="11.25" customHeight="1">
      <c r="A587" s="730"/>
    </row>
    <row r="588" s="731" customFormat="1" ht="11.25" customHeight="1">
      <c r="A588" s="730"/>
    </row>
    <row r="589" s="731" customFormat="1" ht="11.25" customHeight="1">
      <c r="A589" s="730"/>
    </row>
    <row r="590" s="731" customFormat="1" ht="11.25" customHeight="1">
      <c r="A590" s="730"/>
    </row>
    <row r="591" s="731" customFormat="1" ht="11.25" customHeight="1">
      <c r="A591" s="730"/>
    </row>
    <row r="592" s="731" customFormat="1" ht="11.25" customHeight="1">
      <c r="A592" s="730"/>
    </row>
    <row r="593" s="731" customFormat="1" ht="11.25" customHeight="1">
      <c r="A593" s="730"/>
    </row>
    <row r="594" s="731" customFormat="1" ht="11.25" customHeight="1">
      <c r="A594" s="730"/>
    </row>
    <row r="595" s="731" customFormat="1" ht="11.25" customHeight="1">
      <c r="A595" s="730"/>
    </row>
    <row r="596" s="731" customFormat="1" ht="11.25" customHeight="1">
      <c r="A596" s="730"/>
    </row>
    <row r="597" s="731" customFormat="1" ht="11.25" customHeight="1">
      <c r="A597" s="730"/>
    </row>
    <row r="598" s="731" customFormat="1" ht="11.25" customHeight="1">
      <c r="A598" s="730"/>
    </row>
    <row r="599" s="731" customFormat="1" ht="11.25" customHeight="1">
      <c r="A599" s="730"/>
    </row>
    <row r="600" s="731" customFormat="1" ht="11.25" customHeight="1">
      <c r="A600" s="730"/>
    </row>
    <row r="601" s="731" customFormat="1" ht="11.25" customHeight="1">
      <c r="A601" s="730"/>
    </row>
    <row r="602" s="731" customFormat="1" ht="11.25" customHeight="1">
      <c r="A602" s="730"/>
    </row>
    <row r="603" s="731" customFormat="1" ht="11.25" customHeight="1">
      <c r="A603" s="730"/>
    </row>
    <row r="604" s="731" customFormat="1" ht="11.25" customHeight="1">
      <c r="A604" s="730"/>
    </row>
    <row r="605" s="731" customFormat="1" ht="11.25" customHeight="1">
      <c r="A605" s="730"/>
    </row>
    <row r="606" s="731" customFormat="1" ht="11.25" customHeight="1">
      <c r="A606" s="730"/>
    </row>
    <row r="607" s="731" customFormat="1" ht="11.25" customHeight="1">
      <c r="A607" s="730"/>
    </row>
    <row r="608" s="731" customFormat="1" ht="11.25" customHeight="1">
      <c r="A608" s="730"/>
    </row>
    <row r="609" s="731" customFormat="1" ht="11.25" customHeight="1">
      <c r="A609" s="730"/>
    </row>
    <row r="610" s="731" customFormat="1" ht="11.25" customHeight="1">
      <c r="A610" s="730"/>
    </row>
    <row r="611" s="731" customFormat="1" ht="11.25" customHeight="1">
      <c r="A611" s="730"/>
    </row>
    <row r="612" s="731" customFormat="1" ht="11.25" customHeight="1">
      <c r="A612" s="730"/>
    </row>
    <row r="613" s="731" customFormat="1" ht="11.25" customHeight="1">
      <c r="A613" s="730"/>
    </row>
    <row r="614" s="731" customFormat="1" ht="11.25" customHeight="1">
      <c r="A614" s="730"/>
    </row>
    <row r="615" s="731" customFormat="1" ht="11.25" customHeight="1">
      <c r="A615" s="730"/>
    </row>
    <row r="616" s="731" customFormat="1" ht="11.25" customHeight="1">
      <c r="A616" s="730"/>
    </row>
    <row r="617" s="731" customFormat="1" ht="11.25" customHeight="1">
      <c r="A617" s="730"/>
    </row>
    <row r="618" s="731" customFormat="1" ht="11.25" customHeight="1">
      <c r="A618" s="730"/>
    </row>
    <row r="619" s="731" customFormat="1" ht="11.25" customHeight="1">
      <c r="A619" s="730"/>
    </row>
    <row r="620" s="731" customFormat="1" ht="11.25" customHeight="1">
      <c r="A620" s="730"/>
    </row>
    <row r="621" s="731" customFormat="1" ht="11.25" customHeight="1">
      <c r="A621" s="730"/>
    </row>
    <row r="622" s="731" customFormat="1" ht="11.25" customHeight="1">
      <c r="A622" s="730"/>
    </row>
    <row r="623" s="731" customFormat="1" ht="11.25" customHeight="1">
      <c r="A623" s="730"/>
    </row>
    <row r="624" s="731" customFormat="1" ht="11.25" customHeight="1">
      <c r="A624" s="730"/>
    </row>
    <row r="625" s="731" customFormat="1" ht="11.25" customHeight="1">
      <c r="A625" s="730"/>
    </row>
    <row r="626" s="731" customFormat="1" ht="11.25" customHeight="1">
      <c r="A626" s="730"/>
    </row>
    <row r="627" s="731" customFormat="1" ht="11.25" customHeight="1">
      <c r="A627" s="730"/>
    </row>
    <row r="628" s="731" customFormat="1" ht="11.25" customHeight="1">
      <c r="A628" s="730"/>
    </row>
    <row r="629" s="731" customFormat="1" ht="11.25" customHeight="1">
      <c r="A629" s="730"/>
    </row>
    <row r="630" s="731" customFormat="1" ht="11.25" customHeight="1">
      <c r="A630" s="730"/>
    </row>
    <row r="631" s="731" customFormat="1" ht="11.25" customHeight="1">
      <c r="A631" s="730"/>
    </row>
    <row r="632" s="731" customFormat="1" ht="11.25" customHeight="1">
      <c r="A632" s="730"/>
    </row>
    <row r="633" s="731" customFormat="1" ht="11.25" customHeight="1">
      <c r="A633" s="730"/>
    </row>
    <row r="634" s="731" customFormat="1" ht="11.25" customHeight="1">
      <c r="A634" s="730"/>
    </row>
    <row r="635" s="731" customFormat="1" ht="11.25" customHeight="1">
      <c r="A635" s="730"/>
    </row>
    <row r="636" s="731" customFormat="1" ht="11.25" customHeight="1">
      <c r="A636" s="730"/>
    </row>
    <row r="637" s="731" customFormat="1" ht="11.25" customHeight="1">
      <c r="A637" s="730"/>
    </row>
    <row r="638" s="731" customFormat="1" ht="11.25" customHeight="1">
      <c r="A638" s="730"/>
    </row>
    <row r="639" s="731" customFormat="1" ht="11.25" customHeight="1">
      <c r="A639" s="730"/>
    </row>
    <row r="640" s="731" customFormat="1" ht="11.25" customHeight="1">
      <c r="A640" s="730"/>
    </row>
    <row r="641" s="731" customFormat="1" ht="11.25" customHeight="1">
      <c r="A641" s="730"/>
    </row>
    <row r="642" s="731" customFormat="1" ht="11.25" customHeight="1">
      <c r="A642" s="730"/>
    </row>
    <row r="643" s="731" customFormat="1" ht="11.25" customHeight="1">
      <c r="A643" s="730"/>
    </row>
    <row r="644" s="731" customFormat="1" ht="11.25" customHeight="1">
      <c r="A644" s="730"/>
    </row>
    <row r="645" s="731" customFormat="1" ht="11.25" customHeight="1">
      <c r="A645" s="730"/>
    </row>
    <row r="646" s="731" customFormat="1" ht="11.25" customHeight="1">
      <c r="A646" s="730"/>
    </row>
    <row r="647" s="731" customFormat="1" ht="11.25" customHeight="1">
      <c r="A647" s="730"/>
    </row>
    <row r="648" s="731" customFormat="1" ht="11.25" customHeight="1">
      <c r="A648" s="730"/>
    </row>
    <row r="649" s="731" customFormat="1" ht="11.25" customHeight="1">
      <c r="A649" s="730"/>
    </row>
    <row r="650" s="731" customFormat="1" ht="11.25" customHeight="1">
      <c r="A650" s="730"/>
    </row>
    <row r="651" s="731" customFormat="1" ht="11.25" customHeight="1">
      <c r="A651" s="730"/>
    </row>
    <row r="652" s="731" customFormat="1" ht="11.25" customHeight="1">
      <c r="A652" s="730"/>
    </row>
    <row r="653" s="731" customFormat="1" ht="11.25" customHeight="1">
      <c r="A653" s="730"/>
    </row>
    <row r="654" s="731" customFormat="1" ht="11.25" customHeight="1">
      <c r="A654" s="730"/>
    </row>
    <row r="655" s="731" customFormat="1" ht="11.25" customHeight="1">
      <c r="A655" s="730"/>
    </row>
    <row r="656" s="731" customFormat="1" ht="11.25" customHeight="1">
      <c r="A656" s="730"/>
    </row>
    <row r="657" s="731" customFormat="1" ht="11.25" customHeight="1">
      <c r="A657" s="730"/>
    </row>
    <row r="658" s="731" customFormat="1" ht="11.25" customHeight="1">
      <c r="A658" s="730"/>
    </row>
    <row r="659" s="731" customFormat="1" ht="11.25" customHeight="1">
      <c r="A659" s="730"/>
    </row>
    <row r="660" s="731" customFormat="1" ht="11.25" customHeight="1">
      <c r="A660" s="730"/>
    </row>
    <row r="661" s="731" customFormat="1" ht="11.25" customHeight="1">
      <c r="A661" s="730"/>
    </row>
    <row r="662" s="731" customFormat="1" ht="11.25" customHeight="1">
      <c r="A662" s="730"/>
    </row>
    <row r="663" s="731" customFormat="1" ht="11.25" customHeight="1">
      <c r="A663" s="730"/>
    </row>
    <row r="664" s="731" customFormat="1" ht="11.25" customHeight="1">
      <c r="A664" s="730"/>
    </row>
    <row r="665" s="731" customFormat="1" ht="11.25" customHeight="1">
      <c r="A665" s="730"/>
    </row>
    <row r="666" s="731" customFormat="1" ht="11.25" customHeight="1">
      <c r="A666" s="730"/>
    </row>
    <row r="667" s="731" customFormat="1" ht="11.25" customHeight="1">
      <c r="A667" s="730"/>
    </row>
    <row r="668" s="731" customFormat="1" ht="11.25" customHeight="1">
      <c r="A668" s="730"/>
    </row>
    <row r="669" s="731" customFormat="1" ht="11.25" customHeight="1">
      <c r="A669" s="730"/>
    </row>
    <row r="670" s="731" customFormat="1" ht="11.25" customHeight="1">
      <c r="A670" s="730"/>
    </row>
    <row r="671" s="731" customFormat="1" ht="11.25" customHeight="1">
      <c r="A671" s="730"/>
    </row>
    <row r="672" s="731" customFormat="1" ht="11.25" customHeight="1">
      <c r="A672" s="730"/>
    </row>
    <row r="673" s="731" customFormat="1" ht="11.25" customHeight="1">
      <c r="A673" s="730"/>
    </row>
    <row r="674" s="731" customFormat="1" ht="11.25" customHeight="1">
      <c r="A674" s="730"/>
    </row>
    <row r="675" s="731" customFormat="1" ht="11.25" customHeight="1">
      <c r="A675" s="730"/>
    </row>
    <row r="676" s="731" customFormat="1" ht="11.25" customHeight="1">
      <c r="A676" s="730"/>
    </row>
    <row r="677" s="731" customFormat="1" ht="11.25" customHeight="1">
      <c r="A677" s="730"/>
    </row>
    <row r="678" s="731" customFormat="1" ht="11.25" customHeight="1">
      <c r="A678" s="730"/>
    </row>
    <row r="679" s="731" customFormat="1" ht="11.25" customHeight="1">
      <c r="A679" s="730"/>
    </row>
    <row r="680" s="731" customFormat="1" ht="11.25" customHeight="1">
      <c r="A680" s="730"/>
    </row>
    <row r="681" s="731" customFormat="1" ht="11.25" customHeight="1">
      <c r="A681" s="730"/>
    </row>
    <row r="682" s="731" customFormat="1" ht="11.25" customHeight="1">
      <c r="A682" s="730"/>
    </row>
    <row r="683" s="731" customFormat="1" ht="11.25" customHeight="1">
      <c r="A683" s="730"/>
    </row>
    <row r="684" s="731" customFormat="1" ht="11.25" customHeight="1">
      <c r="A684" s="730"/>
    </row>
    <row r="685" s="731" customFormat="1" ht="11.25" customHeight="1">
      <c r="A685" s="730"/>
    </row>
    <row r="686" s="731" customFormat="1" ht="11.25" customHeight="1">
      <c r="A686" s="730"/>
    </row>
    <row r="687" s="731" customFormat="1" ht="11.25" customHeight="1">
      <c r="A687" s="730"/>
    </row>
    <row r="688" s="731" customFormat="1" ht="11.25" customHeight="1">
      <c r="A688" s="730"/>
    </row>
    <row r="689" s="731" customFormat="1" ht="11.25" customHeight="1">
      <c r="A689" s="730"/>
    </row>
    <row r="690" s="731" customFormat="1" ht="11.25" customHeight="1">
      <c r="A690" s="730"/>
    </row>
    <row r="691" s="731" customFormat="1" ht="11.25" customHeight="1">
      <c r="A691" s="730"/>
    </row>
    <row r="692" s="731" customFormat="1" ht="11.25" customHeight="1">
      <c r="A692" s="730"/>
    </row>
    <row r="693" s="731" customFormat="1" ht="11.25" customHeight="1">
      <c r="A693" s="730"/>
    </row>
    <row r="694" s="731" customFormat="1" ht="11.25" customHeight="1">
      <c r="A694" s="730"/>
    </row>
    <row r="695" s="731" customFormat="1" ht="11.25" customHeight="1">
      <c r="A695" s="730"/>
    </row>
    <row r="696" s="731" customFormat="1" ht="11.25" customHeight="1">
      <c r="A696" s="730"/>
    </row>
    <row r="697" s="731" customFormat="1" ht="11.25" customHeight="1">
      <c r="A697" s="730"/>
    </row>
    <row r="698" s="731" customFormat="1" ht="11.25" customHeight="1">
      <c r="A698" s="730"/>
    </row>
    <row r="699" s="731" customFormat="1" ht="11.25" customHeight="1">
      <c r="A699" s="730"/>
    </row>
    <row r="700" s="731" customFormat="1" ht="11.25" customHeight="1">
      <c r="A700" s="730"/>
    </row>
    <row r="701" s="731" customFormat="1" ht="11.25" customHeight="1">
      <c r="A701" s="730"/>
    </row>
    <row r="702" s="731" customFormat="1" ht="11.25" customHeight="1">
      <c r="A702" s="730"/>
    </row>
    <row r="703" s="731" customFormat="1" ht="11.25" customHeight="1">
      <c r="A703" s="730"/>
    </row>
    <row r="704" s="731" customFormat="1" ht="11.25" customHeight="1">
      <c r="A704" s="730"/>
    </row>
    <row r="705" s="731" customFormat="1" ht="11.25" customHeight="1">
      <c r="A705" s="730"/>
    </row>
    <row r="706" s="731" customFormat="1" ht="11.25" customHeight="1">
      <c r="A706" s="730"/>
    </row>
    <row r="707" s="731" customFormat="1" ht="11.25" customHeight="1">
      <c r="A707" s="730"/>
    </row>
    <row r="708" s="731" customFormat="1" ht="11.25" customHeight="1">
      <c r="A708" s="730"/>
    </row>
    <row r="709" s="731" customFormat="1" ht="11.25" customHeight="1">
      <c r="A709" s="730"/>
    </row>
    <row r="710" s="731" customFormat="1" ht="11.25" customHeight="1">
      <c r="A710" s="730"/>
    </row>
    <row r="711" s="731" customFormat="1" ht="11.25" customHeight="1">
      <c r="A711" s="730"/>
    </row>
    <row r="712" s="731" customFormat="1" ht="11.25" customHeight="1">
      <c r="A712" s="730"/>
    </row>
    <row r="713" s="731" customFormat="1" ht="11.25" customHeight="1">
      <c r="A713" s="730"/>
    </row>
    <row r="714" s="731" customFormat="1" ht="11.25" customHeight="1">
      <c r="A714" s="730"/>
    </row>
    <row r="715" s="731" customFormat="1" ht="11.25" customHeight="1">
      <c r="A715" s="730"/>
    </row>
    <row r="716" s="731" customFormat="1" ht="11.25" customHeight="1">
      <c r="A716" s="730"/>
    </row>
    <row r="717" s="731" customFormat="1" ht="11.25" customHeight="1">
      <c r="A717" s="730"/>
    </row>
    <row r="718" s="731" customFormat="1" ht="11.25" customHeight="1">
      <c r="A718" s="730"/>
    </row>
    <row r="719" s="731" customFormat="1" ht="11.25" customHeight="1">
      <c r="A719" s="730"/>
    </row>
    <row r="720" s="731" customFormat="1" ht="11.25" customHeight="1">
      <c r="A720" s="730"/>
    </row>
    <row r="721" s="731" customFormat="1" ht="11.25" customHeight="1">
      <c r="A721" s="730"/>
    </row>
    <row r="722" s="731" customFormat="1" ht="11.25" customHeight="1">
      <c r="A722" s="730"/>
    </row>
    <row r="723" s="731" customFormat="1" ht="11.25" customHeight="1">
      <c r="A723" s="730"/>
    </row>
    <row r="724" s="731" customFormat="1" ht="11.25" customHeight="1">
      <c r="A724" s="730"/>
    </row>
    <row r="725" s="731" customFormat="1" ht="11.25" customHeight="1">
      <c r="A725" s="730"/>
    </row>
    <row r="726" s="731" customFormat="1" ht="11.25" customHeight="1">
      <c r="A726" s="730"/>
    </row>
    <row r="727" s="731" customFormat="1" ht="11.25" customHeight="1">
      <c r="A727" s="730"/>
    </row>
    <row r="728" s="731" customFormat="1" ht="11.25" customHeight="1">
      <c r="A728" s="730"/>
    </row>
    <row r="729" s="731" customFormat="1" ht="11.25" customHeight="1">
      <c r="A729" s="730"/>
    </row>
    <row r="730" s="731" customFormat="1" ht="11.25" customHeight="1">
      <c r="A730" s="730"/>
    </row>
    <row r="731" s="731" customFormat="1" ht="11.25" customHeight="1">
      <c r="A731" s="730"/>
    </row>
    <row r="732" s="731" customFormat="1" ht="11.25" customHeight="1">
      <c r="A732" s="730"/>
    </row>
    <row r="733" s="731" customFormat="1" ht="11.25" customHeight="1">
      <c r="A733" s="730"/>
    </row>
    <row r="734" s="731" customFormat="1" ht="11.25" customHeight="1">
      <c r="A734" s="730"/>
    </row>
    <row r="735" s="731" customFormat="1" ht="11.25" customHeight="1">
      <c r="A735" s="730"/>
    </row>
    <row r="736" s="731" customFormat="1" ht="11.25" customHeight="1">
      <c r="A736" s="730"/>
    </row>
    <row r="737" s="731" customFormat="1" ht="11.25" customHeight="1">
      <c r="A737" s="730"/>
    </row>
    <row r="738" s="731" customFormat="1" ht="11.25" customHeight="1">
      <c r="A738" s="730"/>
    </row>
    <row r="739" s="731" customFormat="1" ht="11.25" customHeight="1">
      <c r="A739" s="730"/>
    </row>
    <row r="740" s="731" customFormat="1" ht="11.25" customHeight="1">
      <c r="A740" s="730"/>
    </row>
    <row r="741" s="731" customFormat="1" ht="11.25" customHeight="1">
      <c r="A741" s="730"/>
    </row>
    <row r="742" s="731" customFormat="1" ht="11.25" customHeight="1">
      <c r="A742" s="730"/>
    </row>
    <row r="743" s="731" customFormat="1" ht="11.25" customHeight="1">
      <c r="A743" s="730"/>
    </row>
    <row r="744" s="731" customFormat="1" ht="11.25" customHeight="1">
      <c r="A744" s="730"/>
    </row>
    <row r="745" s="731" customFormat="1" ht="11.25" customHeight="1">
      <c r="A745" s="730"/>
    </row>
    <row r="746" s="731" customFormat="1" ht="11.25" customHeight="1">
      <c r="A746" s="730"/>
    </row>
    <row r="747" s="731" customFormat="1" ht="11.25" customHeight="1">
      <c r="A747" s="730"/>
    </row>
    <row r="748" s="731" customFormat="1" ht="11.25" customHeight="1">
      <c r="A748" s="730"/>
    </row>
    <row r="749" s="731" customFormat="1" ht="11.25" customHeight="1">
      <c r="A749" s="730"/>
    </row>
    <row r="750" s="731" customFormat="1" ht="11.25" customHeight="1">
      <c r="A750" s="730"/>
    </row>
    <row r="751" s="731" customFormat="1" ht="11.25" customHeight="1">
      <c r="A751" s="730"/>
    </row>
    <row r="752" s="731" customFormat="1" ht="11.25" customHeight="1">
      <c r="A752" s="730"/>
    </row>
    <row r="753" s="731" customFormat="1" ht="11.25" customHeight="1">
      <c r="A753" s="730"/>
    </row>
    <row r="754" s="731" customFormat="1" ht="11.25" customHeight="1">
      <c r="A754" s="730"/>
    </row>
    <row r="755" s="731" customFormat="1" ht="11.25" customHeight="1">
      <c r="A755" s="730"/>
    </row>
    <row r="756" s="731" customFormat="1" ht="11.25" customHeight="1">
      <c r="A756" s="730"/>
    </row>
    <row r="757" s="731" customFormat="1" ht="11.25" customHeight="1">
      <c r="A757" s="730"/>
    </row>
    <row r="758" s="731" customFormat="1" ht="11.25" customHeight="1">
      <c r="A758" s="730"/>
    </row>
    <row r="759" s="731" customFormat="1" ht="11.25" customHeight="1">
      <c r="A759" s="730"/>
    </row>
  </sheetData>
  <sheetProtection/>
  <mergeCells count="7">
    <mergeCell ref="A7:A12"/>
    <mergeCell ref="B7:B12"/>
    <mergeCell ref="C7:G7"/>
    <mergeCell ref="C8:C12"/>
    <mergeCell ref="D8:F8"/>
    <mergeCell ref="G8:G12"/>
    <mergeCell ref="E9:E12"/>
  </mergeCells>
  <printOptions/>
  <pageMargins left="0.7874015748031497" right="0.7874015748031497" top="0.7874015748031497" bottom="0" header="0.5118110236220472" footer="0.7086614173228347"/>
  <pageSetup horizontalDpi="600" verticalDpi="600" orientation="portrait" paperSize="9" r:id="rId2"/>
  <headerFooter alignWithMargins="0">
    <oddHeader>&amp;C&amp;9- 32 -</oddHeader>
  </headerFooter>
  <drawing r:id="rId1"/>
</worksheet>
</file>

<file path=xl/worksheets/sheet25.xml><?xml version="1.0" encoding="utf-8"?>
<worksheet xmlns="http://schemas.openxmlformats.org/spreadsheetml/2006/main" xmlns:r="http://schemas.openxmlformats.org/officeDocument/2006/relationships">
  <dimension ref="A1:H87"/>
  <sheetViews>
    <sheetView zoomScalePageLayoutView="0" workbookViewId="0" topLeftCell="A1">
      <selection activeCell="A1" sqref="A1"/>
    </sheetView>
  </sheetViews>
  <sheetFormatPr defaultColWidth="11.421875" defaultRowHeight="11.25" customHeight="1"/>
  <cols>
    <col min="1" max="1" width="8.7109375" style="42" customWidth="1"/>
    <col min="2" max="2" width="11.421875" style="41" customWidth="1"/>
    <col min="3" max="3" width="10.7109375" style="41" customWidth="1"/>
    <col min="4" max="7" width="10.7109375" style="41" bestFit="1" customWidth="1"/>
    <col min="8" max="16384" width="11.421875" style="41" customWidth="1"/>
  </cols>
  <sheetData>
    <row r="1" spans="1:7" ht="11.25" customHeight="1">
      <c r="A1" s="74"/>
      <c r="B1" s="74"/>
      <c r="C1" s="74"/>
      <c r="D1" s="74"/>
      <c r="E1" s="74"/>
      <c r="F1" s="74"/>
      <c r="G1" s="74"/>
    </row>
    <row r="3" spans="1:8" ht="14.25" customHeight="1">
      <c r="A3" s="1594" t="s">
        <v>142</v>
      </c>
      <c r="B3" s="1594"/>
      <c r="C3" s="1594"/>
      <c r="D3" s="1594"/>
      <c r="E3" s="1594"/>
      <c r="F3" s="1594"/>
      <c r="G3" s="1594"/>
      <c r="H3" s="1594"/>
    </row>
    <row r="4" spans="1:8" ht="14.25" customHeight="1">
      <c r="A4" s="1594" t="s">
        <v>130</v>
      </c>
      <c r="B4" s="1594"/>
      <c r="C4" s="1594"/>
      <c r="D4" s="1594"/>
      <c r="E4" s="1594"/>
      <c r="F4" s="1594"/>
      <c r="G4" s="1594"/>
      <c r="H4" s="1594"/>
    </row>
    <row r="5" spans="1:7" ht="11.25" customHeight="1">
      <c r="A5" s="74"/>
      <c r="B5" s="74"/>
      <c r="C5" s="74"/>
      <c r="D5" s="74"/>
      <c r="E5" s="74"/>
      <c r="F5" s="74"/>
      <c r="G5" s="74"/>
    </row>
    <row r="7" spans="1:8" ht="15" customHeight="1">
      <c r="A7" s="1555" t="s">
        <v>250</v>
      </c>
      <c r="B7" s="46" t="s">
        <v>131</v>
      </c>
      <c r="C7" s="1557" t="s">
        <v>243</v>
      </c>
      <c r="D7" s="1558"/>
      <c r="E7" s="1558"/>
      <c r="F7" s="1558"/>
      <c r="G7" s="1558"/>
      <c r="H7" s="1558"/>
    </row>
    <row r="8" spans="1:8" ht="15" customHeight="1">
      <c r="A8" s="1556"/>
      <c r="B8" s="49" t="s">
        <v>244</v>
      </c>
      <c r="C8" s="50" t="s">
        <v>176</v>
      </c>
      <c r="D8" s="50" t="s">
        <v>6</v>
      </c>
      <c r="E8" s="396" t="s">
        <v>7</v>
      </c>
      <c r="F8" s="50" t="s">
        <v>8</v>
      </c>
      <c r="G8" s="50" t="s">
        <v>9</v>
      </c>
      <c r="H8" s="51" t="s">
        <v>246</v>
      </c>
    </row>
    <row r="9" spans="1:2" ht="11.25" customHeight="1">
      <c r="A9" s="52"/>
      <c r="B9" s="53"/>
    </row>
    <row r="10" spans="1:8" ht="11.25" customHeight="1">
      <c r="A10" s="1554" t="s">
        <v>345</v>
      </c>
      <c r="B10" s="1554"/>
      <c r="C10" s="1554"/>
      <c r="D10" s="1554"/>
      <c r="E10" s="1554"/>
      <c r="F10" s="1554"/>
      <c r="G10" s="1554"/>
      <c r="H10" s="1554"/>
    </row>
    <row r="11" spans="1:2" ht="11.25" customHeight="1">
      <c r="A11" s="52"/>
      <c r="B11" s="53"/>
    </row>
    <row r="12" spans="1:8" ht="11.25" customHeight="1">
      <c r="A12" s="55">
        <v>1990</v>
      </c>
      <c r="B12" s="56">
        <v>34023.575964</v>
      </c>
      <c r="C12" s="57">
        <v>16256.747</v>
      </c>
      <c r="D12" s="57">
        <v>3890.9930000000004</v>
      </c>
      <c r="E12" s="57">
        <v>1285.569</v>
      </c>
      <c r="F12" s="57">
        <v>8368.115963999999</v>
      </c>
      <c r="G12" s="57">
        <v>4222.151</v>
      </c>
      <c r="H12" s="57" t="s">
        <v>548</v>
      </c>
    </row>
    <row r="13" spans="1:8" ht="11.25" customHeight="1">
      <c r="A13" s="55">
        <v>1995</v>
      </c>
      <c r="B13" s="57">
        <v>18697.433309568936</v>
      </c>
      <c r="C13" s="57">
        <v>1820.220828508</v>
      </c>
      <c r="D13" s="57">
        <v>6738.39344666</v>
      </c>
      <c r="E13" s="57">
        <v>2474.6563761825164</v>
      </c>
      <c r="F13" s="57">
        <v>6007.589987875201</v>
      </c>
      <c r="G13" s="57">
        <v>1656.572670343216</v>
      </c>
      <c r="H13" s="57" t="s">
        <v>548</v>
      </c>
    </row>
    <row r="14" spans="1:8" ht="11.25" customHeight="1">
      <c r="A14" s="55">
        <v>2000</v>
      </c>
      <c r="B14" s="57">
        <v>17729.45928172276</v>
      </c>
      <c r="C14" s="57">
        <v>594.5212659160001</v>
      </c>
      <c r="D14" s="57">
        <v>6753.725466624221</v>
      </c>
      <c r="E14" s="57">
        <v>3087.8026537947603</v>
      </c>
      <c r="F14" s="57">
        <v>6437.231594135999</v>
      </c>
      <c r="G14" s="57">
        <v>856.1783012517785</v>
      </c>
      <c r="H14" s="57" t="s">
        <v>548</v>
      </c>
    </row>
    <row r="15" spans="1:8" ht="11.25" customHeight="1">
      <c r="A15" s="55">
        <v>2001</v>
      </c>
      <c r="B15" s="57">
        <v>18493.0511486378</v>
      </c>
      <c r="C15" s="57">
        <v>502.075363649</v>
      </c>
      <c r="D15" s="57">
        <v>6956.9001781056</v>
      </c>
      <c r="E15" s="57">
        <v>3283.8265161408</v>
      </c>
      <c r="F15" s="57">
        <v>6905</v>
      </c>
      <c r="G15" s="57">
        <v>845.6660316960001</v>
      </c>
      <c r="H15" s="57" t="s">
        <v>548</v>
      </c>
    </row>
    <row r="16" spans="1:8" ht="11.25" customHeight="1">
      <c r="A16" s="55">
        <v>2002</v>
      </c>
      <c r="B16" s="57">
        <v>19705.94352925432</v>
      </c>
      <c r="C16" s="57">
        <v>495.135144318</v>
      </c>
      <c r="D16" s="57">
        <v>6686.29040986336</v>
      </c>
      <c r="E16" s="57">
        <v>3116.0309480473597</v>
      </c>
      <c r="F16" s="656">
        <v>8442.303124953602</v>
      </c>
      <c r="G16" s="57">
        <v>966.1839020719997</v>
      </c>
      <c r="H16" s="57" t="s">
        <v>548</v>
      </c>
    </row>
    <row r="17" spans="1:8" ht="11.25" customHeight="1">
      <c r="A17" s="55">
        <v>2003</v>
      </c>
      <c r="B17" s="57">
        <v>18826.448904346544</v>
      </c>
      <c r="C17" s="57">
        <v>438.9443504611</v>
      </c>
      <c r="D17" s="57">
        <v>6436.736918356</v>
      </c>
      <c r="E17" s="57">
        <v>3073.4776705023996</v>
      </c>
      <c r="F17" s="656">
        <v>7881.304458910219</v>
      </c>
      <c r="G17" s="57">
        <v>927</v>
      </c>
      <c r="H17" s="57">
        <v>69</v>
      </c>
    </row>
    <row r="18" spans="1:8" ht="11.25" customHeight="1">
      <c r="A18" s="55">
        <v>2004</v>
      </c>
      <c r="B18" s="57">
        <v>17699.380345667367</v>
      </c>
      <c r="C18" s="57">
        <v>426.59461059299997</v>
      </c>
      <c r="D18" s="57">
        <v>6297.9446055</v>
      </c>
      <c r="E18" s="57">
        <v>3287.8224047872</v>
      </c>
      <c r="F18" s="57">
        <v>6882.936535604253</v>
      </c>
      <c r="G18" s="57">
        <v>761</v>
      </c>
      <c r="H18" s="57">
        <v>43</v>
      </c>
    </row>
    <row r="19" spans="1:8" ht="11.25" customHeight="1">
      <c r="A19" s="55">
        <v>2005</v>
      </c>
      <c r="B19" s="57">
        <v>17276.498464653203</v>
      </c>
      <c r="C19" s="57">
        <v>385.735537025</v>
      </c>
      <c r="D19" s="57">
        <v>6024.6988378410015</v>
      </c>
      <c r="E19" s="57">
        <v>3191.649389824</v>
      </c>
      <c r="F19" s="57">
        <v>6833.508315408</v>
      </c>
      <c r="G19" s="57">
        <v>794.0437445552</v>
      </c>
      <c r="H19" s="57">
        <v>46.862640000000006</v>
      </c>
    </row>
    <row r="20" spans="1:8" ht="11.25" customHeight="1">
      <c r="A20" s="55">
        <v>2006</v>
      </c>
      <c r="B20" s="57">
        <v>17242.19340454522</v>
      </c>
      <c r="C20" s="57">
        <v>344.594146562</v>
      </c>
      <c r="D20" s="57">
        <v>5977.885453880001</v>
      </c>
      <c r="E20" s="57">
        <v>3175.1181266559997</v>
      </c>
      <c r="F20" s="57">
        <v>6964.752391801576</v>
      </c>
      <c r="G20" s="57">
        <v>763.7685656456497</v>
      </c>
      <c r="H20" s="57">
        <v>16.07472</v>
      </c>
    </row>
    <row r="21" spans="1:8" ht="11.25" customHeight="1">
      <c r="A21" s="55">
        <v>2007</v>
      </c>
      <c r="B21" s="1141">
        <v>16683.6385</v>
      </c>
      <c r="C21" s="57">
        <v>447.87267433299996</v>
      </c>
      <c r="D21" s="57">
        <v>5169.7226704</v>
      </c>
      <c r="E21" s="57">
        <v>3062.693921728</v>
      </c>
      <c r="F21" s="1141">
        <v>7204.054858225201</v>
      </c>
      <c r="G21" s="1141">
        <v>715.2855611560295</v>
      </c>
      <c r="H21" s="57">
        <v>83.54744000000001</v>
      </c>
    </row>
    <row r="22" spans="1:8" ht="11.25" customHeight="1">
      <c r="A22" s="55">
        <v>2008</v>
      </c>
      <c r="B22" s="57">
        <v>16874.34839025652</v>
      </c>
      <c r="C22" s="57">
        <v>482.6569821656001</v>
      </c>
      <c r="D22" s="57">
        <v>5624.26596592</v>
      </c>
      <c r="E22" s="57">
        <v>3072.3303591119993</v>
      </c>
      <c r="F22" s="57">
        <v>6918.2829682560005</v>
      </c>
      <c r="G22" s="57">
        <v>698.9131548029205</v>
      </c>
      <c r="H22" s="57">
        <v>77.89896</v>
      </c>
    </row>
    <row r="23" spans="1:8" ht="11.25" customHeight="1">
      <c r="A23" s="52"/>
      <c r="B23" s="57"/>
      <c r="C23" s="57"/>
      <c r="D23" s="57"/>
      <c r="E23" s="57"/>
      <c r="F23" s="57"/>
      <c r="G23" s="57"/>
      <c r="H23" s="57"/>
    </row>
    <row r="24" spans="1:8" ht="11.25" customHeight="1">
      <c r="A24" s="1553" t="s">
        <v>248</v>
      </c>
      <c r="B24" s="1553"/>
      <c r="C24" s="1553"/>
      <c r="D24" s="1553"/>
      <c r="E24" s="1553"/>
      <c r="F24" s="1553"/>
      <c r="G24" s="1553"/>
      <c r="H24" s="1553"/>
    </row>
    <row r="26" spans="1:8" ht="11.25" customHeight="1">
      <c r="A26" s="55">
        <v>1990</v>
      </c>
      <c r="B26" s="747">
        <v>100</v>
      </c>
      <c r="C26" s="59">
        <f>C12/B12*100</f>
        <v>47.78083002563016</v>
      </c>
      <c r="D26" s="59">
        <f>SUM(D12/B12*100)</f>
        <v>11.436167098123432</v>
      </c>
      <c r="E26" s="59">
        <f>SUM(E12/B12*100)</f>
        <v>3.778465265850501</v>
      </c>
      <c r="F26" s="59">
        <f>SUM(F12/B12*100)</f>
        <v>24.59505130458426</v>
      </c>
      <c r="G26" s="59">
        <f>SUM(G12/B12*100)</f>
        <v>12.409486305811637</v>
      </c>
      <c r="H26" s="57" t="s">
        <v>548</v>
      </c>
    </row>
    <row r="27" spans="1:8" ht="11.25" customHeight="1">
      <c r="A27" s="55">
        <v>1995</v>
      </c>
      <c r="B27" s="747">
        <v>100</v>
      </c>
      <c r="C27" s="59">
        <f>C13/B13*100</f>
        <v>9.73513742967304</v>
      </c>
      <c r="D27" s="59">
        <f>SUM(D13/B13*100)</f>
        <v>36.03913614822971</v>
      </c>
      <c r="E27" s="59">
        <f>SUM(E13/B13*100)</f>
        <v>13.235273180068205</v>
      </c>
      <c r="F27" s="59">
        <f>SUM(F13/B13*100)</f>
        <v>32.13055978544738</v>
      </c>
      <c r="G27" s="59">
        <f>SUM(G13/B13*100)</f>
        <v>8.85989345658165</v>
      </c>
      <c r="H27" s="57" t="s">
        <v>548</v>
      </c>
    </row>
    <row r="28" spans="1:8" ht="11.25" customHeight="1">
      <c r="A28" s="55">
        <v>2000</v>
      </c>
      <c r="B28" s="747">
        <v>100</v>
      </c>
      <c r="C28" s="59">
        <v>3.3532960958876505</v>
      </c>
      <c r="D28" s="59">
        <v>38.09323995338433</v>
      </c>
      <c r="E28" s="59">
        <v>17.416225755841104</v>
      </c>
      <c r="F28" s="59">
        <v>36.308110088682284</v>
      </c>
      <c r="G28" s="59">
        <v>4.829128106204625</v>
      </c>
      <c r="H28" s="57" t="s">
        <v>548</v>
      </c>
    </row>
    <row r="29" spans="1:8" ht="11.25" customHeight="1">
      <c r="A29" s="55">
        <v>2001</v>
      </c>
      <c r="B29" s="747">
        <v>100</v>
      </c>
      <c r="C29" s="59">
        <f>C15/B15*100</f>
        <v>2.7149406531868205</v>
      </c>
      <c r="D29" s="59">
        <f>SUM(D15/B15*100)</f>
        <v>37.61899603364286</v>
      </c>
      <c r="E29" s="59">
        <f>SUM(E15/B15*100)</f>
        <v>17.757083402555164</v>
      </c>
      <c r="F29" s="59">
        <v>37.336094533837866</v>
      </c>
      <c r="G29" s="59">
        <f>SUM(G15/B15*100)</f>
        <v>4.572885376777276</v>
      </c>
      <c r="H29" s="57" t="s">
        <v>548</v>
      </c>
    </row>
    <row r="30" spans="1:8" ht="11.25" customHeight="1">
      <c r="A30" s="55">
        <v>2002</v>
      </c>
      <c r="B30" s="747">
        <v>100</v>
      </c>
      <c r="C30" s="59">
        <f>C16/B16*100</f>
        <v>2.512618305147128</v>
      </c>
      <c r="D30" s="59">
        <f>SUM(D16/B16*100)</f>
        <v>33.93032360991634</v>
      </c>
      <c r="E30" s="59">
        <f>SUM(E16/B16*100)</f>
        <v>15.81264527334851</v>
      </c>
      <c r="F30" s="59">
        <f>SUM(F16/B16*100)</f>
        <v>42.841405246192046</v>
      </c>
      <c r="G30" s="59">
        <f>SUM(G16/B16*100)</f>
        <v>4.903007565395984</v>
      </c>
      <c r="H30" s="57" t="s">
        <v>548</v>
      </c>
    </row>
    <row r="31" spans="1:8" ht="11.25" customHeight="1">
      <c r="A31" s="55">
        <v>2003</v>
      </c>
      <c r="B31" s="747">
        <v>100</v>
      </c>
      <c r="C31" s="59">
        <f>C17/B17*100</f>
        <v>2.3315302460452805</v>
      </c>
      <c r="D31" s="59">
        <f>SUM(D17/B17*100)</f>
        <v>34.189862098050384</v>
      </c>
      <c r="E31" s="59">
        <f>SUM(E17/B17*100)</f>
        <v>16.325318099648694</v>
      </c>
      <c r="F31" s="59">
        <f>SUM(F17/B17*100)</f>
        <v>41.86293707832829</v>
      </c>
      <c r="G31" s="59">
        <f>SUM(G17/B17*100)</f>
        <v>4.923923809051316</v>
      </c>
      <c r="H31" s="59">
        <f>H17/$B$17*100</f>
        <v>0.3665056556899038</v>
      </c>
    </row>
    <row r="32" spans="1:8" ht="11.25" customHeight="1">
      <c r="A32" s="55">
        <v>2004</v>
      </c>
      <c r="B32" s="747">
        <v>100</v>
      </c>
      <c r="C32" s="59">
        <f>C18/B18*100</f>
        <v>2.410223421733666</v>
      </c>
      <c r="D32" s="59">
        <f>SUM(D18/B18*100)</f>
        <v>35.58285365081538</v>
      </c>
      <c r="E32" s="59">
        <f>SUM(E18/B18*100)</f>
        <v>18.575918142761573</v>
      </c>
      <c r="F32" s="59">
        <f>SUM(F18/B18*100)</f>
        <v>38.88800851318576</v>
      </c>
      <c r="G32" s="59">
        <f>SUM(G18/B18*100)</f>
        <v>4.299585551232505</v>
      </c>
      <c r="H32" s="59">
        <f>H18/$B$18*100</f>
        <v>0.24294635834822306</v>
      </c>
    </row>
    <row r="33" spans="1:8" ht="11.25" customHeight="1">
      <c r="A33" s="55">
        <v>2005</v>
      </c>
      <c r="B33" s="747">
        <v>100</v>
      </c>
      <c r="C33" s="59">
        <f aca="true" t="shared" si="0" ref="C33:H33">C19/$B$19*100</f>
        <v>2.2327182664600373</v>
      </c>
      <c r="D33" s="59">
        <f t="shared" si="0"/>
        <v>34.8722216493534</v>
      </c>
      <c r="E33" s="59">
        <f t="shared" si="0"/>
        <v>18.473936697033515</v>
      </c>
      <c r="F33" s="59">
        <f t="shared" si="0"/>
        <v>39.553780700348476</v>
      </c>
      <c r="G33" s="59">
        <f t="shared" si="0"/>
        <v>4.5960918885257405</v>
      </c>
      <c r="H33" s="59">
        <f t="shared" si="0"/>
        <v>0.27125079827882065</v>
      </c>
    </row>
    <row r="34" spans="1:8" ht="11.25" customHeight="1">
      <c r="A34" s="55">
        <v>2006</v>
      </c>
      <c r="B34" s="747">
        <v>100</v>
      </c>
      <c r="C34" s="59">
        <f aca="true" t="shared" si="1" ref="C34:H34">C20/$B$20*100</f>
        <v>1.998551683518185</v>
      </c>
      <c r="D34" s="59">
        <f t="shared" si="1"/>
        <v>34.670098598384634</v>
      </c>
      <c r="E34" s="59">
        <f t="shared" si="1"/>
        <v>18.41481563371749</v>
      </c>
      <c r="F34" s="59">
        <f t="shared" si="1"/>
        <v>40.393656586438674</v>
      </c>
      <c r="G34" s="59">
        <f t="shared" si="1"/>
        <v>4.429648523976725</v>
      </c>
      <c r="H34" s="59">
        <f t="shared" si="1"/>
        <v>0.09322897396431325</v>
      </c>
    </row>
    <row r="35" spans="1:8" ht="11.25" customHeight="1">
      <c r="A35" s="55">
        <v>2007</v>
      </c>
      <c r="B35" s="747">
        <v>100</v>
      </c>
      <c r="C35" s="1142">
        <f aca="true" t="shared" si="2" ref="C35:H35">C21/$B$21*100</f>
        <v>2.684502390368863</v>
      </c>
      <c r="D35" s="1142">
        <f t="shared" si="2"/>
        <v>30.98678187255136</v>
      </c>
      <c r="E35" s="1142">
        <f t="shared" si="2"/>
        <v>18.357469935158328</v>
      </c>
      <c r="F35" s="1142">
        <f t="shared" si="2"/>
        <v>43.18035815883448</v>
      </c>
      <c r="G35" s="1142">
        <f t="shared" si="2"/>
        <v>4.287347518085036</v>
      </c>
      <c r="H35" s="59">
        <f t="shared" si="2"/>
        <v>0.5007746961191949</v>
      </c>
    </row>
    <row r="36" spans="1:8" ht="11.25" customHeight="1">
      <c r="A36" s="55">
        <v>2008</v>
      </c>
      <c r="B36" s="747">
        <v>100</v>
      </c>
      <c r="C36" s="59">
        <f aca="true" t="shared" si="3" ref="C36:H36">C22/$B$22*100</f>
        <v>2.8602999713120347</v>
      </c>
      <c r="D36" s="59">
        <f t="shared" si="3"/>
        <v>33.3302705138382</v>
      </c>
      <c r="E36" s="59">
        <f t="shared" si="3"/>
        <v>18.207105175604912</v>
      </c>
      <c r="F36" s="59">
        <f t="shared" si="3"/>
        <v>40.99881552908266</v>
      </c>
      <c r="G36" s="59">
        <f t="shared" si="3"/>
        <v>4.141867517719869</v>
      </c>
      <c r="H36" s="59">
        <f t="shared" si="3"/>
        <v>0.4616412924423199</v>
      </c>
    </row>
    <row r="37" spans="1:7" ht="11.25" customHeight="1">
      <c r="A37" s="52"/>
      <c r="B37" s="57"/>
      <c r="C37" s="59"/>
      <c r="D37" s="59"/>
      <c r="E37" s="59"/>
      <c r="F37" s="59"/>
      <c r="G37" s="59"/>
    </row>
    <row r="38" spans="1:8" ht="11.25" customHeight="1">
      <c r="A38" s="1553" t="s">
        <v>132</v>
      </c>
      <c r="B38" s="1553"/>
      <c r="C38" s="1553"/>
      <c r="D38" s="1553"/>
      <c r="E38" s="1553"/>
      <c r="F38" s="1553"/>
      <c r="G38" s="1553"/>
      <c r="H38" s="1553"/>
    </row>
    <row r="40" spans="1:8" ht="11.25" customHeight="1">
      <c r="A40" s="55">
        <v>1990</v>
      </c>
      <c r="B40" s="747">
        <v>100</v>
      </c>
      <c r="C40" s="747">
        <v>100</v>
      </c>
      <c r="D40" s="747">
        <v>100</v>
      </c>
      <c r="E40" s="747">
        <v>100</v>
      </c>
      <c r="F40" s="747">
        <v>100</v>
      </c>
      <c r="G40" s="747">
        <v>100</v>
      </c>
      <c r="H40" s="57" t="s">
        <v>549</v>
      </c>
    </row>
    <row r="41" spans="1:8" ht="11.25" customHeight="1">
      <c r="A41" s="55">
        <v>1995</v>
      </c>
      <c r="B41" s="59">
        <f>SUM(B13/$B$12*100)</f>
        <v>54.95434497935343</v>
      </c>
      <c r="C41" s="59">
        <f>C13/$C$12*100</f>
        <v>11.196710070643286</v>
      </c>
      <c r="D41" s="59">
        <f>SUM(D13/$D$12*100)</f>
        <v>173.1792744592447</v>
      </c>
      <c r="E41" s="59">
        <f>SUM(E13/$E$12*100)</f>
        <v>192.49502564098205</v>
      </c>
      <c r="F41" s="59">
        <f>SUM(F13/$F$12*100)</f>
        <v>71.79142848545736</v>
      </c>
      <c r="G41" s="59">
        <f>G13/G12*100</f>
        <v>39.23527771373445</v>
      </c>
      <c r="H41" s="57" t="s">
        <v>549</v>
      </c>
    </row>
    <row r="42" spans="1:8" ht="11.25" customHeight="1">
      <c r="A42" s="55">
        <v>2000</v>
      </c>
      <c r="B42" s="59">
        <v>52.109335304678496</v>
      </c>
      <c r="C42" s="59">
        <v>3.6570739885168915</v>
      </c>
      <c r="D42" s="59">
        <v>173.57331320370454</v>
      </c>
      <c r="E42" s="59">
        <v>240.18957004989701</v>
      </c>
      <c r="F42" s="59">
        <v>76.92569775358338</v>
      </c>
      <c r="G42" s="59">
        <v>20.278249196956207</v>
      </c>
      <c r="H42" s="57" t="s">
        <v>549</v>
      </c>
    </row>
    <row r="43" spans="1:8" ht="11.25" customHeight="1">
      <c r="A43" s="55">
        <v>2001</v>
      </c>
      <c r="B43" s="59">
        <f>SUM(B15/$B$12*100)</f>
        <v>54.353637513602656</v>
      </c>
      <c r="C43" s="59">
        <f aca="true" t="shared" si="4" ref="C43:C50">C15/$C$12*100</f>
        <v>3.0884122367716005</v>
      </c>
      <c r="D43" s="59">
        <f>SUM(D15/$D$12*100)</f>
        <v>178.79498056423128</v>
      </c>
      <c r="E43" s="59">
        <f>SUM(E15/$E$12*100)</f>
        <v>255.4375934812367</v>
      </c>
      <c r="F43" s="59">
        <f>SUM(F15/$F$12*100)</f>
        <v>82.51558689800204</v>
      </c>
      <c r="G43" s="59">
        <f>SUM(G15/$G$12*100)</f>
        <v>20.029270191805082</v>
      </c>
      <c r="H43" s="57" t="s">
        <v>549</v>
      </c>
    </row>
    <row r="44" spans="1:8" ht="11.25" customHeight="1">
      <c r="A44" s="55">
        <v>2002</v>
      </c>
      <c r="B44" s="59">
        <f>SUM(B16/$B$12*100)</f>
        <v>57.91849613369558</v>
      </c>
      <c r="C44" s="59">
        <f t="shared" si="4"/>
        <v>3.0457209201693307</v>
      </c>
      <c r="D44" s="59">
        <f>SUM(D16/$D$12*100)</f>
        <v>171.84020659670577</v>
      </c>
      <c r="E44" s="59">
        <f>SUM(E16/$E$12*100)</f>
        <v>242.38535217070108</v>
      </c>
      <c r="F44" s="59">
        <f>SUM(F16/$F$12*100)</f>
        <v>100.8865455650084</v>
      </c>
      <c r="G44" s="59">
        <f>SUM(G16/$G$12*100)</f>
        <v>22.883688955511058</v>
      </c>
      <c r="H44" s="57" t="s">
        <v>549</v>
      </c>
    </row>
    <row r="45" spans="1:8" ht="11.25" customHeight="1">
      <c r="A45" s="55">
        <v>2003</v>
      </c>
      <c r="B45" s="59">
        <f>SUM(B17/$B$12*100)</f>
        <v>55.33353967339182</v>
      </c>
      <c r="C45" s="59">
        <f t="shared" si="4"/>
        <v>2.700074931725886</v>
      </c>
      <c r="D45" s="59">
        <f>SUM(D17/$D$12*100)</f>
        <v>165.42658694980946</v>
      </c>
      <c r="E45" s="59">
        <f>SUM(E17/$E$12*100)</f>
        <v>239.0752787677985</v>
      </c>
      <c r="F45" s="59">
        <f>SUM(F17/$F$12*100)</f>
        <v>94.18254351177656</v>
      </c>
      <c r="G45" s="59">
        <f>SUM(G17/$G$12*100)</f>
        <v>21.955633514765342</v>
      </c>
      <c r="H45" s="57" t="s">
        <v>549</v>
      </c>
    </row>
    <row r="46" spans="1:8" ht="11.25" customHeight="1">
      <c r="A46" s="55">
        <v>2004</v>
      </c>
      <c r="B46" s="59">
        <f>SUM(B18/$B$12*100)</f>
        <v>52.02092914746792</v>
      </c>
      <c r="C46" s="59">
        <f t="shared" si="4"/>
        <v>2.6241080739769154</v>
      </c>
      <c r="D46" s="59">
        <f>SUM(D18/$D$12*100)</f>
        <v>161.8595717211519</v>
      </c>
      <c r="E46" s="59">
        <f>SUM(E18/$E$12*100)</f>
        <v>255.74841994379142</v>
      </c>
      <c r="F46" s="59">
        <f>SUM(F18/$F$12*100)</f>
        <v>82.25192582434262</v>
      </c>
      <c r="G46" s="59">
        <f>SUM(G18/$G$12*100)</f>
        <v>18.02398824674911</v>
      </c>
      <c r="H46" s="57" t="s">
        <v>549</v>
      </c>
    </row>
    <row r="47" spans="1:8" ht="11.25" customHeight="1">
      <c r="A47" s="55">
        <v>2005</v>
      </c>
      <c r="B47" s="59">
        <f>B19/$B$12*100</f>
        <v>50.77802075517661</v>
      </c>
      <c r="C47" s="59">
        <f t="shared" si="4"/>
        <v>2.372771975998642</v>
      </c>
      <c r="D47" s="59">
        <f>D19/$D$12*100</f>
        <v>154.83705156603983</v>
      </c>
      <c r="E47" s="59">
        <f>E19/$E$12*100</f>
        <v>248.26745120829767</v>
      </c>
      <c r="F47" s="59">
        <f>F19/$F$12*100</f>
        <v>81.6612526022112</v>
      </c>
      <c r="G47" s="59">
        <f>G19/$G$12*100</f>
        <v>18.806616451074344</v>
      </c>
      <c r="H47" s="57" t="s">
        <v>549</v>
      </c>
    </row>
    <row r="48" spans="1:8" ht="11.25" customHeight="1">
      <c r="A48" s="55">
        <v>2006</v>
      </c>
      <c r="B48" s="59">
        <f>B20/$B$12*100</f>
        <v>50.67719343430864</v>
      </c>
      <c r="C48" s="59">
        <f t="shared" si="4"/>
        <v>2.1196992643239145</v>
      </c>
      <c r="D48" s="59">
        <f>D20/$D$12*100</f>
        <v>153.63392979324303</v>
      </c>
      <c r="E48" s="59">
        <f>E20/$E$12*100</f>
        <v>246.98154098737598</v>
      </c>
      <c r="F48" s="59">
        <f>F20/$F$12*100</f>
        <v>83.22963522212461</v>
      </c>
      <c r="G48" s="59">
        <f>G20/$G$12*100</f>
        <v>18.089560644459418</v>
      </c>
      <c r="H48" s="57" t="s">
        <v>549</v>
      </c>
    </row>
    <row r="49" spans="1:8" ht="11.25" customHeight="1">
      <c r="A49" s="55">
        <v>2007</v>
      </c>
      <c r="B49" s="1142">
        <f>B21/$B$12*100</f>
        <v>49.03552324321461</v>
      </c>
      <c r="C49" s="59">
        <f t="shared" si="4"/>
        <v>2.754995660158825</v>
      </c>
      <c r="D49" s="59">
        <f>D21/$D$12*100</f>
        <v>132.8638388812316</v>
      </c>
      <c r="E49" s="59">
        <f>E21/$E$12*100</f>
        <v>238.23644796413106</v>
      </c>
      <c r="F49" s="1142">
        <f>F21/$F$12*100</f>
        <v>86.08932869976182</v>
      </c>
      <c r="G49" s="1142">
        <f>G21/$G$12*100</f>
        <v>16.941259589153244</v>
      </c>
      <c r="H49" s="57" t="s">
        <v>549</v>
      </c>
    </row>
    <row r="50" spans="1:8" ht="11.25" customHeight="1">
      <c r="A50" s="55">
        <v>2008</v>
      </c>
      <c r="B50" s="59">
        <f>B22/$B$12*100</f>
        <v>49.59604601265632</v>
      </c>
      <c r="C50" s="59">
        <f t="shared" si="4"/>
        <v>2.9689640994326854</v>
      </c>
      <c r="D50" s="59">
        <f>D22/$D$12*100</f>
        <v>144.5457744570602</v>
      </c>
      <c r="E50" s="59">
        <f>E22/$E$12*100</f>
        <v>238.98603335270212</v>
      </c>
      <c r="F50" s="59">
        <f>F22/$F$12*100</f>
        <v>82.67431997858009</v>
      </c>
      <c r="G50" s="59">
        <f>G22/$G$12*100</f>
        <v>16.553485529127702</v>
      </c>
      <c r="H50" s="57" t="s">
        <v>549</v>
      </c>
    </row>
    <row r="51" spans="1:7" ht="11.25" customHeight="1">
      <c r="A51" s="52"/>
      <c r="B51" s="59"/>
      <c r="C51" s="59"/>
      <c r="D51" s="59"/>
      <c r="E51" s="59"/>
      <c r="F51" s="59"/>
      <c r="G51" s="59"/>
    </row>
    <row r="52" spans="1:8" ht="11.25" customHeight="1">
      <c r="A52" s="1553" t="s">
        <v>133</v>
      </c>
      <c r="B52" s="1553"/>
      <c r="C52" s="1553"/>
      <c r="D52" s="1553"/>
      <c r="E52" s="1553"/>
      <c r="F52" s="1553"/>
      <c r="G52" s="1553"/>
      <c r="H52" s="1553"/>
    </row>
    <row r="54" spans="1:8" ht="11.25" customHeight="1">
      <c r="A54" s="55">
        <v>1990</v>
      </c>
      <c r="B54" s="60" t="s">
        <v>249</v>
      </c>
      <c r="C54" s="60" t="s">
        <v>249</v>
      </c>
      <c r="D54" s="60" t="s">
        <v>249</v>
      </c>
      <c r="E54" s="60" t="s">
        <v>249</v>
      </c>
      <c r="F54" s="60" t="s">
        <v>249</v>
      </c>
      <c r="G54" s="60" t="s">
        <v>249</v>
      </c>
      <c r="H54" s="60" t="s">
        <v>249</v>
      </c>
    </row>
    <row r="55" spans="1:8" ht="11.25" customHeight="1">
      <c r="A55" s="55">
        <v>1995</v>
      </c>
      <c r="B55" s="62">
        <v>-1.9104147257857562</v>
      </c>
      <c r="C55" s="63">
        <f>C13/2591*100-100</f>
        <v>-29.748327730297177</v>
      </c>
      <c r="D55" s="64">
        <v>6.392442710272746</v>
      </c>
      <c r="E55" s="64">
        <v>24.5391475197424</v>
      </c>
      <c r="F55" s="64">
        <v>4.214739877196095</v>
      </c>
      <c r="G55" s="64">
        <v>-30.555282334525273</v>
      </c>
      <c r="H55" s="57" t="s">
        <v>549</v>
      </c>
    </row>
    <row r="56" spans="1:8" ht="11.25" customHeight="1">
      <c r="A56" s="55">
        <v>2000</v>
      </c>
      <c r="B56" s="62">
        <v>0.1277255782046467</v>
      </c>
      <c r="C56" s="63">
        <v>-19.30606241882701</v>
      </c>
      <c r="D56" s="64">
        <v>-2.2204705501415845</v>
      </c>
      <c r="E56" s="64">
        <v>1.9139976780723202</v>
      </c>
      <c r="F56" s="64">
        <v>6.547477585903579</v>
      </c>
      <c r="G56" s="64">
        <v>-13.649851294420884</v>
      </c>
      <c r="H56" s="57" t="s">
        <v>549</v>
      </c>
    </row>
    <row r="57" spans="1:8" ht="11.25" customHeight="1">
      <c r="A57" s="55">
        <v>2001</v>
      </c>
      <c r="B57" s="62">
        <v>4.306910068612325</v>
      </c>
      <c r="C57" s="63">
        <f aca="true" t="shared" si="5" ref="C57:C64">C15/C14*100-100</f>
        <v>-15.549637593630123</v>
      </c>
      <c r="D57" s="64">
        <v>3.008335362244651</v>
      </c>
      <c r="E57" s="64">
        <v>6.3483287089327405</v>
      </c>
      <c r="F57" s="64">
        <v>7.2601312858796945</v>
      </c>
      <c r="G57" s="64">
        <v>-1.2278131249540962</v>
      </c>
      <c r="H57" s="57" t="s">
        <v>549</v>
      </c>
    </row>
    <row r="58" spans="1:8" ht="11.25" customHeight="1">
      <c r="A58" s="55">
        <v>2002</v>
      </c>
      <c r="B58" s="62">
        <f>(B16/B15*100)-100</f>
        <v>6.558638544109897</v>
      </c>
      <c r="C58" s="63">
        <f t="shared" si="5"/>
        <v>-1.3823062897489393</v>
      </c>
      <c r="D58" s="64">
        <f aca="true" t="shared" si="6" ref="D58:G59">(D16/D15*100)-100</f>
        <v>-3.889803810810591</v>
      </c>
      <c r="E58" s="64">
        <f t="shared" si="6"/>
        <v>-5.109757390309284</v>
      </c>
      <c r="F58" s="62" t="s">
        <v>146</v>
      </c>
      <c r="G58" s="62">
        <f t="shared" si="6"/>
        <v>14.251236996512517</v>
      </c>
      <c r="H58" s="57" t="s">
        <v>549</v>
      </c>
    </row>
    <row r="59" spans="1:8" ht="11.25" customHeight="1">
      <c r="A59" s="55">
        <v>2003</v>
      </c>
      <c r="B59" s="62">
        <f>(B17/B16*100)-100</f>
        <v>-4.463093196233558</v>
      </c>
      <c r="C59" s="63">
        <f t="shared" si="5"/>
        <v>-11.348577151455757</v>
      </c>
      <c r="D59" s="64">
        <f t="shared" si="6"/>
        <v>-3.732316070795065</v>
      </c>
      <c r="E59" s="64">
        <f t="shared" si="6"/>
        <v>-1.3656243552916436</v>
      </c>
      <c r="F59" s="64">
        <f t="shared" si="6"/>
        <v>-6.6450902998874</v>
      </c>
      <c r="G59" s="64">
        <f t="shared" si="6"/>
        <v>-4.055532491068121</v>
      </c>
      <c r="H59" s="57" t="s">
        <v>549</v>
      </c>
    </row>
    <row r="60" spans="1:8" ht="11.25" customHeight="1">
      <c r="A60" s="55">
        <v>2004</v>
      </c>
      <c r="B60" s="62">
        <f aca="true" t="shared" si="7" ref="B60:G60">(B18/B17*100)-100</f>
        <v>-5.986623204437478</v>
      </c>
      <c r="C60" s="63">
        <f t="shared" si="5"/>
        <v>-2.8135092421458268</v>
      </c>
      <c r="D60" s="64">
        <f t="shared" si="7"/>
        <v>-2.1562526885353748</v>
      </c>
      <c r="E60" s="64">
        <f t="shared" si="7"/>
        <v>6.974013064808204</v>
      </c>
      <c r="F60" s="64">
        <f t="shared" si="7"/>
        <v>-12.667546705130277</v>
      </c>
      <c r="G60" s="64">
        <f t="shared" si="7"/>
        <v>-17.907227615965482</v>
      </c>
      <c r="H60" s="62">
        <f>H18/H17*100-100</f>
        <v>-37.68115942028986</v>
      </c>
    </row>
    <row r="61" spans="1:8" ht="11.25" customHeight="1">
      <c r="A61" s="55">
        <v>2005</v>
      </c>
      <c r="B61" s="62">
        <f>B19/B18*100-100</f>
        <v>-2.3892468140427354</v>
      </c>
      <c r="C61" s="63">
        <f t="shared" si="5"/>
        <v>-9.57796290750197</v>
      </c>
      <c r="D61" s="64">
        <f aca="true" t="shared" si="8" ref="D61:G64">D19/D18*100-100</f>
        <v>-4.338649905246427</v>
      </c>
      <c r="E61" s="64">
        <f t="shared" si="8"/>
        <v>-2.9251280368175685</v>
      </c>
      <c r="F61" s="64">
        <f t="shared" si="8"/>
        <v>-0.7181269206910201</v>
      </c>
      <c r="G61" s="64">
        <f t="shared" si="8"/>
        <v>4.342147773350845</v>
      </c>
      <c r="H61" s="62">
        <f>H19/H18*100-100</f>
        <v>8.98288372093026</v>
      </c>
    </row>
    <row r="62" spans="1:8" ht="11.25" customHeight="1">
      <c r="A62" s="55">
        <v>2006</v>
      </c>
      <c r="B62" s="62">
        <f>B20/B19*100-100</f>
        <v>-0.19856488962834362</v>
      </c>
      <c r="C62" s="63">
        <f t="shared" si="5"/>
        <v>-10.665698779092153</v>
      </c>
      <c r="D62" s="64">
        <f t="shared" si="8"/>
        <v>-0.77702446580345</v>
      </c>
      <c r="E62" s="64">
        <f t="shared" si="8"/>
        <v>-0.5179536079591713</v>
      </c>
      <c r="F62" s="64">
        <f t="shared" si="8"/>
        <v>1.920595839440935</v>
      </c>
      <c r="G62" s="64">
        <f t="shared" si="8"/>
        <v>-3.812784763704613</v>
      </c>
      <c r="H62" s="62">
        <f>H20/H19*100-100</f>
        <v>-65.69821930646674</v>
      </c>
    </row>
    <row r="63" spans="1:8" ht="11.25" customHeight="1">
      <c r="A63" s="55">
        <v>2007</v>
      </c>
      <c r="B63" s="1386">
        <f>B21/B20*100-100</f>
        <v>-3.2394654870184922</v>
      </c>
      <c r="C63" s="62">
        <f t="shared" si="5"/>
        <v>29.971062712876915</v>
      </c>
      <c r="D63" s="64">
        <f t="shared" si="8"/>
        <v>-13.519208250393206</v>
      </c>
      <c r="E63" s="64">
        <f t="shared" si="8"/>
        <v>-3.5407881043595637</v>
      </c>
      <c r="F63" s="1386">
        <f t="shared" si="8"/>
        <v>3.435907738878342</v>
      </c>
      <c r="G63" s="1387">
        <f t="shared" si="8"/>
        <v>-6.347865920435623</v>
      </c>
      <c r="H63" s="62">
        <f>H21/H20*100-100</f>
        <v>419.74429414633664</v>
      </c>
    </row>
    <row r="64" spans="1:8" ht="11.25" customHeight="1">
      <c r="A64" s="55">
        <v>2008</v>
      </c>
      <c r="B64" s="62">
        <f>B22/B21*100-100</f>
        <v>1.1430953161477362</v>
      </c>
      <c r="C64" s="62">
        <f t="shared" si="5"/>
        <v>7.766561754276054</v>
      </c>
      <c r="D64" s="64">
        <f t="shared" si="8"/>
        <v>8.792411595356043</v>
      </c>
      <c r="E64" s="64">
        <f t="shared" si="8"/>
        <v>0.31463925649357805</v>
      </c>
      <c r="F64" s="64">
        <f t="shared" si="8"/>
        <v>-3.966820014466194</v>
      </c>
      <c r="G64" s="64">
        <f t="shared" si="8"/>
        <v>-2.288932874116483</v>
      </c>
      <c r="H64" s="62">
        <f>H22/H21*100-100</f>
        <v>-6.760805597394736</v>
      </c>
    </row>
    <row r="83" ht="11.25" customHeight="1">
      <c r="A83" s="715"/>
    </row>
    <row r="87" ht="11.25" customHeight="1">
      <c r="A87" s="715"/>
    </row>
  </sheetData>
  <sheetProtection/>
  <mergeCells count="8">
    <mergeCell ref="A3:H3"/>
    <mergeCell ref="A4:H4"/>
    <mergeCell ref="A24:H24"/>
    <mergeCell ref="A52:H52"/>
    <mergeCell ref="A38:H38"/>
    <mergeCell ref="A7:A8"/>
    <mergeCell ref="C7:H7"/>
    <mergeCell ref="A10:H10"/>
  </mergeCells>
  <printOptions/>
  <pageMargins left="0.7874015748031497" right="0.7874015748031497" top="0.7874015748031497" bottom="0" header="0.5118110236220472" footer="0.5118110236220472"/>
  <pageSetup horizontalDpi="600" verticalDpi="600" orientation="portrait" paperSize="9" r:id="rId1"/>
  <headerFooter alignWithMargins="0">
    <oddHeader>&amp;C&amp;9- 33 -</oddHeader>
  </headerFooter>
</worksheet>
</file>

<file path=xl/worksheets/sheet26.xml><?xml version="1.0" encoding="utf-8"?>
<worksheet xmlns="http://schemas.openxmlformats.org/spreadsheetml/2006/main" xmlns:r="http://schemas.openxmlformats.org/officeDocument/2006/relationships">
  <dimension ref="A1:G86"/>
  <sheetViews>
    <sheetView zoomScalePageLayoutView="0" workbookViewId="0" topLeftCell="A1">
      <pane xSplit="1" ySplit="10" topLeftCell="B11" activePane="bottomRight" state="frozen"/>
      <selection pane="topLeft" activeCell="C102" sqref="C102"/>
      <selection pane="topRight" activeCell="C102" sqref="C102"/>
      <selection pane="bottomLeft" activeCell="C102" sqref="C102"/>
      <selection pane="bottomRight" activeCell="C102" sqref="C102"/>
    </sheetView>
  </sheetViews>
  <sheetFormatPr defaultColWidth="11.421875" defaultRowHeight="11.25" customHeight="1"/>
  <cols>
    <col min="1" max="1" width="8.7109375" style="42" customWidth="1"/>
    <col min="2" max="2" width="12.8515625" style="41" customWidth="1"/>
    <col min="3" max="3" width="19.28125" style="41" bestFit="1" customWidth="1"/>
    <col min="4" max="5" width="12.8515625" style="41" customWidth="1"/>
    <col min="6" max="6" width="13.8515625" style="41" bestFit="1" customWidth="1"/>
    <col min="7" max="16384" width="11.421875" style="41" customWidth="1"/>
  </cols>
  <sheetData>
    <row r="1" spans="1:6" ht="11.25">
      <c r="A1" s="68"/>
      <c r="D1" s="40"/>
      <c r="E1" s="40"/>
      <c r="F1" s="40"/>
    </row>
    <row r="2" ht="11.25" customHeight="1">
      <c r="A2" s="68"/>
    </row>
    <row r="3" spans="1:6" s="398" customFormat="1" ht="14.25">
      <c r="A3" s="395" t="s">
        <v>147</v>
      </c>
      <c r="B3" s="397"/>
      <c r="C3" s="397"/>
      <c r="D3" s="397"/>
      <c r="E3" s="397"/>
      <c r="F3" s="397"/>
    </row>
    <row r="4" spans="1:6" ht="12.75">
      <c r="A4" s="395" t="s">
        <v>135</v>
      </c>
      <c r="B4" s="40"/>
      <c r="C4" s="40"/>
      <c r="D4" s="40"/>
      <c r="E4" s="40"/>
      <c r="F4" s="40"/>
    </row>
    <row r="5" spans="1:6" ht="11.25">
      <c r="A5" s="39"/>
      <c r="B5" s="40"/>
      <c r="C5" s="40"/>
      <c r="D5" s="40"/>
      <c r="E5" s="40"/>
      <c r="F5" s="40"/>
    </row>
    <row r="6" ht="11.25" customHeight="1">
      <c r="A6" s="68"/>
    </row>
    <row r="7" spans="1:6" ht="14.25" customHeight="1">
      <c r="A7" s="1555" t="s">
        <v>250</v>
      </c>
      <c r="B7" s="1614" t="s">
        <v>136</v>
      </c>
      <c r="C7" s="70" t="s">
        <v>243</v>
      </c>
      <c r="D7" s="70"/>
      <c r="E7" s="70"/>
      <c r="F7" s="47"/>
    </row>
    <row r="8" spans="1:6" ht="14.25" customHeight="1">
      <c r="A8" s="1559"/>
      <c r="B8" s="1569"/>
      <c r="C8" s="1614" t="s">
        <v>186</v>
      </c>
      <c r="D8" s="46"/>
      <c r="E8" s="46" t="s">
        <v>148</v>
      </c>
      <c r="F8" s="76" t="s">
        <v>151</v>
      </c>
    </row>
    <row r="9" spans="1:6" ht="14.25" customHeight="1">
      <c r="A9" s="1568"/>
      <c r="B9" s="1569"/>
      <c r="C9" s="1615"/>
      <c r="D9" s="71" t="s">
        <v>10</v>
      </c>
      <c r="E9" s="46" t="s">
        <v>152</v>
      </c>
      <c r="F9" s="88" t="s">
        <v>153</v>
      </c>
    </row>
    <row r="10" spans="1:6" ht="14.25" customHeight="1">
      <c r="A10" s="1556"/>
      <c r="B10" s="1562"/>
      <c r="C10" s="1616"/>
      <c r="D10" s="49"/>
      <c r="E10" s="49" t="s">
        <v>154</v>
      </c>
      <c r="F10" s="78" t="s">
        <v>155</v>
      </c>
    </row>
    <row r="11" spans="1:2" ht="11.25" customHeight="1">
      <c r="A11" s="52"/>
      <c r="B11" s="53"/>
    </row>
    <row r="12" spans="1:6" ht="11.25" customHeight="1">
      <c r="A12" s="54" t="s">
        <v>345</v>
      </c>
      <c r="B12" s="44"/>
      <c r="C12" s="40"/>
      <c r="D12" s="40"/>
      <c r="E12" s="40"/>
      <c r="F12" s="40"/>
    </row>
    <row r="13" spans="1:2" ht="11.25" customHeight="1">
      <c r="A13" s="52"/>
      <c r="B13" s="53"/>
    </row>
    <row r="14" spans="1:6" ht="11.25" customHeight="1">
      <c r="A14" s="55">
        <v>1990</v>
      </c>
      <c r="B14" s="57">
        <v>34024</v>
      </c>
      <c r="C14" s="57">
        <v>13753</v>
      </c>
      <c r="D14" s="57">
        <v>3328</v>
      </c>
      <c r="E14" s="57">
        <v>2768.862</v>
      </c>
      <c r="F14" s="57">
        <v>16942</v>
      </c>
    </row>
    <row r="15" spans="1:6" ht="11.25" customHeight="1">
      <c r="A15" s="55">
        <v>1995</v>
      </c>
      <c r="B15" s="57">
        <v>18697</v>
      </c>
      <c r="C15" s="57">
        <v>4007</v>
      </c>
      <c r="D15" s="57">
        <v>4317</v>
      </c>
      <c r="E15" s="57">
        <v>4133.517936</v>
      </c>
      <c r="F15" s="57">
        <v>10374</v>
      </c>
    </row>
    <row r="16" spans="1:6" ht="11.25" customHeight="1">
      <c r="A16" s="55">
        <v>2000</v>
      </c>
      <c r="B16" s="57">
        <v>17729.45928172276</v>
      </c>
      <c r="C16" s="57">
        <v>4052.8436813745097</v>
      </c>
      <c r="D16" s="57">
        <v>4529.830881320001</v>
      </c>
      <c r="E16" s="57">
        <v>4273.966968000001</v>
      </c>
      <c r="F16" s="57">
        <v>9146.78471902825</v>
      </c>
    </row>
    <row r="17" spans="1:6" ht="11.25" customHeight="1">
      <c r="A17" s="55">
        <v>2001</v>
      </c>
      <c r="B17" s="57">
        <v>18493.0511486378</v>
      </c>
      <c r="C17" s="57">
        <v>4157.595503077235</v>
      </c>
      <c r="D17" s="57">
        <v>4565.535071168001</v>
      </c>
      <c r="E17" s="57">
        <v>4188.633620416001</v>
      </c>
      <c r="F17" s="57">
        <v>9770</v>
      </c>
    </row>
    <row r="18" spans="1:6" ht="11.25" customHeight="1">
      <c r="A18" s="55">
        <v>2002</v>
      </c>
      <c r="B18" s="57">
        <v>19705.94352925432</v>
      </c>
      <c r="C18" s="57">
        <v>4275.837428533432</v>
      </c>
      <c r="D18" s="57">
        <v>4552.2037448816</v>
      </c>
      <c r="E18" s="57">
        <v>4201.4807200000005</v>
      </c>
      <c r="F18" s="656">
        <v>10877.902355839287</v>
      </c>
    </row>
    <row r="19" spans="1:7" ht="11.25" customHeight="1">
      <c r="A19" s="55">
        <v>2003</v>
      </c>
      <c r="B19" s="57">
        <v>18826.448904346544</v>
      </c>
      <c r="C19" s="57">
        <v>4514.747075948274</v>
      </c>
      <c r="D19" s="57">
        <v>4424.6914287944</v>
      </c>
      <c r="E19" s="57">
        <v>3993.773392</v>
      </c>
      <c r="F19" s="656">
        <v>9887.01039960387</v>
      </c>
      <c r="G19" s="57"/>
    </row>
    <row r="20" spans="1:7" ht="11.25" customHeight="1">
      <c r="A20" s="55">
        <v>2004</v>
      </c>
      <c r="B20" s="57">
        <v>17699.380345667367</v>
      </c>
      <c r="C20" s="57">
        <v>4573.99026160153</v>
      </c>
      <c r="D20" s="57">
        <v>4317.237111490159</v>
      </c>
      <c r="E20" s="57">
        <v>4035.4589600000004</v>
      </c>
      <c r="F20" s="57">
        <v>8808.152972575677</v>
      </c>
      <c r="G20" s="57"/>
    </row>
    <row r="21" spans="1:7" ht="11.25" customHeight="1">
      <c r="A21" s="55">
        <v>2005</v>
      </c>
      <c r="B21" s="57">
        <v>17276.498464653203</v>
      </c>
      <c r="C21" s="57">
        <v>4449.078856678</v>
      </c>
      <c r="D21" s="57">
        <v>4159.084850776</v>
      </c>
      <c r="E21" s="57">
        <v>3890.4963159840004</v>
      </c>
      <c r="F21" s="57">
        <v>8668.3347571992</v>
      </c>
      <c r="G21" s="57"/>
    </row>
    <row r="22" spans="1:7" ht="11.25" customHeight="1">
      <c r="A22" s="55">
        <v>2006</v>
      </c>
      <c r="B22" s="57">
        <v>17242.19340454522</v>
      </c>
      <c r="C22" s="57">
        <v>4737.710656786973</v>
      </c>
      <c r="D22" s="57">
        <v>3968.5617780234124</v>
      </c>
      <c r="E22" s="57">
        <v>3729.0670142480003</v>
      </c>
      <c r="F22" s="57">
        <v>8535.920969734838</v>
      </c>
      <c r="G22" s="57"/>
    </row>
    <row r="23" spans="1:7" ht="11.25" customHeight="1">
      <c r="A23" s="55">
        <v>2007</v>
      </c>
      <c r="B23" s="1141">
        <v>16683.6385</v>
      </c>
      <c r="C23" s="1141">
        <v>5144.244205914446</v>
      </c>
      <c r="D23" s="57">
        <v>3928.8598566188</v>
      </c>
      <c r="E23" s="57">
        <v>3678.0437876399997</v>
      </c>
      <c r="F23" s="1141">
        <v>7610.671894408985</v>
      </c>
      <c r="G23" s="57"/>
    </row>
    <row r="24" spans="1:7" ht="11.25" customHeight="1">
      <c r="A24" s="55">
        <v>2008</v>
      </c>
      <c r="B24" s="57">
        <v>16874.34839025652</v>
      </c>
      <c r="C24" s="57">
        <v>4926.955856770224</v>
      </c>
      <c r="D24" s="57">
        <v>3929.2460862560006</v>
      </c>
      <c r="E24" s="57">
        <v>3682.912425456</v>
      </c>
      <c r="F24" s="57">
        <v>8018.146447230297</v>
      </c>
      <c r="G24" s="57"/>
    </row>
    <row r="25" spans="1:6" ht="11.25" customHeight="1">
      <c r="A25" s="52"/>
      <c r="B25" s="57"/>
      <c r="C25" s="57"/>
      <c r="D25" s="57"/>
      <c r="E25" s="57"/>
      <c r="F25" s="57"/>
    </row>
    <row r="26" spans="1:6" ht="11.25" customHeight="1">
      <c r="A26" s="58" t="s">
        <v>248</v>
      </c>
      <c r="B26" s="44"/>
      <c r="C26" s="40"/>
      <c r="D26" s="40"/>
      <c r="E26" s="40"/>
      <c r="F26" s="40"/>
    </row>
    <row r="28" spans="1:7" ht="11.25" customHeight="1">
      <c r="A28" s="55">
        <v>1990</v>
      </c>
      <c r="B28" s="59">
        <v>100</v>
      </c>
      <c r="C28" s="59">
        <f>SUM(C14/B14*100)</f>
        <v>40.4214671996238</v>
      </c>
      <c r="D28" s="59">
        <f>SUM(D14/B14*100)</f>
        <v>9.781330825299788</v>
      </c>
      <c r="E28" s="59">
        <f>E14/B14*100</f>
        <v>8.137967317187869</v>
      </c>
      <c r="F28" s="59">
        <f>SUM(F14/B14*100)</f>
        <v>49.79426287326593</v>
      </c>
      <c r="G28" s="59"/>
    </row>
    <row r="29" spans="1:7" ht="11.25" customHeight="1">
      <c r="A29" s="55">
        <v>1995</v>
      </c>
      <c r="B29" s="59">
        <v>100</v>
      </c>
      <c r="C29" s="59">
        <f>SUM(C15/B15*100)</f>
        <v>21.431245654383055</v>
      </c>
      <c r="D29" s="59">
        <f>SUM(D15/B15*100)</f>
        <v>23.08926565759213</v>
      </c>
      <c r="E29" s="59">
        <f aca="true" t="shared" si="0" ref="E29:E38">E15/B15*100</f>
        <v>22.10792071455314</v>
      </c>
      <c r="F29" s="59">
        <f>SUM(F15/B15*100)</f>
        <v>55.48483713964807</v>
      </c>
      <c r="G29" s="59"/>
    </row>
    <row r="30" spans="1:6" ht="11.25" customHeight="1">
      <c r="A30" s="55">
        <v>2000</v>
      </c>
      <c r="B30" s="59">
        <v>100</v>
      </c>
      <c r="C30" s="59">
        <v>22.859375556662194</v>
      </c>
      <c r="D30" s="59">
        <v>25.549740741330947</v>
      </c>
      <c r="E30" s="59">
        <f t="shared" si="0"/>
        <v>24.106583850563446</v>
      </c>
      <c r="F30" s="59">
        <v>51.59088370200686</v>
      </c>
    </row>
    <row r="31" spans="1:6" ht="11.25" customHeight="1">
      <c r="A31" s="55">
        <v>2001</v>
      </c>
      <c r="B31" s="59">
        <v>100</v>
      </c>
      <c r="C31" s="59">
        <f aca="true" t="shared" si="1" ref="C31:C38">SUM(C17/B17*100)</f>
        <v>22.48193372559554</v>
      </c>
      <c r="D31" s="59">
        <f aca="true" t="shared" si="2" ref="D31:D38">SUM(D17/B17*100)</f>
        <v>24.68784104079168</v>
      </c>
      <c r="E31" s="59">
        <f t="shared" si="0"/>
        <v>22.649770374557882</v>
      </c>
      <c r="F31" s="59">
        <v>52.83022523361277</v>
      </c>
    </row>
    <row r="32" spans="1:6" ht="11.25" customHeight="1">
      <c r="A32" s="55">
        <v>2002</v>
      </c>
      <c r="B32" s="59">
        <v>100</v>
      </c>
      <c r="C32" s="59">
        <f t="shared" si="1"/>
        <v>21.6982121266397</v>
      </c>
      <c r="D32" s="59">
        <f t="shared" si="2"/>
        <v>23.100663706478493</v>
      </c>
      <c r="E32" s="59">
        <f t="shared" si="0"/>
        <v>21.320880747286836</v>
      </c>
      <c r="F32" s="59">
        <f aca="true" t="shared" si="3" ref="F32:F38">SUM(F18/B18*100)</f>
        <v>55.2011241668818</v>
      </c>
    </row>
    <row r="33" spans="1:6" ht="11.25" customHeight="1">
      <c r="A33" s="55">
        <v>2003</v>
      </c>
      <c r="B33" s="59">
        <v>100</v>
      </c>
      <c r="C33" s="59">
        <f t="shared" si="1"/>
        <v>23.980874454268083</v>
      </c>
      <c r="D33" s="59">
        <f t="shared" si="2"/>
        <v>23.502528019359257</v>
      </c>
      <c r="E33" s="59">
        <f t="shared" si="0"/>
        <v>21.213630952345667</v>
      </c>
      <c r="F33" s="59">
        <f t="shared" si="3"/>
        <v>52.516597526372664</v>
      </c>
    </row>
    <row r="34" spans="1:6" ht="11.25" customHeight="1">
      <c r="A34" s="55">
        <v>2004</v>
      </c>
      <c r="B34" s="59">
        <v>100</v>
      </c>
      <c r="C34" s="59">
        <f t="shared" si="1"/>
        <v>25.842657608751807</v>
      </c>
      <c r="D34" s="59">
        <f t="shared" si="2"/>
        <v>24.392024054938037</v>
      </c>
      <c r="E34" s="59">
        <f t="shared" si="0"/>
        <v>22.800001362690875</v>
      </c>
      <c r="F34" s="59">
        <f t="shared" si="3"/>
        <v>49.76531833631015</v>
      </c>
    </row>
    <row r="35" spans="1:6" ht="11.25" customHeight="1">
      <c r="A35" s="55">
        <v>2005</v>
      </c>
      <c r="B35" s="59">
        <v>100</v>
      </c>
      <c r="C35" s="59">
        <f t="shared" si="1"/>
        <v>25.752202425627964</v>
      </c>
      <c r="D35" s="59">
        <f t="shared" si="2"/>
        <v>24.07365624050074</v>
      </c>
      <c r="E35" s="59">
        <f t="shared" si="0"/>
        <v>22.51900941584748</v>
      </c>
      <c r="F35" s="59">
        <f t="shared" si="3"/>
        <v>50.17414133387128</v>
      </c>
    </row>
    <row r="36" spans="1:6" ht="11.25" customHeight="1">
      <c r="A36" s="55">
        <v>2006</v>
      </c>
      <c r="B36" s="59">
        <v>100</v>
      </c>
      <c r="C36" s="59">
        <f t="shared" si="1"/>
        <v>27.47742439507762</v>
      </c>
      <c r="D36" s="59">
        <f t="shared" si="2"/>
        <v>23.016571528406928</v>
      </c>
      <c r="E36" s="59">
        <f t="shared" si="0"/>
        <v>21.62756748375749</v>
      </c>
      <c r="F36" s="59">
        <f t="shared" si="3"/>
        <v>49.50600407651547</v>
      </c>
    </row>
    <row r="37" spans="1:6" ht="11.25" customHeight="1">
      <c r="A37" s="55">
        <v>2007</v>
      </c>
      <c r="B37" s="59">
        <v>100</v>
      </c>
      <c r="C37" s="1142">
        <f t="shared" si="1"/>
        <v>30.83406659713015</v>
      </c>
      <c r="D37" s="1142">
        <f t="shared" si="2"/>
        <v>23.549178775473948</v>
      </c>
      <c r="E37" s="1142">
        <f t="shared" si="0"/>
        <v>22.045813253745575</v>
      </c>
      <c r="F37" s="1142">
        <f t="shared" si="3"/>
        <v>45.61757853006097</v>
      </c>
    </row>
    <row r="38" spans="1:6" ht="11.25" customHeight="1">
      <c r="A38" s="55">
        <v>2008</v>
      </c>
      <c r="B38" s="59">
        <v>100</v>
      </c>
      <c r="C38" s="59">
        <f t="shared" si="1"/>
        <v>29.197902892742906</v>
      </c>
      <c r="D38" s="59">
        <f t="shared" si="2"/>
        <v>23.285320389170113</v>
      </c>
      <c r="E38" s="59">
        <f t="shared" si="0"/>
        <v>21.82550899318023</v>
      </c>
      <c r="F38" s="59">
        <f t="shared" si="3"/>
        <v>47.51677671808699</v>
      </c>
    </row>
    <row r="39" spans="1:6" ht="11.25" customHeight="1">
      <c r="A39" s="52"/>
      <c r="B39" s="57"/>
      <c r="C39" s="59"/>
      <c r="D39" s="59"/>
      <c r="E39" s="59"/>
      <c r="F39" s="59"/>
    </row>
    <row r="40" spans="1:6" ht="11.25" customHeight="1">
      <c r="A40" s="58" t="s">
        <v>132</v>
      </c>
      <c r="B40" s="44"/>
      <c r="C40" s="40"/>
      <c r="D40" s="40"/>
      <c r="E40" s="40"/>
      <c r="F40" s="40"/>
    </row>
    <row r="42" spans="1:6" ht="11.25" customHeight="1">
      <c r="A42" s="55">
        <v>1990</v>
      </c>
      <c r="B42" s="59">
        <v>100</v>
      </c>
      <c r="C42" s="59">
        <v>100</v>
      </c>
      <c r="D42" s="59">
        <v>100</v>
      </c>
      <c r="E42" s="59">
        <v>100</v>
      </c>
      <c r="F42" s="59">
        <v>100</v>
      </c>
    </row>
    <row r="43" spans="1:6" ht="11.25" customHeight="1">
      <c r="A43" s="55">
        <v>1995</v>
      </c>
      <c r="B43" s="59">
        <f>SUM(B15/$B$14*100)</f>
        <v>54.95238655067012</v>
      </c>
      <c r="C43" s="59">
        <f>SUM(C15/$C$14*100)</f>
        <v>29.135461353886427</v>
      </c>
      <c r="D43" s="59">
        <f>SUM(D15/$D$14*100)</f>
        <v>129.7175480769231</v>
      </c>
      <c r="E43" s="59">
        <f>SUM(E15/$E$14*100)</f>
        <v>149.28580535974706</v>
      </c>
      <c r="F43" s="59">
        <f>SUM(F15/$F$14*100)</f>
        <v>61.23244008971787</v>
      </c>
    </row>
    <row r="44" spans="1:6" ht="11.25" customHeight="1">
      <c r="A44" s="55">
        <v>2000</v>
      </c>
      <c r="B44" s="59">
        <v>52.10868587386186</v>
      </c>
      <c r="C44" s="59">
        <v>29.46879721787617</v>
      </c>
      <c r="D44" s="59">
        <v>136.11270677043274</v>
      </c>
      <c r="E44" s="59">
        <v>154.3582514404835</v>
      </c>
      <c r="F44" s="59">
        <v>53.98881312140391</v>
      </c>
    </row>
    <row r="45" spans="1:6" ht="11.25" customHeight="1">
      <c r="A45" s="55">
        <v>2001</v>
      </c>
      <c r="B45" s="59">
        <f aca="true" t="shared" si="4" ref="B45:B52">SUM(B17/$B$14*100)</f>
        <v>54.35296011238479</v>
      </c>
      <c r="C45" s="59">
        <f aca="true" t="shared" si="5" ref="C45:C52">SUM(C17/$C$14*100)</f>
        <v>30.230462466932558</v>
      </c>
      <c r="D45" s="59">
        <f aca="true" t="shared" si="6" ref="D45:D52">SUM(D17/$D$14*100)</f>
        <v>137.18554901346158</v>
      </c>
      <c r="E45" s="59">
        <f aca="true" t="shared" si="7" ref="E45:E52">SUM(E17/$E$14*100)</f>
        <v>151.2763590390565</v>
      </c>
      <c r="F45" s="59">
        <v>57.66686680670856</v>
      </c>
    </row>
    <row r="46" spans="1:6" ht="11.25" customHeight="1">
      <c r="A46" s="55">
        <v>2002</v>
      </c>
      <c r="B46" s="59">
        <f t="shared" si="4"/>
        <v>57.91777430418035</v>
      </c>
      <c r="C46" s="59">
        <f t="shared" si="5"/>
        <v>31.090216160353613</v>
      </c>
      <c r="D46" s="59">
        <f t="shared" si="6"/>
        <v>136.78496829572114</v>
      </c>
      <c r="E46" s="59">
        <f t="shared" si="7"/>
        <v>151.74034386690275</v>
      </c>
      <c r="F46" s="59">
        <f aca="true" t="shared" si="8" ref="F46:F52">SUM(F18/$F$14*100)</f>
        <v>64.20671913492674</v>
      </c>
    </row>
    <row r="47" spans="1:6" ht="11.25" customHeight="1">
      <c r="A47" s="55">
        <v>2003</v>
      </c>
      <c r="B47" s="59">
        <f t="shared" si="4"/>
        <v>55.33285005980056</v>
      </c>
      <c r="C47" s="59">
        <f t="shared" si="5"/>
        <v>32.82736185521903</v>
      </c>
      <c r="D47" s="59">
        <f t="shared" si="6"/>
        <v>132.95346841329328</v>
      </c>
      <c r="E47" s="59">
        <f t="shared" si="7"/>
        <v>144.2388025116456</v>
      </c>
      <c r="F47" s="59">
        <f t="shared" si="8"/>
        <v>58.357988428779784</v>
      </c>
    </row>
    <row r="48" spans="1:6" ht="11.25" customHeight="1">
      <c r="A48" s="55">
        <v>2004</v>
      </c>
      <c r="B48" s="59">
        <f t="shared" si="4"/>
        <v>52.02028081844394</v>
      </c>
      <c r="C48" s="59">
        <f t="shared" si="5"/>
        <v>33.2581274020325</v>
      </c>
      <c r="D48" s="59">
        <f t="shared" si="6"/>
        <v>129.72467282121872</v>
      </c>
      <c r="E48" s="59">
        <f t="shared" si="7"/>
        <v>145.74431517352616</v>
      </c>
      <c r="F48" s="59">
        <f t="shared" si="8"/>
        <v>51.99004233606232</v>
      </c>
    </row>
    <row r="49" spans="1:6" ht="11.25" customHeight="1">
      <c r="A49" s="55">
        <v>2005</v>
      </c>
      <c r="B49" s="59">
        <f t="shared" si="4"/>
        <v>50.77738791633318</v>
      </c>
      <c r="C49" s="59">
        <f t="shared" si="5"/>
        <v>32.34987898406166</v>
      </c>
      <c r="D49" s="59">
        <f t="shared" si="6"/>
        <v>124.97250152572117</v>
      </c>
      <c r="E49" s="59">
        <f t="shared" si="7"/>
        <v>140.508855839836</v>
      </c>
      <c r="F49" s="59">
        <f t="shared" si="8"/>
        <v>51.16476659898005</v>
      </c>
    </row>
    <row r="50" spans="1:6" ht="11.25" customHeight="1">
      <c r="A50" s="55">
        <v>2006</v>
      </c>
      <c r="B50" s="59">
        <f t="shared" si="4"/>
        <v>50.67656185206096</v>
      </c>
      <c r="C50" s="59">
        <f t="shared" si="5"/>
        <v>34.44856145413345</v>
      </c>
      <c r="D50" s="59">
        <f t="shared" si="6"/>
        <v>119.24764958003043</v>
      </c>
      <c r="E50" s="59">
        <f t="shared" si="7"/>
        <v>134.67868800424145</v>
      </c>
      <c r="F50" s="59">
        <f t="shared" si="8"/>
        <v>50.38319542990697</v>
      </c>
    </row>
    <row r="51" spans="1:6" ht="11.25" customHeight="1">
      <c r="A51" s="55">
        <v>2007</v>
      </c>
      <c r="B51" s="1142">
        <f t="shared" si="4"/>
        <v>49.034912120855864</v>
      </c>
      <c r="C51" s="59">
        <f t="shared" si="5"/>
        <v>37.40452414683666</v>
      </c>
      <c r="D51" s="59">
        <f t="shared" si="6"/>
        <v>118.05468319167068</v>
      </c>
      <c r="E51" s="59">
        <f t="shared" si="7"/>
        <v>132.83593720597125</v>
      </c>
      <c r="F51" s="1142">
        <f t="shared" si="8"/>
        <v>44.921921227771136</v>
      </c>
    </row>
    <row r="52" spans="1:6" ht="11.25" customHeight="1">
      <c r="A52" s="55">
        <v>2008</v>
      </c>
      <c r="B52" s="59">
        <f t="shared" si="4"/>
        <v>49.59542790458653</v>
      </c>
      <c r="C52" s="59">
        <f t="shared" si="5"/>
        <v>35.82458995688377</v>
      </c>
      <c r="D52" s="59">
        <f t="shared" si="6"/>
        <v>118.06628864951925</v>
      </c>
      <c r="E52" s="59">
        <f t="shared" si="7"/>
        <v>133.01177254251024</v>
      </c>
      <c r="F52" s="59">
        <f t="shared" si="8"/>
        <v>47.327036047870955</v>
      </c>
    </row>
    <row r="53" spans="1:6" ht="11.25" customHeight="1">
      <c r="A53" s="52"/>
      <c r="B53" s="59"/>
      <c r="C53" s="59"/>
      <c r="D53" s="59"/>
      <c r="E53" s="59"/>
      <c r="F53" s="59"/>
    </row>
    <row r="54" spans="1:6" ht="11.25" customHeight="1">
      <c r="A54" s="58" t="s">
        <v>133</v>
      </c>
      <c r="B54" s="44"/>
      <c r="C54" s="40"/>
      <c r="D54" s="40"/>
      <c r="E54" s="40"/>
      <c r="F54" s="40"/>
    </row>
    <row r="56" spans="1:6" ht="11.25" customHeight="1">
      <c r="A56" s="55">
        <v>1990</v>
      </c>
      <c r="B56" s="60" t="s">
        <v>249</v>
      </c>
      <c r="C56" s="60" t="s">
        <v>249</v>
      </c>
      <c r="D56" s="60" t="s">
        <v>249</v>
      </c>
      <c r="E56" s="60" t="s">
        <v>249</v>
      </c>
      <c r="F56" s="60" t="s">
        <v>249</v>
      </c>
    </row>
    <row r="57" spans="1:6" ht="11.25" customHeight="1">
      <c r="A57" s="55">
        <v>1995</v>
      </c>
      <c r="B57" s="62">
        <v>-1.9148043227363303</v>
      </c>
      <c r="C57" s="719">
        <v>-1.8613764388929752</v>
      </c>
      <c r="D57" s="62">
        <v>8.331242158092849</v>
      </c>
      <c r="E57" s="62">
        <v>11.849953566302787</v>
      </c>
      <c r="F57" s="719">
        <v>-5.630855999272271</v>
      </c>
    </row>
    <row r="58" spans="1:6" ht="11.25" customHeight="1">
      <c r="A58" s="55">
        <v>2000</v>
      </c>
      <c r="B58" s="62">
        <v>0.1277255782046467</v>
      </c>
      <c r="C58" s="62">
        <v>4.588296879587489</v>
      </c>
      <c r="D58" s="62">
        <v>-0.4636617755365364</v>
      </c>
      <c r="E58" s="62">
        <v>-1.319175457847706</v>
      </c>
      <c r="F58" s="719">
        <v>-1.4447086291418714</v>
      </c>
    </row>
    <row r="59" spans="1:6" ht="11.25" customHeight="1">
      <c r="A59" s="55">
        <v>2001</v>
      </c>
      <c r="B59" s="62">
        <v>4.306910068612325</v>
      </c>
      <c r="C59" s="62">
        <v>2.584649938119469</v>
      </c>
      <c r="D59" s="62">
        <v>0.7882013872799547</v>
      </c>
      <c r="E59" s="62">
        <v>-1.9965841622760934</v>
      </c>
      <c r="F59" s="62">
        <v>6.812621861187921</v>
      </c>
    </row>
    <row r="60" spans="1:6" ht="11.25" customHeight="1">
      <c r="A60" s="55">
        <v>2002</v>
      </c>
      <c r="B60" s="62">
        <f aca="true" t="shared" si="9" ref="B60:E61">(B18/B17*100)-100</f>
        <v>6.558638544109897</v>
      </c>
      <c r="C60" s="62">
        <f t="shared" si="9"/>
        <v>2.843997819621478</v>
      </c>
      <c r="D60" s="62">
        <f t="shared" si="9"/>
        <v>-0.29199920882419406</v>
      </c>
      <c r="E60" s="62">
        <f t="shared" si="9"/>
        <v>0.30671337596540127</v>
      </c>
      <c r="F60" s="62" t="s">
        <v>156</v>
      </c>
    </row>
    <row r="61" spans="1:6" ht="11.25" customHeight="1">
      <c r="A61" s="55">
        <v>2003</v>
      </c>
      <c r="B61" s="62">
        <f t="shared" si="9"/>
        <v>-4.463093196233558</v>
      </c>
      <c r="C61" s="62">
        <f t="shared" si="9"/>
        <v>5.587435242990168</v>
      </c>
      <c r="D61" s="62">
        <f t="shared" si="9"/>
        <v>-2.801111796249728</v>
      </c>
      <c r="E61" s="62">
        <f t="shared" si="9"/>
        <v>-4.943669668916158</v>
      </c>
      <c r="F61" s="719">
        <f>(F19/F18*100)-100</f>
        <v>-9.10921907387322</v>
      </c>
    </row>
    <row r="62" spans="1:6" ht="11.25" customHeight="1">
      <c r="A62" s="55">
        <v>2004</v>
      </c>
      <c r="B62" s="62">
        <f aca="true" t="shared" si="10" ref="B62:F66">B20/B19*100-100</f>
        <v>-5.986623204437478</v>
      </c>
      <c r="C62" s="62">
        <f t="shared" si="10"/>
        <v>1.312214940430792</v>
      </c>
      <c r="D62" s="62">
        <f t="shared" si="10"/>
        <v>-2.4285155029108836</v>
      </c>
      <c r="E62" s="62">
        <f t="shared" si="10"/>
        <v>1.0437639772827652</v>
      </c>
      <c r="F62" s="720">
        <f t="shared" si="10"/>
        <v>-10.911867019695038</v>
      </c>
    </row>
    <row r="63" spans="1:6" ht="11.25" customHeight="1">
      <c r="A63" s="55">
        <v>2005</v>
      </c>
      <c r="B63" s="62">
        <f t="shared" si="10"/>
        <v>-2.3892468140427354</v>
      </c>
      <c r="C63" s="719">
        <f t="shared" si="10"/>
        <v>-2.730906665284266</v>
      </c>
      <c r="D63" s="62">
        <f t="shared" si="10"/>
        <v>-3.663274835964941</v>
      </c>
      <c r="E63" s="62">
        <f t="shared" si="10"/>
        <v>-3.5922219864676777</v>
      </c>
      <c r="F63" s="719">
        <f t="shared" si="10"/>
        <v>-1.5873726967708564</v>
      </c>
    </row>
    <row r="64" spans="1:6" ht="11.25" customHeight="1">
      <c r="A64" s="55">
        <v>2006</v>
      </c>
      <c r="B64" s="62">
        <f t="shared" si="10"/>
        <v>-0.19856488962834362</v>
      </c>
      <c r="C64" s="719">
        <f t="shared" si="10"/>
        <v>6.487450760189176</v>
      </c>
      <c r="D64" s="62">
        <f t="shared" si="10"/>
        <v>-4.5808892962844965</v>
      </c>
      <c r="E64" s="62">
        <f t="shared" si="10"/>
        <v>-4.149324112524468</v>
      </c>
      <c r="F64" s="719">
        <f t="shared" si="10"/>
        <v>-1.5275573818188093</v>
      </c>
    </row>
    <row r="65" spans="1:6" ht="12" customHeight="1">
      <c r="A65" s="55">
        <v>2007</v>
      </c>
      <c r="B65" s="1388">
        <f t="shared" si="10"/>
        <v>-3.2394654870184922</v>
      </c>
      <c r="C65" s="1388">
        <f t="shared" si="10"/>
        <v>8.58080154272605</v>
      </c>
      <c r="D65" s="62">
        <f t="shared" si="10"/>
        <v>-1.0004108194678594</v>
      </c>
      <c r="E65" s="62">
        <f t="shared" si="10"/>
        <v>-1.3682571649437136</v>
      </c>
      <c r="F65" s="1389">
        <f t="shared" si="10"/>
        <v>-10.839475653610634</v>
      </c>
    </row>
    <row r="66" spans="1:6" ht="11.25" customHeight="1">
      <c r="A66" s="55">
        <v>2008</v>
      </c>
      <c r="B66" s="62">
        <f t="shared" si="10"/>
        <v>1.1430953161477362</v>
      </c>
      <c r="C66" s="719">
        <f t="shared" si="10"/>
        <v>-4.223912015965354</v>
      </c>
      <c r="D66" s="62">
        <f t="shared" si="10"/>
        <v>0.00983057811414767</v>
      </c>
      <c r="E66" s="62">
        <f t="shared" si="10"/>
        <v>0.1323703059860719</v>
      </c>
      <c r="F66" s="719">
        <f t="shared" si="10"/>
        <v>5.353989220329595</v>
      </c>
    </row>
    <row r="82" ht="11.25" customHeight="1">
      <c r="A82" s="715"/>
    </row>
    <row r="86" ht="11.25" customHeight="1">
      <c r="A86" s="715"/>
    </row>
  </sheetData>
  <sheetProtection/>
  <mergeCells count="3">
    <mergeCell ref="A7:A10"/>
    <mergeCell ref="B7:B10"/>
    <mergeCell ref="C8:C10"/>
  </mergeCells>
  <printOptions/>
  <pageMargins left="0.7874015748031497" right="0.7874015748031497" top="0.7874015748031497" bottom="0" header="0.5118110236220472" footer="0.5118110236220472"/>
  <pageSetup horizontalDpi="600" verticalDpi="600" orientation="portrait" paperSize="9" r:id="rId1"/>
  <headerFooter alignWithMargins="0">
    <oddHeader>&amp;C&amp;9- 34 -</oddHeader>
  </headerFooter>
</worksheet>
</file>

<file path=xl/worksheets/sheet27.xml><?xml version="1.0" encoding="utf-8"?>
<worksheet xmlns="http://schemas.openxmlformats.org/spreadsheetml/2006/main" xmlns:r="http://schemas.openxmlformats.org/officeDocument/2006/relationships">
  <dimension ref="A1:V90"/>
  <sheetViews>
    <sheetView workbookViewId="0" topLeftCell="A1">
      <selection activeCell="A1" sqref="A1"/>
    </sheetView>
  </sheetViews>
  <sheetFormatPr defaultColWidth="11.421875" defaultRowHeight="12.75"/>
  <cols>
    <col min="1" max="1" width="43.00390625" style="41" bestFit="1" customWidth="1"/>
    <col min="2" max="2" width="15.8515625" style="41" customWidth="1"/>
    <col min="3" max="3" width="12.421875" style="41" customWidth="1"/>
    <col min="4" max="16384" width="11.421875" style="41" customWidth="1"/>
  </cols>
  <sheetData>
    <row r="1" ht="11.25">
      <c r="A1" s="68"/>
    </row>
    <row r="2" ht="11.25" customHeight="1">
      <c r="A2" s="68"/>
    </row>
    <row r="3" spans="1:3" s="398" customFormat="1" ht="12.75">
      <c r="A3" s="1552" t="s">
        <v>573</v>
      </c>
      <c r="B3" s="1552"/>
      <c r="C3" s="1552"/>
    </row>
    <row r="4" spans="1:3" ht="12.75">
      <c r="A4" s="395"/>
      <c r="B4" s="40"/>
      <c r="C4" s="40"/>
    </row>
    <row r="5" spans="1:3" ht="11.25">
      <c r="A5" s="39"/>
      <c r="B5" s="40"/>
      <c r="C5" s="40"/>
    </row>
    <row r="6" spans="1:3" ht="33" customHeight="1">
      <c r="A6" s="400" t="s">
        <v>157</v>
      </c>
      <c r="B6" s="401" t="s">
        <v>158</v>
      </c>
      <c r="C6" s="402" t="s">
        <v>159</v>
      </c>
    </row>
    <row r="7" spans="1:3" ht="33" customHeight="1">
      <c r="A7" s="403"/>
      <c r="B7" s="404"/>
      <c r="C7" s="405"/>
    </row>
    <row r="8" spans="1:4" ht="30" customHeight="1">
      <c r="A8" s="407" t="s">
        <v>491</v>
      </c>
      <c r="B8" s="57">
        <v>97</v>
      </c>
      <c r="C8" s="406">
        <f aca="true" t="shared" si="0" ref="C8:C19">B8/$B$21*100</f>
        <v>0.8890110897259647</v>
      </c>
      <c r="D8" s="705"/>
    </row>
    <row r="9" spans="1:4" ht="30" customHeight="1">
      <c r="A9" s="407" t="s">
        <v>489</v>
      </c>
      <c r="B9" s="57">
        <v>1248</v>
      </c>
      <c r="C9" s="406">
        <f t="shared" si="0"/>
        <v>11.4379983502887</v>
      </c>
      <c r="D9" s="705"/>
    </row>
    <row r="10" spans="1:4" ht="27.75" customHeight="1">
      <c r="A10" s="407" t="s">
        <v>141</v>
      </c>
      <c r="B10" s="57">
        <v>88</v>
      </c>
      <c r="C10" s="406">
        <f t="shared" si="0"/>
        <v>0.8065255246998441</v>
      </c>
      <c r="D10" s="705"/>
    </row>
    <row r="11" spans="1:4" ht="27.75" customHeight="1">
      <c r="A11" s="407" t="s">
        <v>493</v>
      </c>
      <c r="B11" s="57">
        <v>190</v>
      </c>
      <c r="C11" s="406">
        <f t="shared" si="0"/>
        <v>1.741361928329209</v>
      </c>
      <c r="D11" s="705"/>
    </row>
    <row r="12" spans="1:3" ht="30" customHeight="1">
      <c r="A12" s="410" t="s">
        <v>494</v>
      </c>
      <c r="B12" s="57">
        <v>30</v>
      </c>
      <c r="C12" s="406">
        <f t="shared" si="0"/>
        <v>0.27495188342040144</v>
      </c>
    </row>
    <row r="13" spans="1:3" ht="27.75" customHeight="1">
      <c r="A13" s="410" t="s">
        <v>497</v>
      </c>
      <c r="B13" s="707">
        <v>0</v>
      </c>
      <c r="C13" s="406">
        <f t="shared" si="0"/>
        <v>0</v>
      </c>
    </row>
    <row r="14" spans="1:3" ht="27.75" customHeight="1">
      <c r="A14" s="399" t="s">
        <v>495</v>
      </c>
      <c r="B14" s="57">
        <v>2.633834112</v>
      </c>
      <c r="C14" s="406">
        <f t="shared" si="0"/>
        <v>0.024139254990376686</v>
      </c>
    </row>
    <row r="15" spans="1:3" ht="27.75" customHeight="1">
      <c r="A15" s="408" t="s">
        <v>161</v>
      </c>
      <c r="B15" s="706">
        <v>1657</v>
      </c>
      <c r="C15" s="409">
        <f t="shared" si="0"/>
        <v>15.186509027586839</v>
      </c>
    </row>
    <row r="16" spans="1:4" ht="27.75" customHeight="1">
      <c r="A16" s="410" t="s">
        <v>60</v>
      </c>
      <c r="B16" s="57">
        <v>1536</v>
      </c>
      <c r="C16" s="406">
        <f t="shared" si="0"/>
        <v>14.077536431124555</v>
      </c>
      <c r="D16" s="406"/>
    </row>
    <row r="17" spans="1:4" ht="27.75" customHeight="1">
      <c r="A17" s="399" t="s">
        <v>10</v>
      </c>
      <c r="B17" s="57">
        <v>3791</v>
      </c>
      <c r="C17" s="406">
        <f t="shared" si="0"/>
        <v>34.74475300155806</v>
      </c>
      <c r="D17" s="406"/>
    </row>
    <row r="18" spans="1:22" ht="27.75" customHeight="1">
      <c r="A18" s="399" t="s">
        <v>160</v>
      </c>
      <c r="B18" s="737">
        <v>3927</v>
      </c>
      <c r="C18" s="1534">
        <f t="shared" si="0"/>
        <v>35.99120153973055</v>
      </c>
      <c r="D18" s="1534"/>
      <c r="E18" s="731"/>
      <c r="F18" s="731"/>
      <c r="G18" s="731"/>
      <c r="H18" s="731"/>
      <c r="I18" s="731"/>
      <c r="J18" s="731"/>
      <c r="K18" s="731"/>
      <c r="L18" s="731"/>
      <c r="M18" s="731"/>
      <c r="N18" s="731"/>
      <c r="O18" s="731"/>
      <c r="P18" s="731"/>
      <c r="Q18" s="731"/>
      <c r="R18" s="731"/>
      <c r="S18" s="731"/>
      <c r="T18" s="731"/>
      <c r="U18" s="731"/>
      <c r="V18" s="731"/>
    </row>
    <row r="19" spans="1:22" ht="27.75" customHeight="1">
      <c r="A19" s="408" t="s">
        <v>496</v>
      </c>
      <c r="B19" s="1535">
        <v>9254</v>
      </c>
      <c r="C19" s="1536">
        <f t="shared" si="0"/>
        <v>84.81349097241316</v>
      </c>
      <c r="D19" s="731"/>
      <c r="E19" s="731"/>
      <c r="F19" s="731"/>
      <c r="G19" s="731"/>
      <c r="H19" s="731"/>
      <c r="I19" s="731"/>
      <c r="J19" s="731"/>
      <c r="K19" s="731"/>
      <c r="L19" s="731"/>
      <c r="M19" s="731"/>
      <c r="N19" s="731"/>
      <c r="O19" s="731"/>
      <c r="P19" s="731"/>
      <c r="Q19" s="731"/>
      <c r="R19" s="731"/>
      <c r="S19" s="731"/>
      <c r="T19" s="731"/>
      <c r="U19" s="731"/>
      <c r="V19" s="731"/>
    </row>
    <row r="20" spans="2:22" ht="11.25">
      <c r="B20" s="1537"/>
      <c r="C20" s="1534"/>
      <c r="D20" s="731"/>
      <c r="E20" s="731"/>
      <c r="F20" s="731"/>
      <c r="G20" s="731"/>
      <c r="H20" s="731"/>
      <c r="I20" s="731"/>
      <c r="J20" s="731"/>
      <c r="K20" s="731"/>
      <c r="L20" s="731"/>
      <c r="M20" s="731"/>
      <c r="N20" s="731"/>
      <c r="O20" s="731"/>
      <c r="P20" s="731"/>
      <c r="Q20" s="731"/>
      <c r="R20" s="731"/>
      <c r="S20" s="731"/>
      <c r="T20" s="731"/>
      <c r="U20" s="731"/>
      <c r="V20" s="731"/>
    </row>
    <row r="21" spans="1:22" ht="27.75" customHeight="1">
      <c r="A21" s="408" t="s">
        <v>277</v>
      </c>
      <c r="B21" s="1535">
        <v>10911</v>
      </c>
      <c r="C21" s="1536">
        <f>B21/$B$21*100</f>
        <v>100</v>
      </c>
      <c r="D21" s="731"/>
      <c r="E21" s="731"/>
      <c r="F21" s="731"/>
      <c r="G21" s="731"/>
      <c r="H21" s="731"/>
      <c r="I21" s="731"/>
      <c r="J21" s="731"/>
      <c r="K21" s="731"/>
      <c r="L21" s="731"/>
      <c r="M21" s="731"/>
      <c r="N21" s="731"/>
      <c r="O21" s="731"/>
      <c r="P21" s="731"/>
      <c r="Q21" s="731"/>
      <c r="R21" s="731"/>
      <c r="S21" s="731"/>
      <c r="T21" s="731"/>
      <c r="U21" s="731"/>
      <c r="V21" s="731"/>
    </row>
    <row r="22" spans="2:22" ht="11.25">
      <c r="B22" s="731"/>
      <c r="C22" s="731"/>
      <c r="D22" s="731"/>
      <c r="E22" s="731"/>
      <c r="F22" s="731"/>
      <c r="G22" s="731"/>
      <c r="H22" s="731"/>
      <c r="I22" s="731"/>
      <c r="J22" s="731"/>
      <c r="K22" s="731"/>
      <c r="L22" s="731"/>
      <c r="M22" s="731"/>
      <c r="N22" s="731"/>
      <c r="O22" s="731"/>
      <c r="P22" s="731"/>
      <c r="Q22" s="731"/>
      <c r="R22" s="731"/>
      <c r="S22" s="731"/>
      <c r="T22" s="731"/>
      <c r="U22" s="731"/>
      <c r="V22" s="731"/>
    </row>
    <row r="23" spans="2:22" ht="11.25">
      <c r="B23" s="731"/>
      <c r="C23" s="1538"/>
      <c r="D23" s="731"/>
      <c r="E23" s="731"/>
      <c r="F23" s="731"/>
      <c r="G23" s="731"/>
      <c r="H23" s="731"/>
      <c r="I23" s="731"/>
      <c r="J23" s="731"/>
      <c r="K23" s="731"/>
      <c r="L23" s="731"/>
      <c r="M23" s="731"/>
      <c r="N23" s="731"/>
      <c r="O23" s="731"/>
      <c r="P23" s="731"/>
      <c r="Q23" s="731"/>
      <c r="R23" s="731"/>
      <c r="S23" s="731"/>
      <c r="T23" s="731"/>
      <c r="U23" s="731"/>
      <c r="V23" s="731"/>
    </row>
    <row r="24" spans="2:22" ht="11.25">
      <c r="B24" s="731"/>
      <c r="C24" s="731"/>
      <c r="D24" s="731"/>
      <c r="E24" s="731"/>
      <c r="F24" s="731"/>
      <c r="G24" s="731"/>
      <c r="H24" s="731"/>
      <c r="I24" s="731"/>
      <c r="J24" s="731"/>
      <c r="K24" s="731"/>
      <c r="L24" s="731"/>
      <c r="M24" s="731"/>
      <c r="N24" s="731"/>
      <c r="O24" s="731"/>
      <c r="P24" s="731"/>
      <c r="Q24" s="731"/>
      <c r="R24" s="731"/>
      <c r="S24" s="731"/>
      <c r="T24" s="731"/>
      <c r="U24" s="731"/>
      <c r="V24" s="731"/>
    </row>
    <row r="25" spans="2:22" ht="11.25">
      <c r="B25" s="731"/>
      <c r="C25" s="731"/>
      <c r="D25" s="731"/>
      <c r="E25" s="731"/>
      <c r="F25" s="731"/>
      <c r="G25" s="731"/>
      <c r="H25" s="731"/>
      <c r="I25" s="731"/>
      <c r="J25" s="731"/>
      <c r="K25" s="731"/>
      <c r="L25" s="731"/>
      <c r="M25" s="731"/>
      <c r="N25" s="731"/>
      <c r="O25" s="731"/>
      <c r="P25" s="731"/>
      <c r="Q25" s="731"/>
      <c r="R25" s="731"/>
      <c r="S25" s="731"/>
      <c r="T25" s="731"/>
      <c r="U25" s="731"/>
      <c r="V25" s="731"/>
    </row>
    <row r="26" spans="3:12" ht="11.25">
      <c r="C26" s="731"/>
      <c r="D26" s="731"/>
      <c r="E26" s="731"/>
      <c r="F26" s="731"/>
      <c r="G26" s="731"/>
      <c r="H26" s="731"/>
      <c r="I26" s="731"/>
      <c r="J26" s="731"/>
      <c r="K26" s="731"/>
      <c r="L26" s="731"/>
    </row>
    <row r="27" spans="3:12" ht="11.25">
      <c r="C27" s="731"/>
      <c r="D27" s="731"/>
      <c r="E27" s="731"/>
      <c r="F27" s="731"/>
      <c r="G27" s="731"/>
      <c r="H27" s="731"/>
      <c r="I27" s="731"/>
      <c r="J27" s="731"/>
      <c r="K27" s="731"/>
      <c r="L27" s="731"/>
    </row>
    <row r="28" spans="3:12" ht="11.25">
      <c r="C28" s="731"/>
      <c r="D28" s="731"/>
      <c r="E28" s="731"/>
      <c r="F28" s="731"/>
      <c r="G28" s="731"/>
      <c r="H28" s="731"/>
      <c r="I28" s="731"/>
      <c r="J28" s="731"/>
      <c r="K28" s="731"/>
      <c r="L28" s="731"/>
    </row>
    <row r="29" spans="3:12" ht="11.25">
      <c r="C29" s="731"/>
      <c r="D29" s="731"/>
      <c r="E29" s="731"/>
      <c r="F29" s="731"/>
      <c r="G29" s="731"/>
      <c r="H29" s="731"/>
      <c r="I29" s="731"/>
      <c r="J29" s="731"/>
      <c r="K29" s="731"/>
      <c r="L29" s="731"/>
    </row>
    <row r="30" spans="3:12" ht="11.25">
      <c r="C30" s="731"/>
      <c r="D30" s="731"/>
      <c r="E30" s="731"/>
      <c r="F30" s="731"/>
      <c r="G30" s="731"/>
      <c r="H30" s="731"/>
      <c r="I30" s="731"/>
      <c r="J30" s="731"/>
      <c r="K30" s="731"/>
      <c r="L30" s="731"/>
    </row>
    <row r="31" spans="3:12" ht="11.25">
      <c r="C31" s="731"/>
      <c r="D31" s="731"/>
      <c r="E31" s="731"/>
      <c r="F31" s="731"/>
      <c r="G31" s="731"/>
      <c r="H31" s="731"/>
      <c r="I31" s="731"/>
      <c r="J31" s="731"/>
      <c r="K31" s="731"/>
      <c r="L31" s="731"/>
    </row>
    <row r="32" spans="3:12" ht="11.25">
      <c r="C32" s="731"/>
      <c r="D32" s="731"/>
      <c r="E32" s="731"/>
      <c r="F32" s="731"/>
      <c r="G32" s="731"/>
      <c r="H32" s="731"/>
      <c r="I32" s="731"/>
      <c r="J32" s="731"/>
      <c r="K32" s="731"/>
      <c r="L32" s="731"/>
    </row>
    <row r="62" ht="12">
      <c r="A62" s="34"/>
    </row>
    <row r="86" ht="12">
      <c r="A86" s="34"/>
    </row>
    <row r="90" ht="12">
      <c r="A90" s="34"/>
    </row>
  </sheetData>
  <sheetProtection/>
  <mergeCells count="1">
    <mergeCell ref="A3:C3"/>
  </mergeCells>
  <printOptions/>
  <pageMargins left="1.3779527559055118" right="0.7874015748031497" top="0.984251968503937" bottom="0.984251968503937" header="0.5118110236220472" footer="0.5118110236220472"/>
  <pageSetup horizontalDpi="600" verticalDpi="600" orientation="portrait" paperSize="9" r:id="rId1"/>
  <headerFooter alignWithMargins="0">
    <oddHeader>&amp;C&amp;9- 35 -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6:X81"/>
  <sheetViews>
    <sheetView zoomScale="130" zoomScaleNormal="130" workbookViewId="0" topLeftCell="A1">
      <selection activeCell="A1" sqref="A1"/>
    </sheetView>
  </sheetViews>
  <sheetFormatPr defaultColWidth="11.421875" defaultRowHeight="12.75"/>
  <cols>
    <col min="1" max="1" width="32.8515625" style="414" customWidth="1"/>
    <col min="2" max="2" width="3.7109375" style="414" bestFit="1" customWidth="1"/>
    <col min="3" max="7" width="5.421875" style="414" customWidth="1"/>
    <col min="8" max="8" width="6.57421875" style="414" customWidth="1"/>
    <col min="9" max="19" width="5.421875" style="414" customWidth="1"/>
    <col min="20" max="20" width="6.28125" style="414" customWidth="1"/>
    <col min="21" max="21" width="10.00390625" style="414" customWidth="1"/>
    <col min="22" max="22" width="4.28125" style="414" customWidth="1"/>
    <col min="23" max="23" width="6.28125" style="414" customWidth="1"/>
    <col min="24" max="16384" width="11.421875" style="414" customWidth="1"/>
  </cols>
  <sheetData>
    <row r="6" spans="1:22" ht="14.25">
      <c r="A6" s="1635" t="s">
        <v>610</v>
      </c>
      <c r="B6" s="1635"/>
      <c r="C6" s="1635"/>
      <c r="D6" s="1635"/>
      <c r="E6" s="1635"/>
      <c r="F6" s="1635"/>
      <c r="G6" s="1635"/>
      <c r="H6" s="1635"/>
      <c r="I6" s="1635"/>
      <c r="J6" s="1635"/>
      <c r="K6" s="1635"/>
      <c r="L6" s="1635"/>
      <c r="M6" s="1635"/>
      <c r="N6" s="1635"/>
      <c r="O6" s="1635"/>
      <c r="P6" s="1635"/>
      <c r="Q6" s="1635"/>
      <c r="R6" s="1635"/>
      <c r="S6" s="1635"/>
      <c r="T6" s="1635"/>
      <c r="U6" s="1635"/>
      <c r="V6" s="1635"/>
    </row>
    <row r="9" spans="1:22" s="411" customFormat="1" ht="6" customHeight="1">
      <c r="A9" s="1489"/>
      <c r="B9" s="1489"/>
      <c r="C9" s="1489"/>
      <c r="D9" s="1489"/>
      <c r="E9" s="1489"/>
      <c r="F9" s="1489"/>
      <c r="G9" s="1489"/>
      <c r="H9" s="1489"/>
      <c r="I9" s="1489"/>
      <c r="J9" s="1490"/>
      <c r="K9" s="1489"/>
      <c r="L9" s="1490"/>
      <c r="M9" s="1490"/>
      <c r="N9" s="1490"/>
      <c r="O9" s="1490"/>
      <c r="P9" s="1489"/>
      <c r="Q9" s="1489"/>
      <c r="R9" s="1489"/>
      <c r="S9" s="1489"/>
      <c r="T9" s="1489"/>
      <c r="U9" s="1489"/>
      <c r="V9" s="1489"/>
    </row>
    <row r="10" spans="1:22" s="411" customFormat="1" ht="10.5" customHeight="1">
      <c r="A10" s="836"/>
      <c r="B10" s="1632" t="s">
        <v>189</v>
      </c>
      <c r="C10" s="1618" t="s">
        <v>4</v>
      </c>
      <c r="D10" s="1619"/>
      <c r="E10" s="1620"/>
      <c r="F10" s="1618" t="s">
        <v>5</v>
      </c>
      <c r="G10" s="1619"/>
      <c r="H10" s="1619"/>
      <c r="I10" s="1620"/>
      <c r="J10" s="1618" t="s">
        <v>162</v>
      </c>
      <c r="K10" s="1619"/>
      <c r="L10" s="1619"/>
      <c r="M10" s="1619"/>
      <c r="N10" s="1619"/>
      <c r="O10" s="1619"/>
      <c r="P10" s="1620"/>
      <c r="Q10" s="1399" t="s">
        <v>7</v>
      </c>
      <c r="R10" s="1621" t="s">
        <v>39</v>
      </c>
      <c r="S10" s="1622"/>
      <c r="T10" s="1623"/>
      <c r="U10" s="1400" t="s">
        <v>316</v>
      </c>
      <c r="V10" s="1632" t="s">
        <v>189</v>
      </c>
    </row>
    <row r="11" spans="1:22" s="411" customFormat="1" ht="10.5" customHeight="1">
      <c r="A11" s="412"/>
      <c r="B11" s="1633"/>
      <c r="C11" s="1401"/>
      <c r="D11" s="1402"/>
      <c r="E11" s="1402"/>
      <c r="F11" s="1403"/>
      <c r="G11" s="1404"/>
      <c r="H11" s="1405"/>
      <c r="I11" s="1406"/>
      <c r="J11" s="1407"/>
      <c r="K11" s="1402"/>
      <c r="L11" s="1401"/>
      <c r="M11" s="1630" t="s">
        <v>291</v>
      </c>
      <c r="N11" s="1631"/>
      <c r="O11" s="1402"/>
      <c r="P11" s="1408"/>
      <c r="Q11" s="1408"/>
      <c r="R11" s="1627" t="s">
        <v>163</v>
      </c>
      <c r="S11" s="1628"/>
      <c r="T11" s="1629"/>
      <c r="U11" s="1491" t="s">
        <v>607</v>
      </c>
      <c r="V11" s="1633"/>
    </row>
    <row r="12" spans="1:22" s="411" customFormat="1" ht="10.5" customHeight="1">
      <c r="A12" s="837" t="s">
        <v>242</v>
      </c>
      <c r="B12" s="1633"/>
      <c r="C12" s="1404"/>
      <c r="D12" s="1409"/>
      <c r="E12" s="1409"/>
      <c r="F12" s="1403"/>
      <c r="G12" s="1404"/>
      <c r="H12" s="1404" t="s">
        <v>296</v>
      </c>
      <c r="I12" s="1408"/>
      <c r="J12" s="1403"/>
      <c r="K12" s="1409"/>
      <c r="L12" s="1404" t="s">
        <v>297</v>
      </c>
      <c r="M12" s="1404"/>
      <c r="N12" s="1404"/>
      <c r="O12" s="1409"/>
      <c r="P12" s="1408"/>
      <c r="Q12" s="1488"/>
      <c r="R12" s="1409"/>
      <c r="S12" s="1410"/>
      <c r="T12" s="1411"/>
      <c r="U12" s="1412"/>
      <c r="V12" s="1633"/>
    </row>
    <row r="13" spans="1:22" s="411" customFormat="1" ht="10.5" customHeight="1">
      <c r="A13" s="412"/>
      <c r="B13" s="1633"/>
      <c r="C13" s="1404" t="s">
        <v>300</v>
      </c>
      <c r="D13" s="1404" t="s">
        <v>303</v>
      </c>
      <c r="E13" s="1409" t="s">
        <v>302</v>
      </c>
      <c r="F13" s="1403" t="s">
        <v>300</v>
      </c>
      <c r="G13" s="1404" t="s">
        <v>303</v>
      </c>
      <c r="H13" s="1404" t="s">
        <v>254</v>
      </c>
      <c r="I13" s="1408" t="s">
        <v>304</v>
      </c>
      <c r="J13" s="1403" t="s">
        <v>305</v>
      </c>
      <c r="K13" s="1409" t="s">
        <v>306</v>
      </c>
      <c r="L13" s="1404" t="s">
        <v>307</v>
      </c>
      <c r="M13" s="1404"/>
      <c r="N13" s="1404"/>
      <c r="O13" s="1409" t="s">
        <v>104</v>
      </c>
      <c r="P13" s="1408" t="s">
        <v>308</v>
      </c>
      <c r="Q13" s="1408" t="s">
        <v>310</v>
      </c>
      <c r="R13" s="1409" t="s">
        <v>422</v>
      </c>
      <c r="S13" s="1410" t="s">
        <v>315</v>
      </c>
      <c r="T13" s="1413" t="s">
        <v>296</v>
      </c>
      <c r="U13" s="1414" t="s">
        <v>164</v>
      </c>
      <c r="V13" s="1633"/>
    </row>
    <row r="14" spans="1:22" s="411" customFormat="1" ht="10.5" customHeight="1">
      <c r="A14" s="412"/>
      <c r="B14" s="1633"/>
      <c r="C14" s="1404" t="s">
        <v>318</v>
      </c>
      <c r="D14" s="1409"/>
      <c r="E14" s="1409"/>
      <c r="F14" s="1403" t="s">
        <v>318</v>
      </c>
      <c r="G14" s="1404"/>
      <c r="H14" s="1404" t="s">
        <v>320</v>
      </c>
      <c r="I14" s="1408" t="s">
        <v>321</v>
      </c>
      <c r="J14" s="1403" t="s">
        <v>322</v>
      </c>
      <c r="K14" s="1409" t="s">
        <v>322</v>
      </c>
      <c r="L14" s="1404" t="s">
        <v>323</v>
      </c>
      <c r="M14" s="1404" t="s">
        <v>324</v>
      </c>
      <c r="N14" s="1404" t="s">
        <v>325</v>
      </c>
      <c r="O14" s="1409" t="s">
        <v>105</v>
      </c>
      <c r="P14" s="1408" t="s">
        <v>327</v>
      </c>
      <c r="Q14" s="1408" t="s">
        <v>329</v>
      </c>
      <c r="R14" s="413"/>
      <c r="S14" s="1410" t="s">
        <v>334</v>
      </c>
      <c r="T14" s="1413" t="s">
        <v>433</v>
      </c>
      <c r="U14" s="1414" t="s">
        <v>166</v>
      </c>
      <c r="V14" s="1633"/>
    </row>
    <row r="15" spans="1:23" s="411" customFormat="1" ht="10.5" customHeight="1">
      <c r="A15" s="837" t="s">
        <v>165</v>
      </c>
      <c r="B15" s="1633"/>
      <c r="C15" s="1404"/>
      <c r="D15" s="1409"/>
      <c r="E15" s="1409"/>
      <c r="F15" s="1403"/>
      <c r="G15" s="1404"/>
      <c r="H15" s="1404" t="s">
        <v>336</v>
      </c>
      <c r="I15" s="1408" t="s">
        <v>337</v>
      </c>
      <c r="J15" s="1403" t="s">
        <v>338</v>
      </c>
      <c r="K15" s="1409" t="s">
        <v>339</v>
      </c>
      <c r="L15" s="1404" t="s">
        <v>340</v>
      </c>
      <c r="M15" s="1404"/>
      <c r="N15" s="1404"/>
      <c r="O15" s="1409"/>
      <c r="P15" s="1408" t="s">
        <v>329</v>
      </c>
      <c r="Q15" s="1408"/>
      <c r="R15" s="1404"/>
      <c r="S15" s="1410"/>
      <c r="T15" s="1413" t="s">
        <v>343</v>
      </c>
      <c r="U15" s="1414" t="s">
        <v>167</v>
      </c>
      <c r="V15" s="1633"/>
      <c r="W15" s="414"/>
    </row>
    <row r="16" spans="1:22" s="411" customFormat="1" ht="10.5" customHeight="1">
      <c r="A16" s="412"/>
      <c r="B16" s="1633"/>
      <c r="C16" s="1404"/>
      <c r="D16" s="1409"/>
      <c r="E16" s="1409"/>
      <c r="F16" s="1403"/>
      <c r="G16" s="1415"/>
      <c r="H16" s="1415"/>
      <c r="I16" s="1416"/>
      <c r="J16" s="1403"/>
      <c r="K16" s="1417"/>
      <c r="L16" s="1404"/>
      <c r="M16" s="1404"/>
      <c r="N16" s="1404"/>
      <c r="O16" s="1409"/>
      <c r="P16" s="1408"/>
      <c r="Q16" s="1408"/>
      <c r="R16" s="1404"/>
      <c r="S16" s="1410"/>
      <c r="T16" s="1413"/>
      <c r="U16" s="1412"/>
      <c r="V16" s="1633"/>
    </row>
    <row r="17" spans="1:22" s="411" customFormat="1" ht="10.5" customHeight="1">
      <c r="A17" s="838"/>
      <c r="B17" s="1634"/>
      <c r="C17" s="1624" t="s">
        <v>608</v>
      </c>
      <c r="D17" s="1625"/>
      <c r="E17" s="1625"/>
      <c r="F17" s="1625"/>
      <c r="G17" s="1625"/>
      <c r="H17" s="1625"/>
      <c r="I17" s="1625"/>
      <c r="J17" s="1625"/>
      <c r="K17" s="1625"/>
      <c r="L17" s="1625"/>
      <c r="M17" s="1625"/>
      <c r="N17" s="1625"/>
      <c r="O17" s="1625"/>
      <c r="P17" s="1625"/>
      <c r="Q17" s="1625"/>
      <c r="R17" s="1625"/>
      <c r="S17" s="1625"/>
      <c r="T17" s="1625"/>
      <c r="U17" s="1626"/>
      <c r="V17" s="1634"/>
    </row>
    <row r="18" spans="1:24" ht="10.5" customHeight="1">
      <c r="A18" s="1447" t="s">
        <v>187</v>
      </c>
      <c r="B18" s="1500" t="s">
        <v>3</v>
      </c>
      <c r="C18" s="1501"/>
      <c r="D18" s="1501"/>
      <c r="E18" s="1502"/>
      <c r="F18" s="1501"/>
      <c r="G18" s="1501"/>
      <c r="H18" s="1501"/>
      <c r="I18" s="1503"/>
      <c r="J18" s="1504"/>
      <c r="K18" s="1505"/>
      <c r="L18" s="1506"/>
      <c r="M18" s="1501"/>
      <c r="N18" s="1501"/>
      <c r="O18" s="1506"/>
      <c r="P18" s="1503"/>
      <c r="Q18" s="1503"/>
      <c r="R18" s="1507"/>
      <c r="S18" s="1508"/>
      <c r="T18" s="1509"/>
      <c r="U18" s="1503"/>
      <c r="V18" s="1510" t="s">
        <v>3</v>
      </c>
      <c r="W18" s="411"/>
      <c r="X18" s="651"/>
    </row>
    <row r="19" spans="1:24" ht="10.5" customHeight="1">
      <c r="A19" s="1448" t="s">
        <v>188</v>
      </c>
      <c r="B19" s="1492">
        <v>1</v>
      </c>
      <c r="C19" s="1418" t="s">
        <v>351</v>
      </c>
      <c r="D19" s="1419" t="s">
        <v>351</v>
      </c>
      <c r="E19" s="1420">
        <v>40</v>
      </c>
      <c r="F19" s="1421" t="s">
        <v>351</v>
      </c>
      <c r="G19" s="1421">
        <v>4</v>
      </c>
      <c r="H19" s="1421">
        <v>307</v>
      </c>
      <c r="I19" s="1422" t="s">
        <v>351</v>
      </c>
      <c r="J19" s="1522"/>
      <c r="K19" s="1425">
        <v>4</v>
      </c>
      <c r="L19" s="1521"/>
      <c r="M19" s="1419">
        <v>103</v>
      </c>
      <c r="N19" s="1419">
        <v>33</v>
      </c>
      <c r="O19" s="1423" t="s">
        <v>351</v>
      </c>
      <c r="P19" s="1422">
        <v>9</v>
      </c>
      <c r="Q19" s="1424">
        <v>961</v>
      </c>
      <c r="R19" s="1418">
        <v>3211</v>
      </c>
      <c r="S19" s="1425">
        <v>177</v>
      </c>
      <c r="T19" s="1426">
        <v>78</v>
      </c>
      <c r="U19" s="1427">
        <v>4927</v>
      </c>
      <c r="V19" s="1493">
        <f>B19</f>
        <v>1</v>
      </c>
      <c r="W19" s="411"/>
      <c r="X19" s="651"/>
    </row>
    <row r="20" spans="1:24" ht="10.5" customHeight="1">
      <c r="A20" s="1449" t="s">
        <v>609</v>
      </c>
      <c r="B20" s="1511"/>
      <c r="C20" s="1512"/>
      <c r="D20" s="1512"/>
      <c r="E20" s="1513"/>
      <c r="F20" s="1512"/>
      <c r="G20" s="1512"/>
      <c r="H20" s="1512"/>
      <c r="I20" s="1513"/>
      <c r="J20" s="1514"/>
      <c r="K20" s="1515"/>
      <c r="L20" s="1516"/>
      <c r="M20" s="1512"/>
      <c r="N20" s="1512"/>
      <c r="O20" s="1516"/>
      <c r="P20" s="1513"/>
      <c r="Q20" s="1513"/>
      <c r="R20" s="1517"/>
      <c r="S20" s="1518"/>
      <c r="T20" s="1519"/>
      <c r="U20" s="1512"/>
      <c r="V20" s="1520"/>
      <c r="X20" s="651"/>
    </row>
    <row r="21" spans="1:24" ht="10.5" customHeight="1">
      <c r="A21" s="1448" t="s">
        <v>407</v>
      </c>
      <c r="B21" s="1492">
        <v>2</v>
      </c>
      <c r="C21" s="1523"/>
      <c r="D21" s="1523"/>
      <c r="E21" s="1524"/>
      <c r="F21" s="1523"/>
      <c r="G21" s="1523"/>
      <c r="H21" s="1523"/>
      <c r="I21" s="1524"/>
      <c r="J21" s="1522"/>
      <c r="K21" s="1452">
        <v>77</v>
      </c>
      <c r="L21" s="1521"/>
      <c r="M21" s="1501"/>
      <c r="N21" s="1501"/>
      <c r="O21" s="1521"/>
      <c r="P21" s="1524"/>
      <c r="Q21" s="1524"/>
      <c r="R21" s="1421">
        <v>138</v>
      </c>
      <c r="S21" s="1528"/>
      <c r="T21" s="1529"/>
      <c r="U21" s="1429">
        <v>215</v>
      </c>
      <c r="V21" s="1493">
        <f>B21</f>
        <v>2</v>
      </c>
      <c r="X21" s="1617" t="s">
        <v>575</v>
      </c>
    </row>
    <row r="22" spans="1:24" ht="10.5" customHeight="1">
      <c r="A22" s="1448" t="s">
        <v>408</v>
      </c>
      <c r="B22" s="1492">
        <v>3</v>
      </c>
      <c r="C22" s="1523"/>
      <c r="D22" s="1523"/>
      <c r="E22" s="1524"/>
      <c r="F22" s="1523"/>
      <c r="G22" s="1523"/>
      <c r="H22" s="1523"/>
      <c r="I22" s="1524"/>
      <c r="J22" s="1430">
        <v>1528</v>
      </c>
      <c r="K22" s="1452">
        <v>2104</v>
      </c>
      <c r="L22" s="1521"/>
      <c r="M22" s="1523"/>
      <c r="N22" s="1523"/>
      <c r="O22" s="1521"/>
      <c r="P22" s="1428">
        <v>36</v>
      </c>
      <c r="Q22" s="1431">
        <v>14.733120640000001</v>
      </c>
      <c r="R22" s="1532"/>
      <c r="S22" s="1528"/>
      <c r="T22" s="1529"/>
      <c r="U22" s="1429">
        <v>3683</v>
      </c>
      <c r="V22" s="1493">
        <f aca="true" t="shared" si="0" ref="V22:V27">B22</f>
        <v>3</v>
      </c>
      <c r="X22" s="1617"/>
    </row>
    <row r="23" spans="1:24" ht="10.5" customHeight="1">
      <c r="A23" s="1448" t="s">
        <v>409</v>
      </c>
      <c r="B23" s="1492">
        <v>4</v>
      </c>
      <c r="C23" s="1523"/>
      <c r="D23" s="1523"/>
      <c r="E23" s="1524"/>
      <c r="F23" s="1523"/>
      <c r="G23" s="1523"/>
      <c r="H23" s="1523"/>
      <c r="I23" s="1524"/>
      <c r="J23" s="1522"/>
      <c r="K23" s="1425" t="s">
        <v>351</v>
      </c>
      <c r="L23" s="1423">
        <v>31</v>
      </c>
      <c r="M23" s="1523"/>
      <c r="N23" s="1523"/>
      <c r="O23" s="1521"/>
      <c r="P23" s="1524"/>
      <c r="Q23" s="1524"/>
      <c r="R23" s="1532"/>
      <c r="S23" s="1528"/>
      <c r="T23" s="1529"/>
      <c r="U23" s="1429">
        <v>31</v>
      </c>
      <c r="V23" s="1493">
        <f t="shared" si="0"/>
        <v>4</v>
      </c>
      <c r="X23" s="1617"/>
    </row>
    <row r="24" spans="1:24" ht="10.5" customHeight="1">
      <c r="A24" s="1448" t="s">
        <v>410</v>
      </c>
      <c r="B24" s="1492">
        <v>5</v>
      </c>
      <c r="C24" s="1523"/>
      <c r="D24" s="1523"/>
      <c r="E24" s="1524"/>
      <c r="F24" s="1523"/>
      <c r="G24" s="1523"/>
      <c r="H24" s="1523"/>
      <c r="I24" s="1524"/>
      <c r="J24" s="1514"/>
      <c r="K24" s="1425" t="s">
        <v>351</v>
      </c>
      <c r="L24" s="1516"/>
      <c r="M24" s="1523"/>
      <c r="N24" s="1523"/>
      <c r="O24" s="1521"/>
      <c r="P24" s="1524"/>
      <c r="Q24" s="1524"/>
      <c r="R24" s="1532"/>
      <c r="S24" s="1528"/>
      <c r="T24" s="1529"/>
      <c r="U24" s="1426" t="s">
        <v>351</v>
      </c>
      <c r="V24" s="1493">
        <f t="shared" si="0"/>
        <v>5</v>
      </c>
      <c r="X24" s="1617"/>
    </row>
    <row r="25" spans="1:24" ht="12" customHeight="1">
      <c r="A25" s="1450" t="s">
        <v>411</v>
      </c>
      <c r="B25" s="1494">
        <v>6</v>
      </c>
      <c r="C25" s="1525" t="s">
        <v>3</v>
      </c>
      <c r="D25" s="1525" t="s">
        <v>3</v>
      </c>
      <c r="E25" s="1526" t="s">
        <v>3</v>
      </c>
      <c r="F25" s="1525" t="s">
        <v>168</v>
      </c>
      <c r="G25" s="1525" t="s">
        <v>3</v>
      </c>
      <c r="H25" s="1525" t="s">
        <v>3</v>
      </c>
      <c r="I25" s="1526" t="s">
        <v>3</v>
      </c>
      <c r="J25" s="1432">
        <v>1528</v>
      </c>
      <c r="K25" s="1453">
        <v>2181</v>
      </c>
      <c r="L25" s="1454">
        <v>31</v>
      </c>
      <c r="M25" s="1525" t="s">
        <v>3</v>
      </c>
      <c r="N25" s="1525" t="s">
        <v>3</v>
      </c>
      <c r="O25" s="1527"/>
      <c r="P25" s="1434">
        <v>36</v>
      </c>
      <c r="Q25" s="1433">
        <v>14.733120640000001</v>
      </c>
      <c r="R25" s="1435">
        <v>138</v>
      </c>
      <c r="S25" s="1530"/>
      <c r="T25" s="1531"/>
      <c r="U25" s="1436">
        <v>3929</v>
      </c>
      <c r="V25" s="1495">
        <f t="shared" si="0"/>
        <v>6</v>
      </c>
      <c r="W25" s="651"/>
      <c r="X25" s="651"/>
    </row>
    <row r="26" spans="1:24" ht="12" customHeight="1">
      <c r="A26" s="1449" t="s">
        <v>611</v>
      </c>
      <c r="B26" s="1492">
        <v>7</v>
      </c>
      <c r="C26" s="1437">
        <v>2</v>
      </c>
      <c r="D26" s="1440" t="s">
        <v>351</v>
      </c>
      <c r="E26" s="1441" t="s">
        <v>351</v>
      </c>
      <c r="F26" s="1437">
        <v>1</v>
      </c>
      <c r="G26" s="1437">
        <v>130</v>
      </c>
      <c r="H26" s="1437" t="s">
        <v>351</v>
      </c>
      <c r="I26" s="1438" t="s">
        <v>351</v>
      </c>
      <c r="J26" s="1439">
        <v>18</v>
      </c>
      <c r="K26" s="1440">
        <v>232</v>
      </c>
      <c r="L26" s="1506"/>
      <c r="M26" s="1437">
        <v>1317</v>
      </c>
      <c r="N26" s="1437" t="s">
        <v>351</v>
      </c>
      <c r="O26" s="1462"/>
      <c r="P26" s="1438">
        <v>132</v>
      </c>
      <c r="Q26" s="1438">
        <v>2096</v>
      </c>
      <c r="R26" s="1437">
        <v>3569</v>
      </c>
      <c r="S26" s="1440">
        <v>521</v>
      </c>
      <c r="T26" s="1441" t="s">
        <v>351</v>
      </c>
      <c r="U26" s="1442">
        <v>8018</v>
      </c>
      <c r="V26" s="1496">
        <f t="shared" si="0"/>
        <v>7</v>
      </c>
      <c r="X26" s="651"/>
    </row>
    <row r="27" spans="1:24" s="652" customFormat="1" ht="12.75" customHeight="1">
      <c r="A27" s="1451" t="s">
        <v>498</v>
      </c>
      <c r="B27" s="1497">
        <v>8</v>
      </c>
      <c r="C27" s="1443">
        <v>2</v>
      </c>
      <c r="D27" s="1461" t="s">
        <v>351</v>
      </c>
      <c r="E27" s="1444">
        <v>40</v>
      </c>
      <c r="F27" s="1443">
        <v>1</v>
      </c>
      <c r="G27" s="1443">
        <v>134</v>
      </c>
      <c r="H27" s="1443">
        <v>307</v>
      </c>
      <c r="I27" s="1444" t="s">
        <v>351</v>
      </c>
      <c r="J27" s="1443">
        <v>1547</v>
      </c>
      <c r="K27" s="1443">
        <v>2416</v>
      </c>
      <c r="L27" s="1455">
        <v>31</v>
      </c>
      <c r="M27" s="1446">
        <v>1421</v>
      </c>
      <c r="N27" s="1443">
        <v>33</v>
      </c>
      <c r="O27" s="1443" t="s">
        <v>351</v>
      </c>
      <c r="P27" s="1444">
        <v>176</v>
      </c>
      <c r="Q27" s="1444">
        <v>3072</v>
      </c>
      <c r="R27" s="1445">
        <v>6918</v>
      </c>
      <c r="S27" s="1446">
        <v>698</v>
      </c>
      <c r="T27" s="1444">
        <v>78</v>
      </c>
      <c r="U27" s="1445">
        <v>16874</v>
      </c>
      <c r="V27" s="1498">
        <f t="shared" si="0"/>
        <v>8</v>
      </c>
      <c r="W27" s="414"/>
      <c r="X27" s="651"/>
    </row>
    <row r="28" spans="1:24" ht="10.5" customHeight="1">
      <c r="A28" s="834" t="s">
        <v>414</v>
      </c>
      <c r="B28" s="816"/>
      <c r="C28" s="1533"/>
      <c r="D28" s="1457" t="s">
        <v>415</v>
      </c>
      <c r="E28" s="817"/>
      <c r="F28" s="818"/>
      <c r="G28" s="819"/>
      <c r="H28" s="816"/>
      <c r="I28" s="820"/>
      <c r="J28" s="1456" t="s">
        <v>499</v>
      </c>
      <c r="K28" s="820"/>
      <c r="L28" s="821"/>
      <c r="M28" s="822"/>
      <c r="N28" s="821"/>
      <c r="O28" s="821"/>
      <c r="P28" s="821"/>
      <c r="Q28" s="821"/>
      <c r="R28" s="821"/>
      <c r="S28" s="816"/>
      <c r="T28" s="816"/>
      <c r="U28" s="1499"/>
      <c r="V28" s="823"/>
      <c r="X28" s="651"/>
    </row>
    <row r="29" spans="1:24" ht="10.5" customHeight="1">
      <c r="A29" s="835"/>
      <c r="B29" s="824"/>
      <c r="C29" s="825" t="s">
        <v>351</v>
      </c>
      <c r="D29" s="1458" t="s">
        <v>417</v>
      </c>
      <c r="E29" s="826"/>
      <c r="F29" s="827"/>
      <c r="G29" s="828"/>
      <c r="H29" s="824"/>
      <c r="I29" s="829"/>
      <c r="J29" s="830"/>
      <c r="K29" s="824"/>
      <c r="L29" s="831"/>
      <c r="M29" s="832"/>
      <c r="N29" s="831"/>
      <c r="O29" s="831"/>
      <c r="P29" s="831"/>
      <c r="Q29" s="831"/>
      <c r="R29" s="831"/>
      <c r="S29" s="833"/>
      <c r="T29" s="1459" t="s">
        <v>418</v>
      </c>
      <c r="U29" s="1460">
        <v>40632</v>
      </c>
      <c r="V29" s="815"/>
      <c r="X29" s="651"/>
    </row>
    <row r="30" ht="12.75">
      <c r="C30" s="1392"/>
    </row>
    <row r="32" spans="3:21" ht="12.75">
      <c r="C32" s="1393"/>
      <c r="D32" s="1393"/>
      <c r="E32" s="1393"/>
      <c r="F32" s="1393"/>
      <c r="G32" s="1393"/>
      <c r="H32" s="1393"/>
      <c r="I32" s="1393"/>
      <c r="J32" s="1393"/>
      <c r="K32" s="1393"/>
      <c r="L32" s="1393"/>
      <c r="M32" s="1393"/>
      <c r="N32" s="1393"/>
      <c r="O32" s="1393"/>
      <c r="P32" s="1393"/>
      <c r="Q32" s="1393"/>
      <c r="R32" s="1393"/>
      <c r="S32" s="1393"/>
      <c r="T32" s="1393"/>
      <c r="U32" s="1394"/>
    </row>
    <row r="45" ht="11.25" customHeight="1"/>
    <row r="53" ht="12.75">
      <c r="A53" s="714"/>
    </row>
    <row r="77" ht="12.75">
      <c r="A77" s="714"/>
    </row>
    <row r="81" ht="12.75">
      <c r="A81" s="714"/>
    </row>
  </sheetData>
  <sheetProtection/>
  <mergeCells count="11">
    <mergeCell ref="B10:B17"/>
    <mergeCell ref="A6:V6"/>
    <mergeCell ref="X21:X24"/>
    <mergeCell ref="C10:E10"/>
    <mergeCell ref="F10:I10"/>
    <mergeCell ref="J10:P10"/>
    <mergeCell ref="R10:T10"/>
    <mergeCell ref="C17:U17"/>
    <mergeCell ref="R11:T11"/>
    <mergeCell ref="M11:N11"/>
    <mergeCell ref="V10:V17"/>
  </mergeCells>
  <printOptions/>
  <pageMargins left="0.5905511811023623" right="0" top="1.3779527559055118" bottom="0.1968503937007874" header="0.5118110236220472" footer="0.5118110236220472"/>
  <pageSetup fitToHeight="1" fitToWidth="1" horizontalDpi="600" verticalDpi="600" orientation="landscape" paperSize="9" scale="85" r:id="rId2"/>
  <headerFooter alignWithMargins="0">
    <oddHeader>&amp;C&amp;"Arial,Fett"
</oddHeader>
  </headerFooter>
  <drawing r:id="rId1"/>
</worksheet>
</file>

<file path=xl/worksheets/sheet29.xml><?xml version="1.0" encoding="utf-8"?>
<worksheet xmlns="http://schemas.openxmlformats.org/spreadsheetml/2006/main" xmlns:r="http://schemas.openxmlformats.org/officeDocument/2006/relationships">
  <dimension ref="A1:IV90"/>
  <sheetViews>
    <sheetView zoomScalePageLayoutView="0" workbookViewId="0" topLeftCell="A1">
      <selection activeCell="A1" sqref="A1"/>
    </sheetView>
  </sheetViews>
  <sheetFormatPr defaultColWidth="10.28125" defaultRowHeight="11.25" customHeight="1" zeroHeight="1"/>
  <cols>
    <col min="1" max="1" width="38.57421875" style="415" bestFit="1" customWidth="1"/>
    <col min="2" max="2" width="15.8515625" style="416" customWidth="1"/>
    <col min="3" max="16384" width="10.28125" style="415" customWidth="1"/>
  </cols>
  <sheetData>
    <row r="1" s="41" customFormat="1" ht="11.25">
      <c r="A1" s="68"/>
    </row>
    <row r="2" s="41" customFormat="1" ht="11.25" customHeight="1">
      <c r="A2" s="68"/>
    </row>
    <row r="3" spans="1:2" s="398" customFormat="1" ht="14.25">
      <c r="A3" s="1552" t="s">
        <v>574</v>
      </c>
      <c r="B3" s="1552"/>
    </row>
    <row r="4" spans="1:2" s="41" customFormat="1" ht="12.75">
      <c r="A4" s="395"/>
      <c r="B4" s="40"/>
    </row>
    <row r="5" spans="1:2" s="41" customFormat="1" ht="11.25">
      <c r="A5" s="39"/>
      <c r="B5" s="40"/>
    </row>
    <row r="6" spans="1:2" ht="30" customHeight="1">
      <c r="A6" s="417" t="s">
        <v>169</v>
      </c>
      <c r="B6" s="418" t="s">
        <v>170</v>
      </c>
    </row>
    <row r="7" spans="1:2" ht="25.5" customHeight="1">
      <c r="A7" s="419"/>
      <c r="B7" s="420" t="s">
        <v>171</v>
      </c>
    </row>
    <row r="8" spans="1:2" ht="15.75" customHeight="1">
      <c r="A8" s="421" t="s">
        <v>192</v>
      </c>
      <c r="B8" s="422">
        <v>92</v>
      </c>
    </row>
    <row r="9" spans="1:2" ht="15.75" customHeight="1">
      <c r="A9" s="421" t="s">
        <v>193</v>
      </c>
      <c r="B9" s="423">
        <v>94</v>
      </c>
    </row>
    <row r="10" spans="1:2" ht="15.75" customHeight="1">
      <c r="A10" s="421" t="s">
        <v>194</v>
      </c>
      <c r="B10" s="423">
        <v>93</v>
      </c>
    </row>
    <row r="11" spans="1:2" ht="15.75" customHeight="1">
      <c r="A11" s="421" t="s">
        <v>447</v>
      </c>
      <c r="B11" s="423">
        <v>105</v>
      </c>
    </row>
    <row r="12" spans="1:2" ht="15.75" customHeight="1">
      <c r="A12" s="421" t="s">
        <v>446</v>
      </c>
      <c r="B12" s="424">
        <v>93</v>
      </c>
    </row>
    <row r="13" spans="1:2" ht="15.75" customHeight="1">
      <c r="A13" s="425" t="s">
        <v>195</v>
      </c>
      <c r="B13" s="423">
        <v>111</v>
      </c>
    </row>
    <row r="14" spans="1:2" ht="15.75" customHeight="1">
      <c r="A14" s="421" t="s">
        <v>196</v>
      </c>
      <c r="B14" s="423">
        <v>112</v>
      </c>
    </row>
    <row r="15" spans="1:2" ht="15.75" customHeight="1">
      <c r="A15" s="421" t="s">
        <v>197</v>
      </c>
      <c r="B15" s="423">
        <v>110</v>
      </c>
    </row>
    <row r="16" spans="1:2" ht="15.75" customHeight="1">
      <c r="A16" s="421" t="s">
        <v>198</v>
      </c>
      <c r="B16" s="423">
        <v>110</v>
      </c>
    </row>
    <row r="17" spans="1:2" ht="15.75" customHeight="1">
      <c r="A17" s="421" t="s">
        <v>199</v>
      </c>
      <c r="B17" s="415"/>
    </row>
    <row r="18" spans="1:2" ht="15.75" customHeight="1">
      <c r="A18" s="421" t="s">
        <v>488</v>
      </c>
      <c r="B18" s="423">
        <v>99</v>
      </c>
    </row>
    <row r="19" spans="1:2" ht="15.75" customHeight="1">
      <c r="A19" s="421" t="s">
        <v>200</v>
      </c>
      <c r="B19" s="423">
        <v>97</v>
      </c>
    </row>
    <row r="20" spans="1:2" ht="15.75" customHeight="1">
      <c r="A20" s="421" t="s">
        <v>201</v>
      </c>
      <c r="B20" s="423"/>
    </row>
    <row r="21" spans="1:2" ht="15.75" customHeight="1">
      <c r="A21" s="421" t="s">
        <v>488</v>
      </c>
      <c r="B21" s="423">
        <v>96</v>
      </c>
    </row>
    <row r="22" spans="1:2" ht="15.75" customHeight="1">
      <c r="A22" s="421" t="s">
        <v>197</v>
      </c>
      <c r="B22" s="423">
        <v>107</v>
      </c>
    </row>
    <row r="23" spans="1:2" ht="15.75" customHeight="1">
      <c r="A23" s="421" t="s">
        <v>202</v>
      </c>
      <c r="B23" s="423">
        <v>111</v>
      </c>
    </row>
    <row r="24" spans="1:2" ht="15.75" customHeight="1">
      <c r="A24" s="421" t="s">
        <v>203</v>
      </c>
      <c r="B24" s="423">
        <v>98</v>
      </c>
    </row>
    <row r="25" spans="1:2" ht="15.75" customHeight="1">
      <c r="A25" s="426" t="s">
        <v>204</v>
      </c>
      <c r="B25" s="424">
        <v>97</v>
      </c>
    </row>
    <row r="26" spans="1:2" ht="15.75" customHeight="1">
      <c r="A26" s="421" t="s">
        <v>205</v>
      </c>
      <c r="B26" s="422">
        <v>80</v>
      </c>
    </row>
    <row r="27" spans="1:2" ht="15.75" customHeight="1">
      <c r="A27" s="421" t="s">
        <v>206</v>
      </c>
      <c r="B27" s="423">
        <v>72</v>
      </c>
    </row>
    <row r="28" spans="1:2" ht="15.75" customHeight="1">
      <c r="A28" s="421" t="s">
        <v>207</v>
      </c>
      <c r="B28" s="423">
        <v>80</v>
      </c>
    </row>
    <row r="29" spans="1:2" ht="15.75" customHeight="1">
      <c r="A29" s="421" t="s">
        <v>208</v>
      </c>
      <c r="B29" s="423">
        <v>74</v>
      </c>
    </row>
    <row r="30" spans="1:2" ht="15.75" customHeight="1">
      <c r="A30" s="421" t="s">
        <v>209</v>
      </c>
      <c r="B30" s="423">
        <v>74</v>
      </c>
    </row>
    <row r="31" spans="1:2" ht="15.75" customHeight="1">
      <c r="A31" s="421" t="s">
        <v>454</v>
      </c>
      <c r="B31" s="423">
        <v>74</v>
      </c>
    </row>
    <row r="32" spans="1:2" ht="15.75" customHeight="1">
      <c r="A32" s="421" t="s">
        <v>455</v>
      </c>
      <c r="B32" s="423">
        <v>78</v>
      </c>
    </row>
    <row r="33" spans="1:2" ht="15.75" customHeight="1">
      <c r="A33" s="421" t="s">
        <v>210</v>
      </c>
      <c r="B33" s="423">
        <v>101</v>
      </c>
    </row>
    <row r="34" spans="1:2" ht="15.75" customHeight="1">
      <c r="A34" s="421" t="s">
        <v>457</v>
      </c>
      <c r="B34" s="423">
        <v>65</v>
      </c>
    </row>
    <row r="35" spans="1:2" ht="15.75" customHeight="1">
      <c r="A35" s="426" t="s">
        <v>211</v>
      </c>
      <c r="B35" s="424">
        <v>60</v>
      </c>
    </row>
    <row r="36" spans="1:2" ht="15.75" customHeight="1">
      <c r="A36" s="421" t="s">
        <v>212</v>
      </c>
      <c r="B36" s="423">
        <v>44</v>
      </c>
    </row>
    <row r="37" spans="1:2" ht="15.75" customHeight="1">
      <c r="A37" s="421" t="s">
        <v>460</v>
      </c>
      <c r="B37" s="423">
        <v>56</v>
      </c>
    </row>
    <row r="38" spans="1:2" ht="15.75" customHeight="1">
      <c r="A38" s="421" t="s">
        <v>213</v>
      </c>
      <c r="B38" s="423">
        <v>58</v>
      </c>
    </row>
    <row r="39" spans="1:2" ht="15.75" customHeight="1">
      <c r="A39" s="421" t="s">
        <v>214</v>
      </c>
      <c r="B39" s="423">
        <v>55</v>
      </c>
    </row>
    <row r="40" spans="1:2" ht="15.75" customHeight="1">
      <c r="A40" s="421" t="s">
        <v>215</v>
      </c>
      <c r="B40" s="427">
        <v>139</v>
      </c>
    </row>
    <row r="41" spans="1:256" s="428" customFormat="1" ht="15.75" customHeight="1">
      <c r="A41" s="426" t="s">
        <v>216</v>
      </c>
      <c r="B41" s="804">
        <v>52.858740401042205</v>
      </c>
      <c r="C41" s="429"/>
      <c r="D41" s="429"/>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29"/>
      <c r="AL41" s="429"/>
      <c r="AM41" s="429"/>
      <c r="AN41" s="429"/>
      <c r="AO41" s="429"/>
      <c r="AP41" s="429"/>
      <c r="AQ41" s="429"/>
      <c r="AR41" s="429"/>
      <c r="AS41" s="429"/>
      <c r="AT41" s="429"/>
      <c r="AU41" s="429"/>
      <c r="AV41" s="429"/>
      <c r="AW41" s="429"/>
      <c r="AX41" s="429"/>
      <c r="AY41" s="429"/>
      <c r="AZ41" s="429"/>
      <c r="BA41" s="429"/>
      <c r="BB41" s="429"/>
      <c r="BC41" s="429"/>
      <c r="BD41" s="429"/>
      <c r="BE41" s="429"/>
      <c r="BF41" s="429"/>
      <c r="BG41" s="429"/>
      <c r="BH41" s="429"/>
      <c r="BI41" s="429"/>
      <c r="BJ41" s="429"/>
      <c r="BK41" s="429"/>
      <c r="BL41" s="429"/>
      <c r="BM41" s="429"/>
      <c r="BN41" s="429"/>
      <c r="BO41" s="429"/>
      <c r="BP41" s="429"/>
      <c r="BQ41" s="429"/>
      <c r="BR41" s="429"/>
      <c r="BS41" s="429"/>
      <c r="BT41" s="429"/>
      <c r="BU41" s="429"/>
      <c r="BV41" s="429"/>
      <c r="BW41" s="429"/>
      <c r="BX41" s="429"/>
      <c r="BY41" s="429"/>
      <c r="BZ41" s="429"/>
      <c r="CA41" s="429"/>
      <c r="CB41" s="429"/>
      <c r="CC41" s="429"/>
      <c r="CD41" s="429"/>
      <c r="CE41" s="429"/>
      <c r="CF41" s="429"/>
      <c r="CG41" s="429"/>
      <c r="CH41" s="429"/>
      <c r="CI41" s="429"/>
      <c r="CJ41" s="429"/>
      <c r="CK41" s="429"/>
      <c r="CL41" s="429"/>
      <c r="CM41" s="429"/>
      <c r="CN41" s="429"/>
      <c r="CO41" s="429"/>
      <c r="CP41" s="429"/>
      <c r="CQ41" s="429"/>
      <c r="CR41" s="429"/>
      <c r="CS41" s="429"/>
      <c r="CT41" s="429"/>
      <c r="CU41" s="429"/>
      <c r="CV41" s="429"/>
      <c r="CW41" s="429"/>
      <c r="CX41" s="429"/>
      <c r="CY41" s="429"/>
      <c r="CZ41" s="429"/>
      <c r="DA41" s="429"/>
      <c r="DB41" s="429"/>
      <c r="DC41" s="429"/>
      <c r="DD41" s="429"/>
      <c r="DE41" s="429"/>
      <c r="DF41" s="429"/>
      <c r="DG41" s="429"/>
      <c r="DH41" s="429"/>
      <c r="DI41" s="429"/>
      <c r="DJ41" s="429"/>
      <c r="DK41" s="429"/>
      <c r="DL41" s="429"/>
      <c r="DM41" s="429"/>
      <c r="DN41" s="429"/>
      <c r="DO41" s="429"/>
      <c r="DP41" s="429"/>
      <c r="DQ41" s="429"/>
      <c r="DR41" s="429"/>
      <c r="DS41" s="429"/>
      <c r="DT41" s="429"/>
      <c r="DU41" s="429"/>
      <c r="DV41" s="429"/>
      <c r="DW41" s="429"/>
      <c r="DX41" s="429"/>
      <c r="DY41" s="429"/>
      <c r="DZ41" s="429"/>
      <c r="EA41" s="429"/>
      <c r="EB41" s="429"/>
      <c r="EC41" s="429"/>
      <c r="ED41" s="429"/>
      <c r="EE41" s="429"/>
      <c r="EF41" s="429"/>
      <c r="EG41" s="429"/>
      <c r="EH41" s="429"/>
      <c r="EI41" s="429"/>
      <c r="EJ41" s="429"/>
      <c r="EK41" s="429"/>
      <c r="EL41" s="429"/>
      <c r="EM41" s="429"/>
      <c r="EN41" s="429"/>
      <c r="EO41" s="429"/>
      <c r="EP41" s="429"/>
      <c r="EQ41" s="429"/>
      <c r="ER41" s="429"/>
      <c r="ES41" s="429"/>
      <c r="ET41" s="429"/>
      <c r="EU41" s="429"/>
      <c r="EV41" s="429"/>
      <c r="EW41" s="429"/>
      <c r="EX41" s="429"/>
      <c r="EY41" s="429"/>
      <c r="EZ41" s="429"/>
      <c r="FA41" s="429"/>
      <c r="FB41" s="429"/>
      <c r="FC41" s="429"/>
      <c r="FD41" s="429"/>
      <c r="FE41" s="429"/>
      <c r="FF41" s="429"/>
      <c r="FG41" s="429"/>
      <c r="FH41" s="429"/>
      <c r="FI41" s="429"/>
      <c r="FJ41" s="429"/>
      <c r="FK41" s="429"/>
      <c r="FL41" s="429"/>
      <c r="FM41" s="429"/>
      <c r="FN41" s="429"/>
      <c r="FO41" s="429"/>
      <c r="FP41" s="429"/>
      <c r="FQ41" s="429"/>
      <c r="FR41" s="429"/>
      <c r="FS41" s="429"/>
      <c r="FT41" s="429"/>
      <c r="FU41" s="429"/>
      <c r="FV41" s="429"/>
      <c r="FW41" s="429"/>
      <c r="FX41" s="429"/>
      <c r="FY41" s="429"/>
      <c r="FZ41" s="429"/>
      <c r="GA41" s="429"/>
      <c r="GB41" s="429"/>
      <c r="GC41" s="429"/>
      <c r="GD41" s="429"/>
      <c r="GE41" s="429"/>
      <c r="GF41" s="429"/>
      <c r="GG41" s="429"/>
      <c r="GH41" s="429"/>
      <c r="GI41" s="429"/>
      <c r="GJ41" s="429"/>
      <c r="GK41" s="429"/>
      <c r="GL41" s="429"/>
      <c r="GM41" s="429"/>
      <c r="GN41" s="429"/>
      <c r="GO41" s="429"/>
      <c r="GP41" s="429"/>
      <c r="GQ41" s="429"/>
      <c r="GR41" s="429"/>
      <c r="GS41" s="429"/>
      <c r="GT41" s="429"/>
      <c r="GU41" s="429"/>
      <c r="GV41" s="429"/>
      <c r="GW41" s="429"/>
      <c r="GX41" s="429"/>
      <c r="GY41" s="429"/>
      <c r="GZ41" s="429"/>
      <c r="HA41" s="429"/>
      <c r="HB41" s="429"/>
      <c r="HC41" s="429"/>
      <c r="HD41" s="429"/>
      <c r="HE41" s="429"/>
      <c r="HF41" s="429"/>
      <c r="HG41" s="429"/>
      <c r="HH41" s="429"/>
      <c r="HI41" s="429"/>
      <c r="HJ41" s="429"/>
      <c r="HK41" s="429"/>
      <c r="HL41" s="429"/>
      <c r="HM41" s="429"/>
      <c r="HN41" s="429"/>
      <c r="HO41" s="429"/>
      <c r="HP41" s="429"/>
      <c r="HQ41" s="429"/>
      <c r="HR41" s="429"/>
      <c r="HS41" s="429"/>
      <c r="HT41" s="429"/>
      <c r="HU41" s="429"/>
      <c r="HV41" s="429"/>
      <c r="HW41" s="429"/>
      <c r="HX41" s="429"/>
      <c r="HY41" s="429"/>
      <c r="HZ41" s="429"/>
      <c r="IA41" s="429"/>
      <c r="IB41" s="429"/>
      <c r="IC41" s="429"/>
      <c r="ID41" s="429"/>
      <c r="IE41" s="429"/>
      <c r="IF41" s="429"/>
      <c r="IG41" s="429"/>
      <c r="IH41" s="429"/>
      <c r="II41" s="429"/>
      <c r="IJ41" s="429"/>
      <c r="IK41" s="429"/>
      <c r="IL41" s="429"/>
      <c r="IM41" s="429"/>
      <c r="IN41" s="429"/>
      <c r="IO41" s="429"/>
      <c r="IP41" s="429"/>
      <c r="IQ41" s="429"/>
      <c r="IR41" s="429"/>
      <c r="IS41" s="429"/>
      <c r="IT41" s="429"/>
      <c r="IU41" s="429"/>
      <c r="IV41" s="429"/>
    </row>
    <row r="42" spans="1:3" s="429" customFormat="1" ht="15.75" customHeight="1">
      <c r="A42" s="421" t="s">
        <v>217</v>
      </c>
      <c r="B42" s="459">
        <v>80</v>
      </c>
      <c r="C42" s="415"/>
    </row>
    <row r="43" spans="1:3" s="429" customFormat="1" ht="15.75" customHeight="1">
      <c r="A43" s="421" t="s">
        <v>218</v>
      </c>
      <c r="B43" s="460">
        <v>153.12</v>
      </c>
      <c r="C43" s="415"/>
    </row>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c r="A62" s="713"/>
    </row>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c r="A86" s="713"/>
    </row>
    <row r="87" ht="11.25" customHeight="1"/>
    <row r="88" ht="11.25" customHeight="1"/>
    <row r="89" ht="11.25" customHeight="1"/>
    <row r="90" ht="11.25" customHeight="1">
      <c r="A90" s="713"/>
    </row>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sheetProtection/>
  <mergeCells count="1">
    <mergeCell ref="A3:B3"/>
  </mergeCells>
  <printOptions/>
  <pageMargins left="1.968503937007874" right="0.7874015748031497" top="0.984251968503937" bottom="0.984251968503937" header="0.5118110236220472" footer="0.5118110236220472"/>
  <pageSetup horizontalDpi="600" verticalDpi="600" orientation="portrait" paperSize="9" r:id="rId1"/>
  <headerFooter alignWithMargins="0">
    <oddHeader>&amp;C&amp;9- 37 -</oddHeader>
  </headerFooter>
</worksheet>
</file>

<file path=xl/worksheets/sheet3.xml><?xml version="1.0" encoding="utf-8"?>
<worksheet xmlns="http://schemas.openxmlformats.org/spreadsheetml/2006/main" xmlns:r="http://schemas.openxmlformats.org/officeDocument/2006/relationships">
  <dimension ref="A1:C136"/>
  <sheetViews>
    <sheetView zoomScalePageLayoutView="0" workbookViewId="0" topLeftCell="A79">
      <selection activeCell="A1" sqref="A1"/>
    </sheetView>
  </sheetViews>
  <sheetFormatPr defaultColWidth="11.421875" defaultRowHeight="12.75"/>
  <cols>
    <col min="1" max="1" width="82.421875" style="7" customWidth="1"/>
    <col min="2" max="2" width="3.421875" style="11" bestFit="1" customWidth="1"/>
    <col min="3" max="3" width="84.00390625" style="7" customWidth="1"/>
    <col min="4" max="16384" width="11.421875" style="7" customWidth="1"/>
  </cols>
  <sheetData>
    <row r="1" spans="1:3" ht="15">
      <c r="A1" s="2" t="s">
        <v>11</v>
      </c>
      <c r="B1" s="9"/>
      <c r="C1" s="2"/>
    </row>
    <row r="2" spans="1:3" ht="12.75">
      <c r="A2" s="3"/>
      <c r="B2" s="9"/>
      <c r="C2" s="3"/>
    </row>
    <row r="3" spans="1:3" ht="12.75">
      <c r="A3" s="3"/>
      <c r="B3" s="9"/>
      <c r="C3" s="3"/>
    </row>
    <row r="4" spans="1:3" ht="12.75">
      <c r="A4" s="1551" t="s">
        <v>12</v>
      </c>
      <c r="B4" s="1551"/>
      <c r="C4" s="8"/>
    </row>
    <row r="5" spans="1:3" ht="12.75">
      <c r="A5" s="4"/>
      <c r="B5" s="9"/>
      <c r="C5" s="4"/>
    </row>
    <row r="6" spans="1:3" ht="12.75">
      <c r="A6" s="4"/>
      <c r="B6" s="9"/>
      <c r="C6" s="4"/>
    </row>
    <row r="7" spans="1:3" ht="12.75">
      <c r="A7" s="4"/>
      <c r="B7" s="9"/>
      <c r="C7" s="4"/>
    </row>
    <row r="8" spans="1:3" ht="12.75">
      <c r="A8" s="10" t="s">
        <v>14</v>
      </c>
      <c r="B8" s="4">
        <v>3</v>
      </c>
      <c r="C8" s="4"/>
    </row>
    <row r="9" spans="1:3" ht="12.75">
      <c r="A9" s="4"/>
      <c r="B9" s="4"/>
      <c r="C9" s="4"/>
    </row>
    <row r="10" spans="1:2" ht="13.5">
      <c r="A10" s="10" t="s">
        <v>576</v>
      </c>
      <c r="B10" s="9">
        <v>8</v>
      </c>
    </row>
    <row r="11" ht="12.75">
      <c r="B11" s="9"/>
    </row>
    <row r="12" spans="1:2" ht="12.75">
      <c r="A12" s="10" t="s">
        <v>577</v>
      </c>
      <c r="B12" s="9">
        <v>9</v>
      </c>
    </row>
    <row r="13" spans="1:3" ht="12.75">
      <c r="A13" s="4"/>
      <c r="B13" s="9"/>
      <c r="C13" s="4"/>
    </row>
    <row r="14" spans="1:3" ht="13.5" customHeight="1">
      <c r="A14" s="10" t="s">
        <v>578</v>
      </c>
      <c r="B14" s="9">
        <v>10</v>
      </c>
      <c r="C14" s="4"/>
    </row>
    <row r="15" spans="1:3" ht="12.75">
      <c r="A15" s="4"/>
      <c r="B15" s="9"/>
      <c r="C15" s="4"/>
    </row>
    <row r="16" spans="1:3" ht="12.75">
      <c r="A16" s="4"/>
      <c r="B16" s="9"/>
      <c r="C16" s="4"/>
    </row>
    <row r="17" spans="1:2" s="2" customFormat="1" ht="15">
      <c r="A17" s="2" t="s">
        <v>75</v>
      </c>
      <c r="B17" s="9">
        <v>11</v>
      </c>
    </row>
    <row r="18" spans="1:3" ht="12.75">
      <c r="A18" s="4"/>
      <c r="B18" s="9"/>
      <c r="C18" s="4"/>
    </row>
    <row r="19" spans="1:3" ht="15">
      <c r="A19" s="2" t="s">
        <v>15</v>
      </c>
      <c r="B19" s="4"/>
      <c r="C19" s="4"/>
    </row>
    <row r="20" spans="1:3" ht="12.75">
      <c r="A20" s="4"/>
      <c r="B20" s="9"/>
      <c r="C20" s="4"/>
    </row>
    <row r="21" spans="1:3" ht="12.75">
      <c r="A21" s="4" t="s">
        <v>579</v>
      </c>
      <c r="B21" s="9">
        <v>11</v>
      </c>
      <c r="C21" s="4"/>
    </row>
    <row r="22" spans="1:3" ht="12.75">
      <c r="A22" s="4"/>
      <c r="B22" s="9"/>
      <c r="C22" s="4"/>
    </row>
    <row r="23" spans="1:3" s="11" customFormat="1" ht="12">
      <c r="A23" s="4" t="s">
        <v>580</v>
      </c>
      <c r="B23" s="9">
        <v>11</v>
      </c>
      <c r="C23" s="4"/>
    </row>
    <row r="24" spans="1:3" s="11" customFormat="1" ht="12">
      <c r="A24" s="4"/>
      <c r="B24" s="9"/>
      <c r="C24" s="4"/>
    </row>
    <row r="25" spans="1:3" ht="12.75">
      <c r="A25" s="4" t="s">
        <v>581</v>
      </c>
      <c r="B25" s="9">
        <v>12</v>
      </c>
      <c r="C25" s="4"/>
    </row>
    <row r="26" spans="1:3" ht="12.75">
      <c r="A26" s="4"/>
      <c r="B26" s="9"/>
      <c r="C26" s="4"/>
    </row>
    <row r="27" spans="1:3" ht="12.75">
      <c r="A27" s="4" t="s">
        <v>582</v>
      </c>
      <c r="B27" s="9">
        <v>12</v>
      </c>
      <c r="C27" s="4"/>
    </row>
    <row r="28" spans="1:3" ht="12.75">
      <c r="A28" s="4"/>
      <c r="B28" s="9"/>
      <c r="C28" s="4"/>
    </row>
    <row r="29" spans="1:3" ht="12.75">
      <c r="A29" s="4"/>
      <c r="B29" s="4"/>
      <c r="C29" s="4"/>
    </row>
    <row r="30" spans="1:3" ht="15">
      <c r="A30" s="2" t="s">
        <v>16</v>
      </c>
      <c r="B30" s="9"/>
      <c r="C30" s="4"/>
    </row>
    <row r="31" spans="1:3" ht="12.75">
      <c r="A31" s="4"/>
      <c r="B31" s="9"/>
      <c r="C31" s="4"/>
    </row>
    <row r="32" spans="1:3" ht="12.75">
      <c r="A32" s="4" t="s">
        <v>17</v>
      </c>
      <c r="B32" s="4">
        <v>13</v>
      </c>
      <c r="C32" s="4"/>
    </row>
    <row r="33" spans="1:3" ht="12.75">
      <c r="A33" s="4"/>
      <c r="B33" s="4"/>
      <c r="C33" s="4"/>
    </row>
    <row r="34" spans="1:3" ht="12.75">
      <c r="A34" s="4" t="s">
        <v>18</v>
      </c>
      <c r="B34" s="9">
        <v>14</v>
      </c>
      <c r="C34" s="4"/>
    </row>
    <row r="35" spans="1:3" ht="12.75">
      <c r="A35" s="4"/>
      <c r="B35" s="9"/>
      <c r="C35" s="4"/>
    </row>
    <row r="36" spans="1:3" ht="12.75">
      <c r="A36" s="4" t="s">
        <v>19</v>
      </c>
      <c r="B36" s="4">
        <v>15</v>
      </c>
      <c r="C36" s="4"/>
    </row>
    <row r="37" spans="1:3" ht="12.75">
      <c r="A37" s="4"/>
      <c r="B37" s="4"/>
      <c r="C37" s="4"/>
    </row>
    <row r="38" spans="1:3" ht="12.75">
      <c r="A38" s="4" t="s">
        <v>20</v>
      </c>
      <c r="B38" s="9">
        <v>16</v>
      </c>
      <c r="C38" s="4"/>
    </row>
    <row r="39" spans="1:3" ht="12.75">
      <c r="A39" s="4"/>
      <c r="B39" s="9"/>
      <c r="C39" s="4"/>
    </row>
    <row r="40" spans="1:3" ht="12.75">
      <c r="A40" s="4" t="s">
        <v>21</v>
      </c>
      <c r="B40" s="4">
        <v>17</v>
      </c>
      <c r="C40" s="4"/>
    </row>
    <row r="41" spans="1:3" ht="12.75">
      <c r="A41" s="4"/>
      <c r="B41" s="4"/>
      <c r="C41" s="4"/>
    </row>
    <row r="42" spans="1:3" ht="12.75">
      <c r="A42" s="4" t="s">
        <v>22</v>
      </c>
      <c r="B42" s="9"/>
      <c r="C42" s="4"/>
    </row>
    <row r="43" spans="1:3" ht="12.75">
      <c r="A43" s="4" t="s">
        <v>23</v>
      </c>
      <c r="B43" s="9">
        <v>18</v>
      </c>
      <c r="C43" s="4"/>
    </row>
    <row r="44" spans="1:3" ht="12.75">
      <c r="A44" s="4"/>
      <c r="B44" s="9"/>
      <c r="C44" s="4"/>
    </row>
    <row r="45" spans="1:3" ht="12.75">
      <c r="A45" s="4" t="s">
        <v>24</v>
      </c>
      <c r="B45" s="9"/>
      <c r="C45" s="4"/>
    </row>
    <row r="46" spans="1:3" ht="12.75">
      <c r="A46" s="4" t="s">
        <v>25</v>
      </c>
      <c r="B46" s="9">
        <v>19</v>
      </c>
      <c r="C46" s="4"/>
    </row>
    <row r="47" spans="1:3" ht="12.75">
      <c r="A47" s="4"/>
      <c r="B47" s="9"/>
      <c r="C47" s="4"/>
    </row>
    <row r="48" spans="1:3" ht="12.75">
      <c r="A48" s="4"/>
      <c r="B48" s="9"/>
      <c r="C48" s="4"/>
    </row>
    <row r="49" spans="1:3" ht="15">
      <c r="A49" s="19" t="s">
        <v>551</v>
      </c>
      <c r="B49" s="9"/>
      <c r="C49" s="4"/>
    </row>
    <row r="50" spans="1:3" ht="12.75">
      <c r="A50" s="4"/>
      <c r="B50" s="9"/>
      <c r="C50" s="4"/>
    </row>
    <row r="51" spans="1:3" ht="12.75">
      <c r="A51" s="4" t="s">
        <v>583</v>
      </c>
      <c r="B51" s="9">
        <v>20</v>
      </c>
      <c r="C51" s="4"/>
    </row>
    <row r="52" spans="1:3" ht="12.75">
      <c r="A52" s="4"/>
      <c r="B52" s="9"/>
      <c r="C52" s="4"/>
    </row>
    <row r="53" spans="1:3" ht="12.75">
      <c r="A53" s="4" t="s">
        <v>584</v>
      </c>
      <c r="B53" s="9">
        <v>22</v>
      </c>
      <c r="C53" s="4"/>
    </row>
    <row r="54" spans="1:3" ht="12.75">
      <c r="A54" s="4"/>
      <c r="B54" s="9"/>
      <c r="C54" s="4"/>
    </row>
    <row r="55" spans="1:3" ht="12.75">
      <c r="A55" s="4" t="s">
        <v>585</v>
      </c>
      <c r="B55" s="9">
        <v>24</v>
      </c>
      <c r="C55" s="4"/>
    </row>
    <row r="56" spans="1:3" ht="12.75">
      <c r="A56" s="4"/>
      <c r="B56" s="9"/>
      <c r="C56" s="4"/>
    </row>
    <row r="57" spans="1:3" ht="12.75">
      <c r="A57" s="4" t="s">
        <v>586</v>
      </c>
      <c r="B57" s="9">
        <v>26</v>
      </c>
      <c r="C57" s="4"/>
    </row>
    <row r="58" spans="1:3" ht="12.75">
      <c r="A58" s="4"/>
      <c r="B58" s="9"/>
      <c r="C58" s="4"/>
    </row>
    <row r="59" spans="1:3" ht="12.75">
      <c r="A59" s="5" t="s">
        <v>26</v>
      </c>
      <c r="B59" s="9"/>
      <c r="C59" s="4"/>
    </row>
    <row r="60" spans="1:3" ht="12.75">
      <c r="A60" s="4"/>
      <c r="B60" s="4"/>
      <c r="C60" s="4"/>
    </row>
    <row r="61" spans="1:3" ht="12.75">
      <c r="A61" s="4"/>
      <c r="B61" s="9"/>
      <c r="C61" s="4"/>
    </row>
    <row r="62" spans="1:3" ht="12.75">
      <c r="A62" s="4" t="s">
        <v>27</v>
      </c>
      <c r="B62" s="4"/>
      <c r="C62" s="4"/>
    </row>
    <row r="63" spans="1:3" ht="12.75">
      <c r="A63" s="4" t="s">
        <v>587</v>
      </c>
      <c r="B63" s="9">
        <v>28</v>
      </c>
      <c r="C63" s="4"/>
    </row>
    <row r="64" spans="1:3" ht="12.75">
      <c r="A64" s="4"/>
      <c r="B64" s="4"/>
      <c r="C64" s="4"/>
    </row>
    <row r="65" spans="1:3" ht="12.75">
      <c r="A65" s="4" t="s">
        <v>172</v>
      </c>
      <c r="B65" s="9">
        <v>28</v>
      </c>
      <c r="C65" s="4"/>
    </row>
    <row r="66" spans="1:3" ht="12.75">
      <c r="A66" s="4"/>
      <c r="B66" s="4"/>
      <c r="C66" s="4"/>
    </row>
    <row r="67" spans="1:3" ht="12.75">
      <c r="A67" s="4"/>
      <c r="B67" s="4"/>
      <c r="C67" s="4"/>
    </row>
    <row r="68" spans="1:3" ht="16.5">
      <c r="A68" s="2" t="s">
        <v>76</v>
      </c>
      <c r="B68" s="4">
        <v>29</v>
      </c>
      <c r="C68" s="4"/>
    </row>
    <row r="69" spans="1:3" ht="12.75">
      <c r="A69" s="4"/>
      <c r="B69" s="9"/>
      <c r="C69" s="4"/>
    </row>
    <row r="70" spans="1:3" ht="15">
      <c r="A70" s="19" t="s">
        <v>15</v>
      </c>
      <c r="B70" s="9"/>
      <c r="C70" s="4"/>
    </row>
    <row r="71" spans="1:3" ht="12.75">
      <c r="A71" s="4"/>
      <c r="B71" s="4"/>
      <c r="C71" s="4"/>
    </row>
    <row r="72" spans="1:3" ht="13.5">
      <c r="A72" s="4" t="s">
        <v>28</v>
      </c>
      <c r="B72" s="9"/>
      <c r="C72" s="4"/>
    </row>
    <row r="73" spans="1:3" ht="12.75">
      <c r="A73" s="4" t="s">
        <v>588</v>
      </c>
      <c r="B73" s="9">
        <v>29</v>
      </c>
      <c r="C73" s="4"/>
    </row>
    <row r="74" spans="1:3" ht="12.75">
      <c r="A74" s="4"/>
      <c r="B74" s="9"/>
      <c r="C74" s="4"/>
    </row>
    <row r="75" spans="1:3" ht="13.5">
      <c r="A75" s="4" t="s">
        <v>31</v>
      </c>
      <c r="B75" s="9"/>
      <c r="C75" s="4"/>
    </row>
    <row r="76" spans="1:3" ht="12.75">
      <c r="A76" s="4" t="s">
        <v>589</v>
      </c>
      <c r="B76" s="9">
        <v>29</v>
      </c>
      <c r="C76" s="4"/>
    </row>
    <row r="77" spans="1:3" ht="12.75">
      <c r="A77" s="6"/>
      <c r="B77" s="9"/>
      <c r="C77" s="6"/>
    </row>
    <row r="78" spans="1:3" ht="13.5">
      <c r="A78" s="12" t="s">
        <v>29</v>
      </c>
      <c r="B78" s="9"/>
      <c r="C78" s="5"/>
    </row>
    <row r="79" spans="1:3" ht="12.75">
      <c r="A79" s="12" t="s">
        <v>588</v>
      </c>
      <c r="B79" s="9">
        <v>30</v>
      </c>
      <c r="C79" s="5"/>
    </row>
    <row r="80" spans="1:3" ht="12.75">
      <c r="A80" s="4"/>
      <c r="B80" s="9"/>
      <c r="C80" s="4"/>
    </row>
    <row r="81" spans="1:3" ht="13.5">
      <c r="A81" s="4" t="s">
        <v>30</v>
      </c>
      <c r="B81" s="9"/>
      <c r="C81" s="4"/>
    </row>
    <row r="82" spans="1:3" ht="12.75">
      <c r="A82" s="4" t="s">
        <v>590</v>
      </c>
      <c r="B82" s="4">
        <v>30</v>
      </c>
      <c r="C82" s="4"/>
    </row>
    <row r="83" spans="1:3" ht="12.75">
      <c r="A83" s="4"/>
      <c r="B83" s="9"/>
      <c r="C83" s="4"/>
    </row>
    <row r="84" spans="1:3" ht="12.75">
      <c r="A84" s="4"/>
      <c r="B84" s="9"/>
      <c r="C84" s="4"/>
    </row>
    <row r="85" spans="1:3" s="13" customFormat="1" ht="15">
      <c r="A85" s="2" t="s">
        <v>16</v>
      </c>
      <c r="B85" s="10"/>
      <c r="C85" s="10"/>
    </row>
    <row r="86" spans="1:3" ht="12.75">
      <c r="A86" s="4"/>
      <c r="B86" s="9"/>
      <c r="C86" s="4"/>
    </row>
    <row r="87" spans="1:3" ht="13.5">
      <c r="A87" s="4" t="s">
        <v>536</v>
      </c>
      <c r="B87" s="4">
        <v>31</v>
      </c>
      <c r="C87" s="4"/>
    </row>
    <row r="88" spans="1:3" ht="12.75">
      <c r="A88" s="4"/>
      <c r="B88" s="9"/>
      <c r="C88" s="4"/>
    </row>
    <row r="89" spans="1:3" ht="13.5">
      <c r="A89" s="4" t="s">
        <v>32</v>
      </c>
      <c r="B89" s="4">
        <v>32</v>
      </c>
      <c r="C89" s="4"/>
    </row>
    <row r="90" spans="1:3" ht="12.75">
      <c r="A90" s="4"/>
      <c r="B90" s="9"/>
      <c r="C90" s="4"/>
    </row>
    <row r="91" spans="1:3" ht="13.5">
      <c r="A91" s="4" t="s">
        <v>173</v>
      </c>
      <c r="B91" s="4">
        <v>33</v>
      </c>
      <c r="C91" s="4"/>
    </row>
    <row r="92" spans="1:3" ht="12.75">
      <c r="A92" s="4"/>
      <c r="B92" s="9"/>
      <c r="C92" s="4"/>
    </row>
    <row r="93" spans="1:3" ht="13.5">
      <c r="A93" s="4" t="s">
        <v>33</v>
      </c>
      <c r="B93" s="9">
        <v>34</v>
      </c>
      <c r="C93" s="4"/>
    </row>
    <row r="94" spans="1:3" ht="12.75">
      <c r="A94" s="4"/>
      <c r="B94" s="4"/>
      <c r="C94" s="4"/>
    </row>
    <row r="95" spans="1:3" ht="12.75">
      <c r="A95" s="4"/>
      <c r="B95" s="4"/>
      <c r="C95" s="4"/>
    </row>
    <row r="96" spans="1:3" ht="16.5">
      <c r="A96" s="19" t="s">
        <v>591</v>
      </c>
      <c r="B96" s="4"/>
      <c r="C96" s="4"/>
    </row>
    <row r="97" spans="1:3" ht="12.75">
      <c r="A97" s="4"/>
      <c r="B97" s="4"/>
      <c r="C97" s="4"/>
    </row>
    <row r="98" spans="1:3" ht="13.5">
      <c r="A98" s="4" t="s">
        <v>592</v>
      </c>
      <c r="B98" s="9">
        <v>35</v>
      </c>
      <c r="C98" s="4"/>
    </row>
    <row r="99" spans="1:3" ht="12.75">
      <c r="A99" s="4"/>
      <c r="B99" s="9"/>
      <c r="C99" s="4"/>
    </row>
    <row r="100" spans="1:3" ht="13.5">
      <c r="A100" s="4" t="s">
        <v>628</v>
      </c>
      <c r="B100" s="4">
        <v>36</v>
      </c>
      <c r="C100" s="4"/>
    </row>
    <row r="101" spans="1:3" ht="12.75">
      <c r="A101" s="4"/>
      <c r="B101" s="9"/>
      <c r="C101" s="4"/>
    </row>
    <row r="102" spans="1:3" ht="13.5">
      <c r="A102" s="4" t="s">
        <v>593</v>
      </c>
      <c r="B102" s="4">
        <v>37</v>
      </c>
      <c r="C102" s="4"/>
    </row>
    <row r="103" spans="1:3" ht="12.75">
      <c r="A103" s="4"/>
      <c r="B103" s="9"/>
      <c r="C103" s="4"/>
    </row>
    <row r="104" spans="1:3" ht="12.75">
      <c r="A104" s="4"/>
      <c r="B104" s="9"/>
      <c r="C104" s="4"/>
    </row>
    <row r="105" spans="1:3" s="13" customFormat="1" ht="15">
      <c r="A105" s="2" t="s">
        <v>34</v>
      </c>
      <c r="B105" s="10"/>
      <c r="C105" s="10"/>
    </row>
    <row r="106" spans="1:3" ht="12.75">
      <c r="A106" s="4"/>
      <c r="B106" s="9"/>
      <c r="C106" s="4"/>
    </row>
    <row r="107" spans="1:3" s="14" customFormat="1" ht="13.5">
      <c r="A107" s="12" t="s">
        <v>594</v>
      </c>
      <c r="B107" s="9">
        <v>38</v>
      </c>
      <c r="C107" s="12"/>
    </row>
    <row r="108" spans="1:3" ht="12.75">
      <c r="A108" s="5"/>
      <c r="B108" s="9"/>
      <c r="C108" s="5"/>
    </row>
    <row r="109" spans="1:3" ht="12.75">
      <c r="A109" s="5"/>
      <c r="B109" s="9"/>
      <c r="C109" s="5"/>
    </row>
    <row r="110" spans="1:3" ht="12.75">
      <c r="A110" s="5"/>
      <c r="B110" s="9"/>
      <c r="C110" s="5"/>
    </row>
    <row r="111" spans="1:3" ht="12.75">
      <c r="A111" s="5"/>
      <c r="B111" s="9"/>
      <c r="C111" s="5"/>
    </row>
    <row r="112" spans="1:3" ht="12.75">
      <c r="A112" s="5"/>
      <c r="B112" s="9"/>
      <c r="C112" s="5"/>
    </row>
    <row r="113" spans="1:3" ht="12.75">
      <c r="A113" s="5"/>
      <c r="B113" s="9"/>
      <c r="C113" s="5"/>
    </row>
    <row r="114" spans="1:3" ht="12.75">
      <c r="A114" s="5"/>
      <c r="B114" s="9"/>
      <c r="C114" s="5"/>
    </row>
    <row r="115" spans="1:3" ht="12.75">
      <c r="A115" s="5"/>
      <c r="B115" s="9"/>
      <c r="C115" s="5"/>
    </row>
    <row r="116" spans="1:3" ht="12.75">
      <c r="A116" s="5"/>
      <c r="B116" s="9"/>
      <c r="C116" s="5"/>
    </row>
    <row r="117" spans="1:3" ht="12.75">
      <c r="A117" s="5"/>
      <c r="B117" s="9"/>
      <c r="C117" s="5"/>
    </row>
    <row r="118" spans="1:3" ht="12.75">
      <c r="A118" s="5"/>
      <c r="B118" s="9"/>
      <c r="C118" s="5"/>
    </row>
    <row r="119" spans="1:3" ht="12.75">
      <c r="A119" s="5"/>
      <c r="B119" s="9"/>
      <c r="C119" s="5"/>
    </row>
    <row r="120" spans="1:3" ht="12.75">
      <c r="A120" s="5"/>
      <c r="B120" s="9"/>
      <c r="C120" s="5"/>
    </row>
    <row r="121" spans="1:3" ht="12.75">
      <c r="A121" s="5"/>
      <c r="B121" s="9"/>
      <c r="C121" s="5"/>
    </row>
    <row r="122" spans="1:3" ht="12.75">
      <c r="A122" s="5"/>
      <c r="B122" s="9"/>
      <c r="C122" s="5"/>
    </row>
    <row r="123" spans="1:3" ht="12.75">
      <c r="A123" s="5"/>
      <c r="B123" s="9"/>
      <c r="C123" s="5"/>
    </row>
    <row r="124" spans="1:3" ht="12.75">
      <c r="A124" s="5"/>
      <c r="B124" s="9"/>
      <c r="C124" s="5"/>
    </row>
    <row r="125" spans="1:3" ht="12.75">
      <c r="A125" s="5"/>
      <c r="B125" s="9"/>
      <c r="C125" s="5"/>
    </row>
    <row r="126" spans="1:3" ht="12.75">
      <c r="A126" s="5"/>
      <c r="B126" s="9"/>
      <c r="C126" s="5"/>
    </row>
    <row r="127" spans="1:3" ht="12.75">
      <c r="A127" s="5"/>
      <c r="B127" s="9"/>
      <c r="C127" s="5"/>
    </row>
    <row r="128" spans="1:3" ht="12.75">
      <c r="A128" s="5"/>
      <c r="B128" s="9"/>
      <c r="C128" s="5"/>
    </row>
    <row r="129" spans="1:3" ht="12.75">
      <c r="A129" s="5"/>
      <c r="B129" s="9"/>
      <c r="C129" s="5"/>
    </row>
    <row r="130" spans="1:3" ht="12.75">
      <c r="A130" s="5"/>
      <c r="B130" s="9"/>
      <c r="C130" s="5"/>
    </row>
    <row r="131" spans="1:3" ht="12.75">
      <c r="A131" s="5"/>
      <c r="B131" s="9"/>
      <c r="C131" s="5"/>
    </row>
    <row r="132" spans="1:3" ht="12.75">
      <c r="A132" s="5"/>
      <c r="B132" s="9"/>
      <c r="C132" s="5"/>
    </row>
    <row r="133" spans="1:3" ht="12.75">
      <c r="A133" s="5"/>
      <c r="B133" s="9"/>
      <c r="C133" s="5"/>
    </row>
    <row r="134" spans="1:3" ht="12.75">
      <c r="A134" s="5"/>
      <c r="B134" s="9"/>
      <c r="C134" s="5"/>
    </row>
    <row r="135" spans="1:3" ht="12.75">
      <c r="A135" s="5"/>
      <c r="B135" s="9"/>
      <c r="C135" s="5"/>
    </row>
    <row r="136" spans="1:3" ht="12.75">
      <c r="A136" s="5"/>
      <c r="B136" s="9"/>
      <c r="C136" s="5"/>
    </row>
  </sheetData>
  <sheetProtection/>
  <mergeCells count="1">
    <mergeCell ref="A4:B4"/>
  </mergeCells>
  <printOptions/>
  <pageMargins left="0.7874015748031497" right="0.7874015748031497" top="0.984251968503937" bottom="0.5905511811023623" header="0.5118110236220472" footer="0.5118110236220472"/>
  <pageSetup horizontalDpi="600" verticalDpi="600" orientation="portrait" paperSize="9" r:id="rId1"/>
  <rowBreaks count="1" manualBreakCount="1">
    <brk id="107" max="255" man="1"/>
  </rowBreaks>
</worksheet>
</file>

<file path=xl/worksheets/sheet4.xml><?xml version="1.0" encoding="utf-8"?>
<worksheet xmlns="http://schemas.openxmlformats.org/spreadsheetml/2006/main" xmlns:r="http://schemas.openxmlformats.org/officeDocument/2006/relationships">
  <dimension ref="A1:B444"/>
  <sheetViews>
    <sheetView zoomScalePageLayoutView="0" workbookViewId="0" topLeftCell="A1">
      <selection activeCell="A1" sqref="A1"/>
    </sheetView>
  </sheetViews>
  <sheetFormatPr defaultColWidth="11.421875" defaultRowHeight="12.75" customHeight="1"/>
  <cols>
    <col min="1" max="1" width="87.00390625" style="0" customWidth="1"/>
    <col min="2" max="2" width="3.00390625" style="0" bestFit="1" customWidth="1"/>
  </cols>
  <sheetData>
    <row r="1" spans="1:2" ht="12.75">
      <c r="A1" s="5" t="s">
        <v>35</v>
      </c>
      <c r="B1" s="15"/>
    </row>
    <row r="2" spans="1:2" ht="12.75">
      <c r="A2" s="16"/>
      <c r="B2" s="15"/>
    </row>
    <row r="3" spans="1:2" ht="12.75">
      <c r="A3" s="17"/>
      <c r="B3" s="15"/>
    </row>
    <row r="4" spans="1:2" ht="15">
      <c r="A4" s="2" t="s">
        <v>36</v>
      </c>
      <c r="B4" s="15"/>
    </row>
    <row r="5" spans="1:2" ht="12.75" customHeight="1">
      <c r="A5" s="4"/>
      <c r="B5" s="15"/>
    </row>
    <row r="6" spans="1:2" ht="84">
      <c r="A6" s="18" t="s">
        <v>37</v>
      </c>
      <c r="B6" s="15"/>
    </row>
    <row r="7" spans="1:2" ht="12.75" customHeight="1">
      <c r="A7" s="18"/>
      <c r="B7" s="15"/>
    </row>
    <row r="8" spans="1:2" ht="84">
      <c r="A8" s="716" t="s">
        <v>38</v>
      </c>
      <c r="B8" s="15"/>
    </row>
    <row r="9" spans="1:2" ht="36">
      <c r="A9" s="18" t="s">
        <v>174</v>
      </c>
      <c r="B9" s="15"/>
    </row>
    <row r="10" spans="1:2" ht="24">
      <c r="A10" s="716" t="s">
        <v>61</v>
      </c>
      <c r="B10" s="15"/>
    </row>
    <row r="11" spans="1:2" ht="12.75" customHeight="1">
      <c r="A11" s="18"/>
      <c r="B11" s="15"/>
    </row>
    <row r="12" spans="1:2" ht="12.75" customHeight="1">
      <c r="A12" s="32"/>
      <c r="B12" s="15"/>
    </row>
    <row r="13" spans="1:2" ht="15">
      <c r="A13" s="20" t="s">
        <v>62</v>
      </c>
      <c r="B13" s="15"/>
    </row>
    <row r="14" spans="1:2" ht="12.75" customHeight="1">
      <c r="A14" s="10"/>
      <c r="B14" s="15"/>
    </row>
    <row r="15" spans="1:2" ht="25.5" customHeight="1">
      <c r="A15" s="4" t="s">
        <v>63</v>
      </c>
      <c r="B15" s="15"/>
    </row>
    <row r="16" spans="1:2" ht="26.25" customHeight="1">
      <c r="A16" s="10" t="s">
        <v>64</v>
      </c>
      <c r="B16" s="15"/>
    </row>
    <row r="17" spans="1:2" ht="12.75" customHeight="1">
      <c r="A17" s="4"/>
      <c r="B17" s="15"/>
    </row>
    <row r="18" spans="1:2" ht="25.5" customHeight="1">
      <c r="A18" s="18" t="s">
        <v>65</v>
      </c>
      <c r="B18" s="15"/>
    </row>
    <row r="19" spans="1:2" ht="37.5" customHeight="1">
      <c r="A19" s="18" t="s">
        <v>537</v>
      </c>
      <c r="B19" s="15"/>
    </row>
    <row r="20" spans="1:2" ht="36">
      <c r="A20" s="18" t="s">
        <v>66</v>
      </c>
      <c r="B20" s="15"/>
    </row>
    <row r="21" spans="1:2" ht="12.75" customHeight="1">
      <c r="A21" s="4" t="s">
        <v>67</v>
      </c>
      <c r="B21" s="15"/>
    </row>
    <row r="22" spans="1:2" s="7" customFormat="1" ht="12.75" customHeight="1">
      <c r="A22" s="21" t="s">
        <v>68</v>
      </c>
      <c r="B22" s="6"/>
    </row>
    <row r="23" spans="1:2" s="7" customFormat="1" ht="12.75" customHeight="1">
      <c r="A23" s="21" t="s">
        <v>69</v>
      </c>
      <c r="B23" s="6"/>
    </row>
    <row r="24" spans="1:2" s="7" customFormat="1" ht="12.75" customHeight="1">
      <c r="A24" s="21" t="s">
        <v>70</v>
      </c>
      <c r="B24" s="6"/>
    </row>
    <row r="25" spans="1:2" ht="12.75" customHeight="1">
      <c r="A25" s="10"/>
      <c r="B25" s="15"/>
    </row>
    <row r="26" spans="1:2" ht="24.75" customHeight="1">
      <c r="A26" s="4" t="s">
        <v>71</v>
      </c>
      <c r="B26" s="15"/>
    </row>
    <row r="27" spans="1:2" ht="12.75" customHeight="1">
      <c r="A27" s="22" t="s">
        <v>543</v>
      </c>
      <c r="B27" s="15"/>
    </row>
    <row r="28" spans="1:2" ht="12.75" customHeight="1">
      <c r="A28" s="22" t="s">
        <v>72</v>
      </c>
      <c r="B28" s="15"/>
    </row>
    <row r="29" spans="1:2" ht="12.75" customHeight="1">
      <c r="A29" s="4" t="s">
        <v>116</v>
      </c>
      <c r="B29" s="15"/>
    </row>
    <row r="30" s="4" customFormat="1" ht="14.25" customHeight="1">
      <c r="A30" s="4" t="s">
        <v>544</v>
      </c>
    </row>
    <row r="31" spans="1:2" s="7" customFormat="1" ht="12.75">
      <c r="A31" s="4" t="s">
        <v>545</v>
      </c>
      <c r="B31" s="6"/>
    </row>
    <row r="32" spans="1:2" s="7" customFormat="1" ht="12.75">
      <c r="A32" s="4"/>
      <c r="B32" s="6"/>
    </row>
    <row r="33" spans="1:2" s="7" customFormat="1" ht="60">
      <c r="A33" s="18" t="s">
        <v>117</v>
      </c>
      <c r="B33" s="6"/>
    </row>
    <row r="34" spans="1:2" s="7" customFormat="1" ht="12.75">
      <c r="A34" s="23" t="s">
        <v>73</v>
      </c>
      <c r="B34" s="6"/>
    </row>
    <row r="35" spans="1:2" s="7" customFormat="1" ht="12.75">
      <c r="A35" s="23"/>
      <c r="B35" s="6"/>
    </row>
    <row r="36" spans="1:2" s="7" customFormat="1" ht="12.75">
      <c r="A36" s="23"/>
      <c r="B36" s="6"/>
    </row>
    <row r="37" spans="1:2" s="7" customFormat="1" ht="24.75" customHeight="1">
      <c r="A37" s="18" t="s">
        <v>118</v>
      </c>
      <c r="B37" s="6"/>
    </row>
    <row r="38" spans="1:2" s="7" customFormat="1" ht="12.75">
      <c r="A38" s="18"/>
      <c r="B38" s="6"/>
    </row>
    <row r="39" spans="1:2" s="7" customFormat="1" ht="48">
      <c r="A39" s="18" t="s">
        <v>538</v>
      </c>
      <c r="B39" s="6"/>
    </row>
    <row r="40" spans="1:2" s="7" customFormat="1" ht="49.5" customHeight="1">
      <c r="A40" s="18" t="s">
        <v>74</v>
      </c>
      <c r="B40" s="6"/>
    </row>
    <row r="41" spans="1:2" s="7" customFormat="1" ht="12.75">
      <c r="A41" s="4"/>
      <c r="B41" s="6"/>
    </row>
    <row r="42" spans="1:2" s="7" customFormat="1" ht="60">
      <c r="A42" s="18" t="s">
        <v>77</v>
      </c>
      <c r="B42" s="6"/>
    </row>
    <row r="43" spans="1:2" s="7" customFormat="1" ht="12.75">
      <c r="A43" s="4"/>
      <c r="B43" s="6"/>
    </row>
    <row r="44" spans="1:2" s="7" customFormat="1" ht="37.5" customHeight="1">
      <c r="A44" s="18" t="s">
        <v>539</v>
      </c>
      <c r="B44" s="6"/>
    </row>
    <row r="45" spans="1:2" s="7" customFormat="1" ht="12.75">
      <c r="A45" s="18"/>
      <c r="B45" s="6"/>
    </row>
    <row r="46" spans="1:2" s="7" customFormat="1" ht="12.75">
      <c r="A46" s="18" t="s">
        <v>78</v>
      </c>
      <c r="B46" s="6"/>
    </row>
    <row r="47" spans="1:2" ht="12.75" customHeight="1">
      <c r="A47" s="18"/>
      <c r="B47" s="15"/>
    </row>
    <row r="48" spans="1:2" ht="12.75" customHeight="1">
      <c r="A48" s="12" t="s">
        <v>97</v>
      </c>
      <c r="B48" s="15"/>
    </row>
    <row r="49" spans="1:2" s="25" customFormat="1" ht="12.75" customHeight="1">
      <c r="A49" s="27" t="s">
        <v>96</v>
      </c>
      <c r="B49" s="24"/>
    </row>
    <row r="50" spans="1:2" s="25" customFormat="1" ht="12.75" customHeight="1">
      <c r="A50" s="27" t="s">
        <v>95</v>
      </c>
      <c r="B50" s="24"/>
    </row>
    <row r="51" spans="1:2" s="31" customFormat="1" ht="12.75" customHeight="1">
      <c r="A51" s="28" t="s">
        <v>94</v>
      </c>
      <c r="B51" s="30"/>
    </row>
    <row r="52" spans="1:2" s="14" customFormat="1" ht="12.75" customHeight="1">
      <c r="A52" s="27" t="s">
        <v>93</v>
      </c>
      <c r="B52" s="29"/>
    </row>
    <row r="53" spans="1:2" s="14" customFormat="1" ht="12.75" customHeight="1">
      <c r="A53" s="27" t="s">
        <v>92</v>
      </c>
      <c r="B53" s="29"/>
    </row>
    <row r="54" spans="1:2" s="31" customFormat="1" ht="12.75" customHeight="1">
      <c r="A54" s="28" t="s">
        <v>91</v>
      </c>
      <c r="B54" s="30"/>
    </row>
    <row r="55" spans="1:2" s="25" customFormat="1" ht="12.75" customHeight="1">
      <c r="A55" s="27" t="s">
        <v>90</v>
      </c>
      <c r="B55" s="24"/>
    </row>
    <row r="56" spans="1:2" s="14" customFormat="1" ht="12.75" customHeight="1">
      <c r="A56" s="27" t="s">
        <v>89</v>
      </c>
      <c r="B56" s="29"/>
    </row>
    <row r="57" spans="1:2" s="14" customFormat="1" ht="12.75" customHeight="1">
      <c r="A57" s="27" t="s">
        <v>83</v>
      </c>
      <c r="B57" s="29"/>
    </row>
    <row r="58" spans="1:2" s="14" customFormat="1" ht="12.75" customHeight="1">
      <c r="A58" s="27" t="s">
        <v>81</v>
      </c>
      <c r="B58" s="29"/>
    </row>
    <row r="59" spans="1:2" s="31" customFormat="1" ht="12.75" customHeight="1">
      <c r="A59" s="28" t="s">
        <v>546</v>
      </c>
      <c r="B59" s="30"/>
    </row>
    <row r="60" spans="1:2" s="14" customFormat="1" ht="12.75" customHeight="1">
      <c r="A60" s="27" t="s">
        <v>80</v>
      </c>
      <c r="B60" s="29"/>
    </row>
    <row r="61" spans="1:2" s="14" customFormat="1" ht="12.75" customHeight="1">
      <c r="A61" s="27" t="s">
        <v>79</v>
      </c>
      <c r="B61" s="29"/>
    </row>
    <row r="62" spans="1:2" s="31" customFormat="1" ht="12.75" customHeight="1">
      <c r="A62" s="717" t="s">
        <v>82</v>
      </c>
      <c r="B62" s="30"/>
    </row>
    <row r="63" spans="1:2" s="14" customFormat="1" ht="12.75" customHeight="1">
      <c r="A63" s="12"/>
      <c r="B63" s="29"/>
    </row>
    <row r="64" spans="1:2" s="14" customFormat="1" ht="12.75" customHeight="1">
      <c r="A64" s="12" t="s">
        <v>98</v>
      </c>
      <c r="B64" s="29"/>
    </row>
    <row r="65" spans="1:2" s="14" customFormat="1" ht="38.25" customHeight="1">
      <c r="A65" s="18" t="s">
        <v>99</v>
      </c>
      <c r="B65" s="29"/>
    </row>
    <row r="66" spans="1:2" s="14" customFormat="1" ht="12.75" customHeight="1">
      <c r="A66" s="12"/>
      <c r="B66" s="29"/>
    </row>
    <row r="67" spans="1:2" s="14" customFormat="1" ht="12.75" customHeight="1">
      <c r="A67" s="12"/>
      <c r="B67" s="29"/>
    </row>
    <row r="68" spans="1:2" s="31" customFormat="1" ht="12.75" customHeight="1">
      <c r="A68" s="26" t="s">
        <v>100</v>
      </c>
      <c r="B68" s="30"/>
    </row>
    <row r="69" spans="1:2" s="7" customFormat="1" ht="12.75" customHeight="1">
      <c r="A69" s="4"/>
      <c r="B69" s="6"/>
    </row>
    <row r="70" spans="1:2" s="7" customFormat="1" ht="25.5">
      <c r="A70" s="18" t="s">
        <v>101</v>
      </c>
      <c r="B70" s="6"/>
    </row>
    <row r="71" spans="1:2" s="7" customFormat="1" ht="60">
      <c r="A71" s="18" t="s">
        <v>106</v>
      </c>
      <c r="B71" s="6"/>
    </row>
    <row r="72" spans="1:2" s="7" customFormat="1" ht="25.5" customHeight="1">
      <c r="A72" s="18" t="s">
        <v>595</v>
      </c>
      <c r="B72" s="6"/>
    </row>
    <row r="73" spans="1:2" s="7" customFormat="1" ht="12.75" customHeight="1">
      <c r="A73" s="18"/>
      <c r="B73" s="6"/>
    </row>
    <row r="74" spans="1:2" s="7" customFormat="1" ht="12.75" customHeight="1">
      <c r="A74" s="23" t="s">
        <v>107</v>
      </c>
      <c r="B74" s="6"/>
    </row>
    <row r="75" spans="1:2" s="7" customFormat="1" ht="12.75" customHeight="1">
      <c r="A75" s="23"/>
      <c r="B75" s="6"/>
    </row>
    <row r="76" spans="1:2" s="7" customFormat="1" ht="12.75" customHeight="1">
      <c r="A76" s="18"/>
      <c r="B76" s="6"/>
    </row>
    <row r="77" spans="1:2" s="7" customFormat="1" ht="97.5">
      <c r="A77" s="18" t="s">
        <v>550</v>
      </c>
      <c r="B77" s="6"/>
    </row>
    <row r="78" spans="1:2" s="7" customFormat="1" ht="12.75" customHeight="1">
      <c r="A78" s="18"/>
      <c r="B78" s="6"/>
    </row>
    <row r="79" spans="1:2" s="7" customFormat="1" ht="12.75" customHeight="1">
      <c r="A79" s="18"/>
      <c r="B79" s="6"/>
    </row>
    <row r="80" spans="1:2" s="13" customFormat="1" ht="12.75" customHeight="1">
      <c r="A80" s="32" t="s">
        <v>108</v>
      </c>
      <c r="B80" s="33"/>
    </row>
    <row r="81" spans="1:2" s="7" customFormat="1" ht="12.75" customHeight="1">
      <c r="A81" s="18"/>
      <c r="B81" s="6"/>
    </row>
    <row r="82" spans="1:2" s="7" customFormat="1" ht="84">
      <c r="A82" s="18" t="s">
        <v>175</v>
      </c>
      <c r="B82" s="6"/>
    </row>
    <row r="83" spans="1:2" s="7" customFormat="1" ht="12.75" customHeight="1">
      <c r="A83" s="18"/>
      <c r="B83" s="6"/>
    </row>
    <row r="84" spans="1:2" s="7" customFormat="1" ht="12.75" customHeight="1">
      <c r="A84" s="18"/>
      <c r="B84" s="6"/>
    </row>
    <row r="85" spans="1:2" s="13" customFormat="1" ht="12.75" customHeight="1">
      <c r="A85" s="32" t="s">
        <v>109</v>
      </c>
      <c r="B85" s="33"/>
    </row>
    <row r="86" spans="1:2" s="7" customFormat="1" ht="12.75" customHeight="1">
      <c r="A86" s="716"/>
      <c r="B86" s="6"/>
    </row>
    <row r="87" spans="1:2" s="7" customFormat="1" ht="48">
      <c r="A87" s="32" t="s">
        <v>540</v>
      </c>
      <c r="B87" s="6"/>
    </row>
    <row r="88" spans="1:2" s="7" customFormat="1" ht="124.5" customHeight="1">
      <c r="A88" s="32" t="s">
        <v>149</v>
      </c>
      <c r="B88" s="6"/>
    </row>
    <row r="89" spans="1:2" s="7" customFormat="1" ht="36.75" customHeight="1">
      <c r="A89" s="18" t="s">
        <v>110</v>
      </c>
      <c r="B89" s="6"/>
    </row>
    <row r="90" spans="1:2" s="7" customFormat="1" ht="51.75" customHeight="1">
      <c r="A90" s="18" t="s">
        <v>233</v>
      </c>
      <c r="B90" s="6"/>
    </row>
    <row r="91" spans="1:2" s="7" customFormat="1" ht="73.5" customHeight="1">
      <c r="A91" s="18" t="s">
        <v>629</v>
      </c>
      <c r="B91" s="6"/>
    </row>
    <row r="92" spans="1:2" s="7" customFormat="1" ht="12.75" customHeight="1">
      <c r="A92" s="18" t="s">
        <v>114</v>
      </c>
      <c r="B92" s="6"/>
    </row>
    <row r="93" spans="1:2" s="7" customFormat="1" ht="12.75" customHeight="1">
      <c r="A93" s="22" t="s">
        <v>111</v>
      </c>
      <c r="B93" s="6"/>
    </row>
    <row r="94" spans="1:2" s="7" customFormat="1" ht="12.75" customHeight="1">
      <c r="A94" s="18" t="s">
        <v>541</v>
      </c>
      <c r="B94" s="6"/>
    </row>
    <row r="95" spans="1:2" s="7" customFormat="1" ht="12.75" customHeight="1">
      <c r="A95" s="22" t="s">
        <v>112</v>
      </c>
      <c r="B95" s="6"/>
    </row>
    <row r="96" spans="1:2" s="7" customFormat="1" ht="12.75" customHeight="1">
      <c r="A96" s="22" t="s">
        <v>113</v>
      </c>
      <c r="B96" s="6"/>
    </row>
    <row r="97" spans="1:2" s="7" customFormat="1" ht="12.75" customHeight="1">
      <c r="A97" s="22"/>
      <c r="B97" s="6"/>
    </row>
    <row r="98" spans="1:2" s="7" customFormat="1" ht="24">
      <c r="A98" s="18" t="s">
        <v>1</v>
      </c>
      <c r="B98" s="6"/>
    </row>
    <row r="99" spans="1:2" s="7" customFormat="1" ht="12.75">
      <c r="A99" s="23" t="s">
        <v>119</v>
      </c>
      <c r="B99" s="6"/>
    </row>
    <row r="100" spans="1:2" s="7" customFormat="1" ht="12.75">
      <c r="A100" s="23"/>
      <c r="B100" s="6"/>
    </row>
    <row r="101" spans="1:2" s="7" customFormat="1" ht="12.75">
      <c r="A101" s="23"/>
      <c r="B101" s="6"/>
    </row>
    <row r="102" spans="1:2" s="7" customFormat="1" ht="24">
      <c r="A102" s="18" t="s">
        <v>115</v>
      </c>
      <c r="B102" s="6"/>
    </row>
    <row r="103" spans="1:2" s="7" customFormat="1" ht="26.25" customHeight="1">
      <c r="A103" s="18" t="s">
        <v>542</v>
      </c>
      <c r="B103" s="6"/>
    </row>
    <row r="104" spans="1:2" s="7" customFormat="1" ht="12.75" customHeight="1">
      <c r="A104" s="18"/>
      <c r="B104" s="6"/>
    </row>
    <row r="105" spans="1:2" s="7" customFormat="1" ht="62.25" customHeight="1">
      <c r="A105" s="18" t="s">
        <v>122</v>
      </c>
      <c r="B105" s="6"/>
    </row>
    <row r="106" spans="1:2" s="7" customFormat="1" ht="12.75" customHeight="1">
      <c r="A106" s="18" t="s">
        <v>123</v>
      </c>
      <c r="B106" s="6"/>
    </row>
    <row r="107" spans="1:2" s="7" customFormat="1" ht="12.75" customHeight="1">
      <c r="A107" s="22" t="s">
        <v>124</v>
      </c>
      <c r="B107" s="6"/>
    </row>
    <row r="108" spans="1:2" s="7" customFormat="1" ht="12.75" customHeight="1">
      <c r="A108" s="22" t="s">
        <v>234</v>
      </c>
      <c r="B108" s="6"/>
    </row>
    <row r="109" spans="1:2" s="7" customFormat="1" ht="12.75" customHeight="1">
      <c r="A109" s="22" t="s">
        <v>128</v>
      </c>
      <c r="B109" s="6"/>
    </row>
    <row r="110" spans="1:2" s="7" customFormat="1" ht="12.75" customHeight="1">
      <c r="A110" s="22" t="s">
        <v>125</v>
      </c>
      <c r="B110" s="6"/>
    </row>
    <row r="111" spans="1:2" s="7" customFormat="1" ht="12.75" customHeight="1">
      <c r="A111" s="22" t="s">
        <v>126</v>
      </c>
      <c r="B111" s="6"/>
    </row>
    <row r="112" s="7" customFormat="1" ht="12.75" customHeight="1">
      <c r="A112" s="18"/>
    </row>
    <row r="113" s="7" customFormat="1" ht="12.75" customHeight="1">
      <c r="A113" s="18"/>
    </row>
    <row r="114" s="7" customFormat="1" ht="12.75" customHeight="1">
      <c r="A114" s="32" t="s">
        <v>127</v>
      </c>
    </row>
    <row r="115" s="7" customFormat="1" ht="12.75" customHeight="1">
      <c r="A115" s="18"/>
    </row>
    <row r="116" s="7" customFormat="1" ht="51.75" customHeight="1">
      <c r="A116" s="18" t="s">
        <v>236</v>
      </c>
    </row>
    <row r="117" s="7" customFormat="1" ht="75.75" customHeight="1">
      <c r="A117" s="18" t="s">
        <v>219</v>
      </c>
    </row>
    <row r="118" s="7" customFormat="1" ht="39.75" customHeight="1">
      <c r="A118" s="18" t="s">
        <v>220</v>
      </c>
    </row>
    <row r="119" s="7" customFormat="1" ht="12.75" customHeight="1">
      <c r="A119" s="18"/>
    </row>
    <row r="120" s="7" customFormat="1" ht="12.75" customHeight="1">
      <c r="A120" s="18"/>
    </row>
    <row r="121" s="7" customFormat="1" ht="12.75" customHeight="1">
      <c r="A121" s="32" t="s">
        <v>221</v>
      </c>
    </row>
    <row r="122" s="7" customFormat="1" ht="12.75" customHeight="1">
      <c r="A122" s="18"/>
    </row>
    <row r="123" s="7" customFormat="1" ht="36">
      <c r="A123" s="18" t="s">
        <v>120</v>
      </c>
    </row>
    <row r="124" s="7" customFormat="1" ht="12.75" customHeight="1">
      <c r="A124" s="18" t="s">
        <v>222</v>
      </c>
    </row>
    <row r="125" s="7" customFormat="1" ht="12.75" customHeight="1">
      <c r="A125" s="18" t="s">
        <v>223</v>
      </c>
    </row>
    <row r="126" s="7" customFormat="1" ht="12.75" customHeight="1">
      <c r="A126" s="18" t="s">
        <v>224</v>
      </c>
    </row>
    <row r="127" s="7" customFormat="1" ht="12.75" customHeight="1">
      <c r="A127" s="18" t="s">
        <v>225</v>
      </c>
    </row>
    <row r="128" s="7" customFormat="1" ht="12.75" customHeight="1">
      <c r="A128" s="18"/>
    </row>
    <row r="129" s="7" customFormat="1" ht="12.75" customHeight="1">
      <c r="A129" s="18" t="s">
        <v>232</v>
      </c>
    </row>
    <row r="130" s="7" customFormat="1" ht="12.75" customHeight="1">
      <c r="A130" s="18" t="s">
        <v>241</v>
      </c>
    </row>
    <row r="131" s="7" customFormat="1" ht="13.5">
      <c r="A131" s="18" t="s">
        <v>238</v>
      </c>
    </row>
    <row r="132" s="7" customFormat="1" ht="13.5">
      <c r="A132" s="18" t="s">
        <v>237</v>
      </c>
    </row>
    <row r="133" s="7" customFormat="1" ht="12.75" customHeight="1">
      <c r="A133" s="18" t="s">
        <v>239</v>
      </c>
    </row>
    <row r="134" s="7" customFormat="1" ht="12.75" customHeight="1">
      <c r="A134" s="18" t="s">
        <v>240</v>
      </c>
    </row>
    <row r="135" s="7" customFormat="1" ht="27" customHeight="1">
      <c r="A135" s="18" t="s">
        <v>150</v>
      </c>
    </row>
    <row r="136" s="7" customFormat="1" ht="12.75">
      <c r="B136" s="6"/>
    </row>
    <row r="137" spans="1:2" s="7" customFormat="1" ht="12.75" customHeight="1">
      <c r="A137" s="23" t="s">
        <v>480</v>
      </c>
      <c r="B137" s="6"/>
    </row>
    <row r="138" spans="1:2" s="7" customFormat="1" ht="12.75" customHeight="1">
      <c r="A138" s="18"/>
      <c r="B138" s="6"/>
    </row>
    <row r="139" spans="1:2" s="7" customFormat="1" ht="12.75" customHeight="1">
      <c r="A139" s="18"/>
      <c r="B139" s="6"/>
    </row>
    <row r="140" spans="1:2" s="13" customFormat="1" ht="12.75" customHeight="1">
      <c r="A140" s="32" t="s">
        <v>481</v>
      </c>
      <c r="B140" s="33"/>
    </row>
    <row r="141" spans="1:2" ht="12.75" customHeight="1">
      <c r="A141" s="18"/>
      <c r="B141" s="15"/>
    </row>
    <row r="142" spans="1:2" ht="12.75" customHeight="1">
      <c r="A142" s="18" t="s">
        <v>482</v>
      </c>
      <c r="B142" s="15"/>
    </row>
    <row r="143" spans="1:2" ht="12.75" customHeight="1">
      <c r="A143" s="18" t="s">
        <v>483</v>
      </c>
      <c r="B143" s="15"/>
    </row>
    <row r="144" spans="1:2" ht="12.75" customHeight="1">
      <c r="A144" s="18" t="s">
        <v>484</v>
      </c>
      <c r="B144" s="15"/>
    </row>
    <row r="145" spans="1:2" ht="12.75" customHeight="1">
      <c r="A145" s="18" t="s">
        <v>485</v>
      </c>
      <c r="B145" s="15"/>
    </row>
    <row r="146" spans="1:2" ht="12.75" customHeight="1">
      <c r="A146" s="18" t="s">
        <v>486</v>
      </c>
      <c r="B146" s="15"/>
    </row>
    <row r="147" spans="1:2" ht="12.75" customHeight="1">
      <c r="A147" s="18" t="s">
        <v>487</v>
      </c>
      <c r="B147" s="15"/>
    </row>
    <row r="148" spans="1:2" ht="12.75" customHeight="1">
      <c r="A148" s="18" t="s">
        <v>503</v>
      </c>
      <c r="B148" s="15"/>
    </row>
    <row r="149" spans="1:2" ht="12.75" customHeight="1">
      <c r="A149" s="18" t="s">
        <v>504</v>
      </c>
      <c r="B149" s="15"/>
    </row>
    <row r="150" spans="1:2" ht="12.75" customHeight="1">
      <c r="A150" s="18" t="s">
        <v>505</v>
      </c>
      <c r="B150" s="15"/>
    </row>
    <row r="151" spans="1:2" ht="12.75" customHeight="1">
      <c r="A151" s="18" t="s">
        <v>506</v>
      </c>
      <c r="B151" s="15"/>
    </row>
    <row r="152" spans="1:2" ht="12.75" customHeight="1">
      <c r="A152" s="18" t="s">
        <v>508</v>
      </c>
      <c r="B152" s="15"/>
    </row>
    <row r="153" spans="1:2" ht="12.75" customHeight="1">
      <c r="A153" s="18" t="s">
        <v>507</v>
      </c>
      <c r="B153" s="15"/>
    </row>
    <row r="154" spans="1:2" ht="12.75" customHeight="1">
      <c r="A154" s="18" t="s">
        <v>509</v>
      </c>
      <c r="B154" s="15"/>
    </row>
    <row r="155" spans="1:2" ht="12.75" customHeight="1">
      <c r="A155" s="18" t="s">
        <v>121</v>
      </c>
      <c r="B155" s="15"/>
    </row>
    <row r="156" spans="1:2" ht="12.75" customHeight="1">
      <c r="A156" s="18"/>
      <c r="B156" s="15"/>
    </row>
    <row r="157" spans="1:2" ht="12.75" customHeight="1">
      <c r="A157" s="18"/>
      <c r="B157" s="15"/>
    </row>
    <row r="158" spans="1:2" s="13" customFormat="1" ht="12.75" customHeight="1">
      <c r="A158" s="32" t="s">
        <v>510</v>
      </c>
      <c r="B158" s="33"/>
    </row>
    <row r="159" ht="12.75" customHeight="1">
      <c r="A159" s="18"/>
    </row>
    <row r="160" ht="12.75" customHeight="1">
      <c r="A160" s="18" t="s">
        <v>13</v>
      </c>
    </row>
    <row r="161" ht="12.75" customHeight="1">
      <c r="A161" s="18"/>
    </row>
    <row r="162" ht="38.25" customHeight="1">
      <c r="A162" s="18" t="s">
        <v>502</v>
      </c>
    </row>
    <row r="163" ht="49.5" customHeight="1">
      <c r="A163" s="18"/>
    </row>
    <row r="164" ht="12.75" customHeight="1">
      <c r="A164" s="18"/>
    </row>
    <row r="165" ht="12.75" customHeight="1">
      <c r="A165" s="18"/>
    </row>
    <row r="166" ht="12.75" customHeight="1">
      <c r="A166" s="18"/>
    </row>
    <row r="167" ht="12.75" customHeight="1">
      <c r="A167" s="18"/>
    </row>
    <row r="168" ht="12.75" customHeight="1">
      <c r="A168" s="18"/>
    </row>
    <row r="169" ht="12.75" customHeight="1">
      <c r="A169" s="18"/>
    </row>
    <row r="170" ht="12.75" customHeight="1">
      <c r="A170" s="18"/>
    </row>
    <row r="171" ht="12.75" customHeight="1">
      <c r="A171" s="18"/>
    </row>
    <row r="172" ht="12.75" customHeight="1">
      <c r="A172" s="18"/>
    </row>
    <row r="173" ht="12.75" customHeight="1">
      <c r="A173" s="18"/>
    </row>
    <row r="174" ht="12.75" customHeight="1">
      <c r="A174" s="18"/>
    </row>
    <row r="175" ht="12.75" customHeight="1">
      <c r="A175" s="18"/>
    </row>
    <row r="176" ht="12.75" customHeight="1">
      <c r="A176" s="18"/>
    </row>
    <row r="177" ht="12.75" customHeight="1">
      <c r="A177" s="18"/>
    </row>
    <row r="178" ht="12.75" customHeight="1">
      <c r="A178" s="18"/>
    </row>
    <row r="179" ht="12.75" customHeight="1">
      <c r="A179" s="18"/>
    </row>
    <row r="180" ht="12.75" customHeight="1">
      <c r="A180" s="18"/>
    </row>
    <row r="181" ht="12.75" customHeight="1">
      <c r="A181" s="18"/>
    </row>
    <row r="182" ht="12.75" customHeight="1">
      <c r="A182" s="18"/>
    </row>
    <row r="183" ht="12.75" customHeight="1">
      <c r="A183" s="18"/>
    </row>
    <row r="184" ht="12.75" customHeight="1">
      <c r="A184" s="18"/>
    </row>
    <row r="185" ht="12.75" customHeight="1">
      <c r="A185" s="18"/>
    </row>
    <row r="186" ht="12.75" customHeight="1">
      <c r="A186" s="18"/>
    </row>
    <row r="187" ht="12.75" customHeight="1">
      <c r="A187" s="18"/>
    </row>
    <row r="188" ht="12.75" customHeight="1">
      <c r="A188" s="18"/>
    </row>
    <row r="189" ht="12.75" customHeight="1">
      <c r="A189" s="18"/>
    </row>
    <row r="190" ht="12.75" customHeight="1">
      <c r="A190" s="18"/>
    </row>
    <row r="191" ht="12.75" customHeight="1">
      <c r="A191" s="18"/>
    </row>
    <row r="192" ht="12.75" customHeight="1">
      <c r="A192" s="18"/>
    </row>
    <row r="193" ht="12.75" customHeight="1">
      <c r="A193" s="18"/>
    </row>
    <row r="194" ht="12.75" customHeight="1">
      <c r="A194" s="18"/>
    </row>
    <row r="195" ht="12.75" customHeight="1">
      <c r="A195" s="18"/>
    </row>
    <row r="196" ht="12.75" customHeight="1">
      <c r="A196" s="18"/>
    </row>
    <row r="197" ht="12.75" customHeight="1">
      <c r="A197" s="18"/>
    </row>
    <row r="198" ht="12.75" customHeight="1">
      <c r="A198" s="18"/>
    </row>
    <row r="199" ht="12.75" customHeight="1">
      <c r="A199" s="18"/>
    </row>
    <row r="200" ht="12.75" customHeight="1">
      <c r="A200" s="18"/>
    </row>
    <row r="201" ht="12.75" customHeight="1">
      <c r="A201" s="18"/>
    </row>
    <row r="202" ht="12.75" customHeight="1">
      <c r="A202" s="18"/>
    </row>
    <row r="203" ht="12.75" customHeight="1">
      <c r="A203" s="18"/>
    </row>
    <row r="204" ht="12.75" customHeight="1">
      <c r="A204" s="18"/>
    </row>
    <row r="205" ht="12.75" customHeight="1">
      <c r="A205" s="18"/>
    </row>
    <row r="206" ht="12.75" customHeight="1">
      <c r="A206" s="18"/>
    </row>
    <row r="207" ht="12.75" customHeight="1">
      <c r="A207" s="18"/>
    </row>
    <row r="208" ht="12.75" customHeight="1">
      <c r="A208" s="18"/>
    </row>
    <row r="209" ht="12.75" customHeight="1">
      <c r="A209" s="18"/>
    </row>
    <row r="210" ht="12.75" customHeight="1">
      <c r="A210" s="18"/>
    </row>
    <row r="211" ht="12.75" customHeight="1">
      <c r="A211" s="18"/>
    </row>
    <row r="212" ht="12.75" customHeight="1">
      <c r="A212" s="18"/>
    </row>
    <row r="213" ht="12.75" customHeight="1">
      <c r="A213" s="18"/>
    </row>
    <row r="214" ht="12.75" customHeight="1">
      <c r="A214" s="18"/>
    </row>
    <row r="215" ht="12.75" customHeight="1">
      <c r="A215" s="18"/>
    </row>
    <row r="216" ht="12.75" customHeight="1">
      <c r="A216" s="18"/>
    </row>
    <row r="217" ht="12.75" customHeight="1">
      <c r="A217" s="18"/>
    </row>
    <row r="218" ht="12.75" customHeight="1">
      <c r="A218" s="18"/>
    </row>
    <row r="219" ht="12.75" customHeight="1">
      <c r="A219" s="18"/>
    </row>
    <row r="220" ht="12.75" customHeight="1">
      <c r="A220" s="18"/>
    </row>
    <row r="221" ht="12.75" customHeight="1">
      <c r="A221" s="18"/>
    </row>
    <row r="222" ht="12.75" customHeight="1">
      <c r="A222" s="18"/>
    </row>
    <row r="223" ht="12.75" customHeight="1">
      <c r="A223" s="18"/>
    </row>
    <row r="224" ht="12.75" customHeight="1">
      <c r="A224" s="18"/>
    </row>
    <row r="225" ht="12.75" customHeight="1">
      <c r="A225" s="18"/>
    </row>
    <row r="226" ht="12.75" customHeight="1">
      <c r="A226" s="18"/>
    </row>
    <row r="227" ht="12.75" customHeight="1">
      <c r="A227" s="18"/>
    </row>
    <row r="228" ht="12.75" customHeight="1">
      <c r="A228" s="18"/>
    </row>
    <row r="229" ht="12.75" customHeight="1">
      <c r="A229" s="18"/>
    </row>
    <row r="230" ht="12.75" customHeight="1">
      <c r="A230" s="18"/>
    </row>
    <row r="231" ht="12.75" customHeight="1">
      <c r="A231" s="18"/>
    </row>
    <row r="232" ht="12.75" customHeight="1">
      <c r="A232" s="18"/>
    </row>
    <row r="233" ht="12.75" customHeight="1">
      <c r="A233" s="18"/>
    </row>
    <row r="234" ht="12.75" customHeight="1">
      <c r="A234" s="18"/>
    </row>
    <row r="235" ht="12.75" customHeight="1">
      <c r="A235" s="18"/>
    </row>
    <row r="236" ht="12.75" customHeight="1">
      <c r="A236" s="18"/>
    </row>
    <row r="237" ht="12.75" customHeight="1">
      <c r="A237" s="18"/>
    </row>
    <row r="238" ht="12.75" customHeight="1">
      <c r="A238" s="18"/>
    </row>
    <row r="239" ht="12.75" customHeight="1">
      <c r="A239" s="18"/>
    </row>
    <row r="240" ht="12.75" customHeight="1">
      <c r="A240" s="18"/>
    </row>
    <row r="241" ht="12.75" customHeight="1">
      <c r="A241" s="18"/>
    </row>
    <row r="242" ht="12.75" customHeight="1">
      <c r="A242" s="18"/>
    </row>
    <row r="243" ht="12.75" customHeight="1">
      <c r="A243" s="18"/>
    </row>
    <row r="244" ht="12.75" customHeight="1">
      <c r="A244" s="18"/>
    </row>
    <row r="245" ht="12.75" customHeight="1">
      <c r="A245" s="18"/>
    </row>
    <row r="246" ht="12.75" customHeight="1">
      <c r="A246" s="18"/>
    </row>
    <row r="247" ht="12.75" customHeight="1">
      <c r="A247" s="18"/>
    </row>
    <row r="248" ht="12.75" customHeight="1">
      <c r="A248" s="18"/>
    </row>
    <row r="249" ht="12.75" customHeight="1">
      <c r="A249" s="18"/>
    </row>
    <row r="250" ht="12.75" customHeight="1">
      <c r="A250" s="18"/>
    </row>
    <row r="251" ht="12.75" customHeight="1">
      <c r="A251" s="18"/>
    </row>
    <row r="252" ht="12.75" customHeight="1">
      <c r="A252" s="18"/>
    </row>
    <row r="253" ht="12.75" customHeight="1">
      <c r="A253" s="18"/>
    </row>
    <row r="254" ht="12.75" customHeight="1">
      <c r="A254" s="18"/>
    </row>
    <row r="255" ht="12.75" customHeight="1">
      <c r="A255" s="18"/>
    </row>
    <row r="256" ht="12.75" customHeight="1">
      <c r="A256" s="18"/>
    </row>
    <row r="257" ht="12.75" customHeight="1">
      <c r="A257" s="18"/>
    </row>
    <row r="258" ht="12.75" customHeight="1">
      <c r="A258" s="18"/>
    </row>
    <row r="259" ht="12.75" customHeight="1">
      <c r="A259" s="18"/>
    </row>
    <row r="260" ht="12.75" customHeight="1">
      <c r="A260" s="18"/>
    </row>
    <row r="261" ht="12.75" customHeight="1">
      <c r="A261" s="18"/>
    </row>
    <row r="262" ht="12.75" customHeight="1">
      <c r="A262" s="18"/>
    </row>
    <row r="263" ht="12.75" customHeight="1">
      <c r="A263" s="18"/>
    </row>
    <row r="264" ht="12.75" customHeight="1">
      <c r="A264" s="18"/>
    </row>
    <row r="265" ht="12.75" customHeight="1">
      <c r="A265" s="18"/>
    </row>
    <row r="266" ht="12.75" customHeight="1">
      <c r="A266" s="18"/>
    </row>
    <row r="267" ht="12.75" customHeight="1">
      <c r="A267" s="18"/>
    </row>
    <row r="268" ht="12.75" customHeight="1">
      <c r="A268" s="18"/>
    </row>
    <row r="269" ht="12.75" customHeight="1">
      <c r="A269" s="18"/>
    </row>
    <row r="270" ht="12.75" customHeight="1">
      <c r="A270" s="18"/>
    </row>
    <row r="271" ht="12.75" customHeight="1">
      <c r="A271" s="18"/>
    </row>
    <row r="272" ht="12.75" customHeight="1">
      <c r="A272" s="18"/>
    </row>
    <row r="273" ht="12.75" customHeight="1">
      <c r="A273" s="18"/>
    </row>
    <row r="274" ht="12.75" customHeight="1">
      <c r="A274" s="18"/>
    </row>
    <row r="275" ht="12.75" customHeight="1">
      <c r="A275" s="18"/>
    </row>
    <row r="276" ht="12.75" customHeight="1">
      <c r="A276" s="18"/>
    </row>
    <row r="277" ht="12.75" customHeight="1">
      <c r="A277" s="18"/>
    </row>
    <row r="278" ht="12.75" customHeight="1">
      <c r="A278" s="18"/>
    </row>
    <row r="279" ht="12.75" customHeight="1">
      <c r="A279" s="18"/>
    </row>
    <row r="280" ht="12.75" customHeight="1">
      <c r="A280" s="18"/>
    </row>
    <row r="281" ht="12.75" customHeight="1">
      <c r="A281" s="18"/>
    </row>
    <row r="282" ht="12.75" customHeight="1">
      <c r="A282" s="18"/>
    </row>
    <row r="283" ht="12.75" customHeight="1">
      <c r="A283" s="18"/>
    </row>
    <row r="284" ht="12.75" customHeight="1">
      <c r="A284" s="18"/>
    </row>
    <row r="285" ht="12.75" customHeight="1">
      <c r="A285" s="18"/>
    </row>
    <row r="286" ht="12.75" customHeight="1">
      <c r="A286" s="18"/>
    </row>
    <row r="287" ht="12.75" customHeight="1">
      <c r="A287" s="18"/>
    </row>
    <row r="288" ht="12.75" customHeight="1">
      <c r="A288" s="18"/>
    </row>
    <row r="289" ht="12.75" customHeight="1">
      <c r="A289" s="18"/>
    </row>
    <row r="290" ht="12.75" customHeight="1">
      <c r="A290" s="18"/>
    </row>
    <row r="291" ht="12.75" customHeight="1">
      <c r="A291" s="18"/>
    </row>
    <row r="292" ht="12.75" customHeight="1">
      <c r="A292" s="18"/>
    </row>
    <row r="293" ht="12.75" customHeight="1">
      <c r="A293" s="18"/>
    </row>
    <row r="294" ht="12.75" customHeight="1">
      <c r="A294" s="18"/>
    </row>
    <row r="295" ht="12.75" customHeight="1">
      <c r="A295" s="18"/>
    </row>
    <row r="296" ht="12.75" customHeight="1">
      <c r="A296" s="18"/>
    </row>
    <row r="297" ht="12.75" customHeight="1">
      <c r="A297" s="18"/>
    </row>
    <row r="298" ht="12.75" customHeight="1">
      <c r="A298" s="18"/>
    </row>
    <row r="299" ht="12.75" customHeight="1">
      <c r="A299" s="18"/>
    </row>
    <row r="300" ht="12.75" customHeight="1">
      <c r="A300" s="18"/>
    </row>
    <row r="301" ht="12.75" customHeight="1">
      <c r="A301" s="18"/>
    </row>
    <row r="302" ht="12.75" customHeight="1">
      <c r="A302" s="18"/>
    </row>
    <row r="303" ht="12.75" customHeight="1">
      <c r="A303" s="18"/>
    </row>
    <row r="304" ht="12.75" customHeight="1">
      <c r="A304" s="18"/>
    </row>
    <row r="305" ht="12.75" customHeight="1">
      <c r="A305" s="18"/>
    </row>
    <row r="306" ht="12.75" customHeight="1">
      <c r="A306" s="18"/>
    </row>
    <row r="307" ht="12.75" customHeight="1">
      <c r="A307" s="18"/>
    </row>
    <row r="308" ht="12.75" customHeight="1">
      <c r="A308" s="18"/>
    </row>
    <row r="309" ht="12.75" customHeight="1">
      <c r="A309" s="18"/>
    </row>
    <row r="310" ht="12.75" customHeight="1">
      <c r="A310" s="18"/>
    </row>
    <row r="311" ht="12.75" customHeight="1">
      <c r="A311" s="18"/>
    </row>
    <row r="312" ht="12.75" customHeight="1">
      <c r="A312" s="18"/>
    </row>
    <row r="313" ht="12.75" customHeight="1">
      <c r="A313" s="18"/>
    </row>
    <row r="314" ht="12.75" customHeight="1">
      <c r="A314" s="18"/>
    </row>
    <row r="315" ht="12.75" customHeight="1">
      <c r="A315" s="18"/>
    </row>
    <row r="316" ht="12.75" customHeight="1">
      <c r="A316" s="18"/>
    </row>
    <row r="317" ht="12.75" customHeight="1">
      <c r="A317" s="18"/>
    </row>
    <row r="318" ht="12.75" customHeight="1">
      <c r="A318" s="18"/>
    </row>
    <row r="319" ht="12.75" customHeight="1">
      <c r="A319" s="18"/>
    </row>
    <row r="320" ht="12.75" customHeight="1">
      <c r="A320" s="18"/>
    </row>
    <row r="321" ht="12.75" customHeight="1">
      <c r="A321" s="18"/>
    </row>
    <row r="322" ht="12.75" customHeight="1">
      <c r="A322" s="18"/>
    </row>
    <row r="323" ht="12.75" customHeight="1">
      <c r="A323" s="18"/>
    </row>
    <row r="324" ht="12.75" customHeight="1">
      <c r="A324" s="18"/>
    </row>
    <row r="325" ht="12.75" customHeight="1">
      <c r="A325" s="18"/>
    </row>
    <row r="326" ht="12.75" customHeight="1">
      <c r="A326" s="18"/>
    </row>
    <row r="327" ht="12.75" customHeight="1">
      <c r="A327" s="18"/>
    </row>
    <row r="328" ht="12.75" customHeight="1">
      <c r="A328" s="18"/>
    </row>
    <row r="329" ht="12.75" customHeight="1">
      <c r="A329" s="18"/>
    </row>
    <row r="330" ht="12.75" customHeight="1">
      <c r="A330" s="18"/>
    </row>
    <row r="331" ht="12.75" customHeight="1">
      <c r="A331" s="18"/>
    </row>
    <row r="332" ht="12.75" customHeight="1">
      <c r="A332" s="18"/>
    </row>
    <row r="333" ht="12.75" customHeight="1">
      <c r="A333" s="18"/>
    </row>
    <row r="334" ht="12.75" customHeight="1">
      <c r="A334" s="18"/>
    </row>
    <row r="335" ht="12.75" customHeight="1">
      <c r="A335" s="18"/>
    </row>
    <row r="336" ht="12.75" customHeight="1">
      <c r="A336" s="18"/>
    </row>
    <row r="337" ht="12.75" customHeight="1">
      <c r="A337" s="18"/>
    </row>
    <row r="338" ht="12.75" customHeight="1">
      <c r="A338" s="18"/>
    </row>
    <row r="339" ht="12.75" customHeight="1">
      <c r="A339" s="18"/>
    </row>
    <row r="340" ht="12.75" customHeight="1">
      <c r="A340" s="18"/>
    </row>
    <row r="341" ht="12.75" customHeight="1">
      <c r="A341" s="18"/>
    </row>
    <row r="342" ht="12.75" customHeight="1">
      <c r="A342" s="18"/>
    </row>
    <row r="343" ht="12.75" customHeight="1">
      <c r="A343" s="18"/>
    </row>
    <row r="344" ht="12.75" customHeight="1">
      <c r="A344" s="18"/>
    </row>
    <row r="345" ht="12.75" customHeight="1">
      <c r="A345" s="18"/>
    </row>
    <row r="346" ht="12.75" customHeight="1">
      <c r="A346" s="18"/>
    </row>
    <row r="347" ht="12.75" customHeight="1">
      <c r="A347" s="18"/>
    </row>
    <row r="348" ht="12.75" customHeight="1">
      <c r="A348" s="18"/>
    </row>
    <row r="349" ht="12.75" customHeight="1">
      <c r="A349" s="18"/>
    </row>
    <row r="350" ht="12.75" customHeight="1">
      <c r="A350" s="18"/>
    </row>
    <row r="351" ht="12.75" customHeight="1">
      <c r="A351" s="18"/>
    </row>
    <row r="352" ht="12.75" customHeight="1">
      <c r="A352" s="18"/>
    </row>
    <row r="353" ht="12.75" customHeight="1">
      <c r="A353" s="18"/>
    </row>
    <row r="354" ht="12.75" customHeight="1">
      <c r="A354" s="18"/>
    </row>
    <row r="355" ht="12.75" customHeight="1">
      <c r="A355" s="18"/>
    </row>
    <row r="356" ht="12.75" customHeight="1">
      <c r="A356" s="18"/>
    </row>
    <row r="357" ht="12.75" customHeight="1">
      <c r="A357" s="18"/>
    </row>
    <row r="358" ht="12.75" customHeight="1">
      <c r="A358" s="18"/>
    </row>
    <row r="359" ht="12.75" customHeight="1">
      <c r="A359" s="18"/>
    </row>
    <row r="360" ht="12.75" customHeight="1">
      <c r="A360" s="18"/>
    </row>
    <row r="361" ht="12.75" customHeight="1">
      <c r="A361" s="18"/>
    </row>
    <row r="362" ht="12.75" customHeight="1">
      <c r="A362" s="18"/>
    </row>
    <row r="363" ht="12.75" customHeight="1">
      <c r="A363" s="18"/>
    </row>
    <row r="364" ht="12.75" customHeight="1">
      <c r="A364" s="18"/>
    </row>
    <row r="365" ht="12.75" customHeight="1">
      <c r="A365" s="18"/>
    </row>
    <row r="366" ht="12.75" customHeight="1">
      <c r="A366" s="18"/>
    </row>
    <row r="367" ht="12.75" customHeight="1">
      <c r="A367" s="18"/>
    </row>
    <row r="368" ht="12.75" customHeight="1">
      <c r="A368" s="18"/>
    </row>
    <row r="369" ht="12.75" customHeight="1">
      <c r="A369" s="18"/>
    </row>
    <row r="370" ht="12.75" customHeight="1">
      <c r="A370" s="18"/>
    </row>
    <row r="371" ht="12.75" customHeight="1">
      <c r="A371" s="18"/>
    </row>
    <row r="372" ht="12.75" customHeight="1">
      <c r="A372" s="18"/>
    </row>
    <row r="373" ht="12.75" customHeight="1">
      <c r="A373" s="18"/>
    </row>
    <row r="374" ht="12.75" customHeight="1">
      <c r="A374" s="18"/>
    </row>
    <row r="375" ht="12.75" customHeight="1">
      <c r="A375" s="18"/>
    </row>
    <row r="376" ht="12.75" customHeight="1">
      <c r="A376" s="18"/>
    </row>
    <row r="377" ht="12.75" customHeight="1">
      <c r="A377" s="18"/>
    </row>
    <row r="378" ht="12.75" customHeight="1">
      <c r="A378" s="18"/>
    </row>
    <row r="379" ht="12.75" customHeight="1">
      <c r="A379" s="18"/>
    </row>
    <row r="380" ht="12.75" customHeight="1">
      <c r="A380" s="18"/>
    </row>
    <row r="381" ht="12.75" customHeight="1">
      <c r="A381" s="18"/>
    </row>
    <row r="382" ht="12.75" customHeight="1">
      <c r="A382" s="18"/>
    </row>
    <row r="383" ht="12.75" customHeight="1">
      <c r="A383" s="18"/>
    </row>
    <row r="384" ht="12.75" customHeight="1">
      <c r="A384" s="18"/>
    </row>
    <row r="385" ht="12.75" customHeight="1">
      <c r="A385" s="18"/>
    </row>
    <row r="386" ht="12.75" customHeight="1">
      <c r="A386" s="18"/>
    </row>
    <row r="387" ht="12.75" customHeight="1">
      <c r="A387" s="18"/>
    </row>
    <row r="388" ht="12.75" customHeight="1">
      <c r="A388" s="18"/>
    </row>
    <row r="389" ht="12.75" customHeight="1">
      <c r="A389" s="18"/>
    </row>
    <row r="390" ht="12.75" customHeight="1">
      <c r="A390" s="18"/>
    </row>
    <row r="391" ht="12.75" customHeight="1">
      <c r="A391" s="18"/>
    </row>
    <row r="392" ht="12.75" customHeight="1">
      <c r="A392" s="18"/>
    </row>
    <row r="393" ht="12.75" customHeight="1">
      <c r="A393" s="18"/>
    </row>
    <row r="394" ht="12.75" customHeight="1">
      <c r="A394" s="18"/>
    </row>
    <row r="395" ht="12.75" customHeight="1">
      <c r="A395" s="18"/>
    </row>
    <row r="396" ht="12.75" customHeight="1">
      <c r="A396" s="18"/>
    </row>
    <row r="397" ht="12.75" customHeight="1">
      <c r="A397" s="18"/>
    </row>
    <row r="398" ht="12.75" customHeight="1">
      <c r="A398" s="18"/>
    </row>
    <row r="399" ht="12.75" customHeight="1">
      <c r="A399" s="18"/>
    </row>
    <row r="400" ht="12.75" customHeight="1">
      <c r="A400" s="18"/>
    </row>
    <row r="401" ht="12.75" customHeight="1">
      <c r="A401" s="18"/>
    </row>
    <row r="402" ht="12.75" customHeight="1">
      <c r="A402" s="18"/>
    </row>
    <row r="403" ht="12.75" customHeight="1">
      <c r="A403" s="18"/>
    </row>
    <row r="404" ht="12.75" customHeight="1">
      <c r="A404" s="18"/>
    </row>
    <row r="405" ht="12.75" customHeight="1">
      <c r="A405" s="18"/>
    </row>
    <row r="406" ht="12.75" customHeight="1">
      <c r="A406" s="18"/>
    </row>
    <row r="407" ht="12.75" customHeight="1">
      <c r="A407" s="18"/>
    </row>
    <row r="408" ht="12.75" customHeight="1">
      <c r="A408" s="18"/>
    </row>
    <row r="409" ht="12.75" customHeight="1">
      <c r="A409" s="18"/>
    </row>
    <row r="410" ht="12.75" customHeight="1">
      <c r="A410" s="18"/>
    </row>
    <row r="411" ht="12.75" customHeight="1">
      <c r="A411" s="18"/>
    </row>
    <row r="412" ht="12.75" customHeight="1">
      <c r="A412" s="18"/>
    </row>
    <row r="413" ht="12.75" customHeight="1">
      <c r="A413" s="18"/>
    </row>
    <row r="414" ht="12.75" customHeight="1">
      <c r="A414" s="18"/>
    </row>
    <row r="415" ht="12.75" customHeight="1">
      <c r="A415" s="18"/>
    </row>
    <row r="416" ht="12.75" customHeight="1">
      <c r="A416" s="18"/>
    </row>
    <row r="417" ht="12.75" customHeight="1">
      <c r="A417" s="18"/>
    </row>
    <row r="418" ht="12.75" customHeight="1">
      <c r="A418" s="18"/>
    </row>
    <row r="419" ht="12.75" customHeight="1">
      <c r="A419" s="18"/>
    </row>
    <row r="420" ht="12.75" customHeight="1">
      <c r="A420" s="18"/>
    </row>
    <row r="421" ht="12.75" customHeight="1">
      <c r="A421" s="18"/>
    </row>
    <row r="422" ht="12.75" customHeight="1">
      <c r="A422" s="18"/>
    </row>
    <row r="423" ht="12.75" customHeight="1">
      <c r="A423" s="18"/>
    </row>
    <row r="424" ht="12.75" customHeight="1">
      <c r="A424" s="18"/>
    </row>
    <row r="425" ht="12.75" customHeight="1">
      <c r="A425" s="18"/>
    </row>
    <row r="426" ht="12.75" customHeight="1">
      <c r="A426" s="18"/>
    </row>
    <row r="427" ht="12.75" customHeight="1">
      <c r="A427" s="18"/>
    </row>
    <row r="428" ht="12.75" customHeight="1">
      <c r="A428" s="18"/>
    </row>
    <row r="429" ht="12.75" customHeight="1">
      <c r="A429" s="18"/>
    </row>
    <row r="430" ht="12.75" customHeight="1">
      <c r="A430" s="18"/>
    </row>
    <row r="431" ht="12.75" customHeight="1">
      <c r="A431" s="18"/>
    </row>
    <row r="432" ht="12.75" customHeight="1">
      <c r="A432" s="18"/>
    </row>
    <row r="433" ht="12.75" customHeight="1">
      <c r="A433" s="18"/>
    </row>
    <row r="434" ht="12.75" customHeight="1">
      <c r="A434" s="18"/>
    </row>
    <row r="435" ht="12.75" customHeight="1">
      <c r="A435" s="18"/>
    </row>
    <row r="436" ht="12.75" customHeight="1">
      <c r="A436" s="18"/>
    </row>
    <row r="437" ht="12.75" customHeight="1">
      <c r="A437" s="18"/>
    </row>
    <row r="438" ht="12.75" customHeight="1">
      <c r="A438" s="18"/>
    </row>
    <row r="439" ht="12.75" customHeight="1">
      <c r="A439" s="18"/>
    </row>
    <row r="440" ht="12.75" customHeight="1">
      <c r="A440" s="18"/>
    </row>
    <row r="441" ht="12.75" customHeight="1">
      <c r="A441" s="18"/>
    </row>
    <row r="442" ht="12.75" customHeight="1">
      <c r="A442" s="18"/>
    </row>
    <row r="443" ht="12.75" customHeight="1">
      <c r="A443" s="18"/>
    </row>
    <row r="444" ht="12.75" customHeight="1">
      <c r="A444" s="18"/>
    </row>
  </sheetData>
  <sheetProtection/>
  <printOptions/>
  <pageMargins left="0.7874015748031497" right="0.7874015748031497" top="0.7874015748031497" bottom="0.3937007874015748" header="0.5118110236220472" footer="0.5118110236220472"/>
  <pageSetup horizontalDpi="600" verticalDpi="600" orientation="portrait" paperSize="9" r:id="rId2"/>
  <rowBreaks count="4" manualBreakCount="4">
    <brk id="33" max="255" man="1"/>
    <brk id="73" max="255" man="1"/>
    <brk id="98" max="255" man="1"/>
    <brk id="136" max="255" man="1"/>
  </rowBreaks>
  <drawing r:id="rId1"/>
</worksheet>
</file>

<file path=xl/worksheets/sheet5.xml><?xml version="1.0" encoding="utf-8"?>
<worksheet xmlns="http://schemas.openxmlformats.org/spreadsheetml/2006/main" xmlns:r="http://schemas.openxmlformats.org/officeDocument/2006/relationships">
  <dimension ref="A1:B51"/>
  <sheetViews>
    <sheetView zoomScalePageLayoutView="0" workbookViewId="0" topLeftCell="A1">
      <selection activeCell="A1" sqref="A1"/>
    </sheetView>
  </sheetViews>
  <sheetFormatPr defaultColWidth="11.421875" defaultRowHeight="12.75" customHeight="1"/>
  <cols>
    <col min="1" max="1" width="86.140625" style="34" customWidth="1"/>
    <col min="2" max="2" width="3.00390625" style="34" bestFit="1" customWidth="1"/>
    <col min="3" max="3" width="84.00390625" style="34" customWidth="1"/>
    <col min="4" max="16384" width="11.421875" style="34" customWidth="1"/>
  </cols>
  <sheetData>
    <row r="1" ht="12.75" customHeight="1">
      <c r="A1" s="23" t="s">
        <v>511</v>
      </c>
    </row>
    <row r="4" ht="12.75" customHeight="1">
      <c r="A4" s="36" t="s">
        <v>596</v>
      </c>
    </row>
    <row r="5" ht="12.75" customHeight="1">
      <c r="A5" s="36"/>
    </row>
    <row r="6" ht="12.75" customHeight="1">
      <c r="A6" s="34" t="s">
        <v>523</v>
      </c>
    </row>
    <row r="7" ht="12.75" customHeight="1">
      <c r="A7" s="34" t="s">
        <v>524</v>
      </c>
    </row>
    <row r="8" ht="12.75" customHeight="1">
      <c r="A8" s="34" t="s">
        <v>513</v>
      </c>
    </row>
    <row r="10" ht="12.75" customHeight="1">
      <c r="A10" s="35" t="s">
        <v>514</v>
      </c>
    </row>
    <row r="11" ht="12.75" customHeight="1">
      <c r="A11" s="37" t="s">
        <v>430</v>
      </c>
    </row>
    <row r="12" spans="1:2" ht="12.75" customHeight="1">
      <c r="A12" s="38" t="s">
        <v>432</v>
      </c>
      <c r="B12" s="718"/>
    </row>
    <row r="13" spans="1:2" ht="12.75" customHeight="1">
      <c r="A13" s="34" t="s">
        <v>431</v>
      </c>
      <c r="B13" s="35"/>
    </row>
    <row r="14" spans="1:2" ht="12.75" customHeight="1">
      <c r="A14" s="38" t="s">
        <v>525</v>
      </c>
      <c r="B14" s="718"/>
    </row>
    <row r="15" ht="12.75" customHeight="1">
      <c r="A15" s="34" t="s">
        <v>0</v>
      </c>
    </row>
    <row r="16" ht="12.75" customHeight="1">
      <c r="A16" s="38" t="s">
        <v>526</v>
      </c>
    </row>
    <row r="17" ht="12.75" customHeight="1">
      <c r="A17" s="35" t="s">
        <v>527</v>
      </c>
    </row>
    <row r="18" ht="12.75" customHeight="1">
      <c r="A18" s="38" t="s">
        <v>528</v>
      </c>
    </row>
    <row r="19" ht="12.75" customHeight="1">
      <c r="A19" s="38"/>
    </row>
    <row r="20" ht="12.75" customHeight="1">
      <c r="A20" s="38" t="s">
        <v>600</v>
      </c>
    </row>
    <row r="21" ht="12.75" customHeight="1">
      <c r="A21" s="38" t="s">
        <v>601</v>
      </c>
    </row>
    <row r="22" ht="12.75" customHeight="1">
      <c r="A22" s="38" t="s">
        <v>602</v>
      </c>
    </row>
    <row r="23" ht="12.75" customHeight="1">
      <c r="A23" s="38" t="s">
        <v>603</v>
      </c>
    </row>
    <row r="24" ht="12.75" customHeight="1">
      <c r="A24" s="38" t="s">
        <v>603</v>
      </c>
    </row>
    <row r="25" ht="12.75" customHeight="1">
      <c r="A25" s="38"/>
    </row>
    <row r="26" ht="12.75" customHeight="1">
      <c r="A26" s="35" t="s">
        <v>520</v>
      </c>
    </row>
    <row r="27" ht="12.75" customHeight="1">
      <c r="A27" s="37" t="s">
        <v>597</v>
      </c>
    </row>
    <row r="28" ht="12.75" customHeight="1">
      <c r="A28" s="38"/>
    </row>
    <row r="29" ht="12.75" customHeight="1">
      <c r="A29" s="35" t="s">
        <v>515</v>
      </c>
    </row>
    <row r="30" ht="12">
      <c r="A30" s="38" t="s">
        <v>529</v>
      </c>
    </row>
    <row r="31" ht="12">
      <c r="A31" s="38" t="s">
        <v>530</v>
      </c>
    </row>
    <row r="33" ht="12.75" customHeight="1">
      <c r="A33" s="34" t="s">
        <v>599</v>
      </c>
    </row>
    <row r="34" ht="12.75" customHeight="1">
      <c r="A34" s="38" t="s">
        <v>531</v>
      </c>
    </row>
    <row r="35" ht="12.75" customHeight="1">
      <c r="A35" s="35" t="s">
        <v>532</v>
      </c>
    </row>
    <row r="36" ht="12.75" customHeight="1">
      <c r="A36" s="35"/>
    </row>
    <row r="37" ht="12.75" customHeight="1">
      <c r="A37" s="35" t="s">
        <v>604</v>
      </c>
    </row>
    <row r="38" ht="12.75" customHeight="1">
      <c r="A38" s="38" t="s">
        <v>605</v>
      </c>
    </row>
    <row r="40" ht="12.75" customHeight="1">
      <c r="A40" s="35" t="s">
        <v>516</v>
      </c>
    </row>
    <row r="41" ht="12.75" customHeight="1">
      <c r="A41" s="37" t="s">
        <v>533</v>
      </c>
    </row>
    <row r="43" ht="12.75" customHeight="1">
      <c r="A43" s="35" t="s">
        <v>518</v>
      </c>
    </row>
    <row r="44" ht="12.75" customHeight="1">
      <c r="A44" s="38" t="s">
        <v>606</v>
      </c>
    </row>
    <row r="46" ht="12.75" customHeight="1">
      <c r="A46" s="35" t="s">
        <v>519</v>
      </c>
    </row>
    <row r="47" ht="12.75" customHeight="1">
      <c r="A47" s="37" t="s">
        <v>534</v>
      </c>
    </row>
    <row r="48" ht="12.75" customHeight="1">
      <c r="A48" s="38" t="s">
        <v>598</v>
      </c>
    </row>
    <row r="50" ht="12.75" customHeight="1">
      <c r="A50" s="35" t="s">
        <v>521</v>
      </c>
    </row>
    <row r="51" ht="12.75" customHeight="1">
      <c r="A51" s="37" t="s">
        <v>535</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46"/>
  <sheetViews>
    <sheetView zoomScalePageLayoutView="0" workbookViewId="0" topLeftCell="A1">
      <selection activeCell="A1" sqref="A1"/>
    </sheetView>
  </sheetViews>
  <sheetFormatPr defaultColWidth="11.421875" defaultRowHeight="12.75"/>
  <cols>
    <col min="1" max="1" width="95.57421875" style="1464" customWidth="1"/>
    <col min="2" max="2" width="95.57421875" style="1463" customWidth="1"/>
    <col min="3" max="16384" width="11.421875" style="1463" customWidth="1"/>
  </cols>
  <sheetData>
    <row r="1" ht="12.75">
      <c r="A1" s="1483" t="s">
        <v>512</v>
      </c>
    </row>
    <row r="2" ht="12.75">
      <c r="A2" s="1483"/>
    </row>
    <row r="3" ht="12.75">
      <c r="A3" s="1483"/>
    </row>
    <row r="4" ht="12.75">
      <c r="A4" s="1487" t="s">
        <v>577</v>
      </c>
    </row>
    <row r="5" ht="12.75">
      <c r="A5" s="1486"/>
    </row>
    <row r="6" ht="12.75">
      <c r="A6" s="1486"/>
    </row>
    <row r="7" ht="60">
      <c r="A7" s="1485" t="s">
        <v>624</v>
      </c>
    </row>
    <row r="8" ht="12.75">
      <c r="A8" s="1484"/>
    </row>
    <row r="9" ht="72">
      <c r="A9" s="1482" t="s">
        <v>623</v>
      </c>
    </row>
    <row r="10" ht="73.5">
      <c r="A10" s="1482" t="s">
        <v>630</v>
      </c>
    </row>
    <row r="11" ht="12.75">
      <c r="A11" s="1480"/>
    </row>
    <row r="12" ht="24">
      <c r="A12" s="1480" t="s">
        <v>622</v>
      </c>
    </row>
    <row r="13" ht="24">
      <c r="A13" s="1480" t="s">
        <v>621</v>
      </c>
    </row>
    <row r="14" ht="24">
      <c r="A14" s="1480" t="s">
        <v>620</v>
      </c>
    </row>
    <row r="15" ht="24">
      <c r="A15" s="1480" t="s">
        <v>625</v>
      </c>
    </row>
    <row r="16" ht="24">
      <c r="A16" s="1480" t="s">
        <v>626</v>
      </c>
    </row>
    <row r="17" ht="12.75">
      <c r="A17" s="1482"/>
    </row>
    <row r="18" ht="24">
      <c r="A18" s="1482" t="s">
        <v>2</v>
      </c>
    </row>
    <row r="19" ht="12.75">
      <c r="A19" s="1479"/>
    </row>
    <row r="20" ht="50.25" customHeight="1">
      <c r="A20" s="1482" t="s">
        <v>619</v>
      </c>
    </row>
    <row r="21" ht="25.5" customHeight="1">
      <c r="A21" s="1467" t="s">
        <v>517</v>
      </c>
    </row>
    <row r="22" spans="1:2" ht="60" customHeight="1">
      <c r="A22" s="1482" t="s">
        <v>618</v>
      </c>
      <c r="B22" s="1479"/>
    </row>
    <row r="23" ht="12.75" hidden="1">
      <c r="A23" s="1479"/>
    </row>
    <row r="24" ht="12.75">
      <c r="A24" s="1479"/>
    </row>
    <row r="25" ht="12.75">
      <c r="A25" s="1479"/>
    </row>
    <row r="26" ht="12.75">
      <c r="A26" s="1480"/>
    </row>
    <row r="27" ht="24">
      <c r="A27" s="1480" t="s">
        <v>429</v>
      </c>
    </row>
    <row r="28" ht="12.75">
      <c r="A28" s="1480"/>
    </row>
    <row r="29" ht="12.75">
      <c r="A29" s="1480"/>
    </row>
    <row r="30" ht="12.75">
      <c r="A30" s="1480"/>
    </row>
    <row r="31" ht="12.75">
      <c r="A31" s="1483" t="s">
        <v>522</v>
      </c>
    </row>
    <row r="32" ht="12.75">
      <c r="A32" s="1483"/>
    </row>
    <row r="33" ht="12.75">
      <c r="A33" s="1467"/>
    </row>
    <row r="34" spans="1:2" ht="48">
      <c r="A34" s="1480" t="s">
        <v>617</v>
      </c>
      <c r="B34" s="1481"/>
    </row>
    <row r="35" ht="12.75">
      <c r="A35" s="1481"/>
    </row>
    <row r="36" spans="1:2" ht="46.5" customHeight="1">
      <c r="A36" s="1482" t="s">
        <v>631</v>
      </c>
      <c r="B36" s="1479"/>
    </row>
    <row r="37" ht="24">
      <c r="A37" s="1482" t="s">
        <v>616</v>
      </c>
    </row>
    <row r="38" ht="12.75">
      <c r="A38" s="1481"/>
    </row>
    <row r="39" ht="48">
      <c r="A39" s="1539" t="s">
        <v>632</v>
      </c>
    </row>
    <row r="40" ht="12.75">
      <c r="A40" s="1479"/>
    </row>
    <row r="41" ht="24">
      <c r="A41" s="1480" t="s">
        <v>190</v>
      </c>
    </row>
    <row r="42" ht="12.75">
      <c r="A42" s="1479" t="s">
        <v>3</v>
      </c>
    </row>
    <row r="43" ht="15">
      <c r="A43" s="1478"/>
    </row>
    <row r="44" ht="15">
      <c r="A44" s="1478"/>
    </row>
    <row r="45" ht="13.5">
      <c r="A45" s="1477" t="s">
        <v>615</v>
      </c>
    </row>
    <row r="46" ht="12.75">
      <c r="A46" s="1476"/>
    </row>
    <row r="47" ht="76.5">
      <c r="A47" s="1473" t="s">
        <v>614</v>
      </c>
    </row>
    <row r="48" ht="75">
      <c r="A48" s="1473" t="s">
        <v>613</v>
      </c>
    </row>
    <row r="49" ht="37.5">
      <c r="A49" s="1473" t="s">
        <v>633</v>
      </c>
    </row>
    <row r="50" ht="12.75">
      <c r="A50" s="1475"/>
    </row>
    <row r="51" ht="103.5">
      <c r="A51" s="1473" t="s">
        <v>627</v>
      </c>
    </row>
    <row r="52" ht="12.75">
      <c r="A52" s="1474"/>
    </row>
    <row r="53" ht="25.5">
      <c r="A53" s="1473" t="s">
        <v>612</v>
      </c>
    </row>
    <row r="54" ht="12.75">
      <c r="A54" s="1472"/>
    </row>
    <row r="55" ht="12.75">
      <c r="A55" s="1467"/>
    </row>
    <row r="56" ht="12.75">
      <c r="A56" s="1467"/>
    </row>
    <row r="57" ht="12.75">
      <c r="A57" s="1467"/>
    </row>
    <row r="58" ht="12.75">
      <c r="A58" s="1467"/>
    </row>
    <row r="59" ht="12.75">
      <c r="A59" s="1467"/>
    </row>
    <row r="60" ht="15">
      <c r="A60" s="1471"/>
    </row>
    <row r="61" ht="12.75">
      <c r="A61" s="1467"/>
    </row>
    <row r="62" ht="12.75">
      <c r="A62" s="1467"/>
    </row>
    <row r="63" ht="12.75">
      <c r="A63" s="1467"/>
    </row>
    <row r="64" ht="12.75">
      <c r="A64" s="1467"/>
    </row>
    <row r="65" ht="12.75">
      <c r="A65" s="1467"/>
    </row>
    <row r="66" ht="12.75">
      <c r="A66" s="1467"/>
    </row>
    <row r="67" ht="12.75">
      <c r="A67" s="1467"/>
    </row>
    <row r="68" ht="12.75">
      <c r="A68" s="1469"/>
    </row>
    <row r="69" ht="12.75">
      <c r="A69" s="1465"/>
    </row>
    <row r="70" ht="12.75">
      <c r="A70" s="1467"/>
    </row>
    <row r="71" ht="12.75">
      <c r="A71" s="1467"/>
    </row>
    <row r="72" ht="12.75">
      <c r="A72" s="1467"/>
    </row>
    <row r="73" ht="12.75">
      <c r="A73" s="1467"/>
    </row>
    <row r="74" ht="12.75">
      <c r="A74" s="1467"/>
    </row>
    <row r="75" ht="12.75">
      <c r="A75" s="1467"/>
    </row>
    <row r="76" ht="12.75">
      <c r="A76" s="1467"/>
    </row>
    <row r="77" ht="12.75">
      <c r="A77" s="1467"/>
    </row>
    <row r="78" ht="15">
      <c r="A78" s="1471"/>
    </row>
    <row r="79" ht="12.75">
      <c r="A79" s="1467"/>
    </row>
    <row r="80" ht="12.75">
      <c r="A80" s="1467"/>
    </row>
    <row r="81" ht="12.75">
      <c r="A81" s="1467"/>
    </row>
    <row r="82" ht="12.75">
      <c r="A82" s="1467"/>
    </row>
    <row r="83" ht="12.75">
      <c r="A83" s="1467"/>
    </row>
    <row r="84" ht="12.75">
      <c r="A84" s="1467"/>
    </row>
    <row r="85" ht="12.75">
      <c r="A85" s="1470"/>
    </row>
    <row r="86" ht="12.75">
      <c r="A86" s="1466"/>
    </row>
    <row r="87" ht="12.75">
      <c r="A87" s="1466"/>
    </row>
    <row r="88" ht="12.75">
      <c r="A88" s="1467"/>
    </row>
    <row r="89" ht="12.75">
      <c r="A89" s="1467"/>
    </row>
    <row r="90" ht="12.75">
      <c r="A90" s="1467"/>
    </row>
    <row r="91" ht="12.75">
      <c r="A91" s="1467"/>
    </row>
    <row r="92" ht="12.75">
      <c r="A92" s="1469"/>
    </row>
    <row r="93" ht="15">
      <c r="A93" s="1468"/>
    </row>
    <row r="94" ht="12.75">
      <c r="A94" s="1467"/>
    </row>
    <row r="95" ht="12.75">
      <c r="A95" s="1467"/>
    </row>
    <row r="96" ht="12.75">
      <c r="A96" s="1469"/>
    </row>
    <row r="97" ht="12.75">
      <c r="A97" s="1467"/>
    </row>
    <row r="98" ht="12.75">
      <c r="A98" s="1467"/>
    </row>
    <row r="99" ht="12.75">
      <c r="A99" s="1467"/>
    </row>
    <row r="100" ht="12.75">
      <c r="A100" s="1467"/>
    </row>
    <row r="101" ht="12.75">
      <c r="A101" s="1467"/>
    </row>
    <row r="102" ht="12.75">
      <c r="A102" s="1467"/>
    </row>
    <row r="103" ht="12.75">
      <c r="A103" s="1467"/>
    </row>
    <row r="104" ht="15">
      <c r="A104" s="1468"/>
    </row>
    <row r="105" ht="12.75">
      <c r="A105" s="1467"/>
    </row>
    <row r="106" ht="12.75">
      <c r="A106" s="1467"/>
    </row>
    <row r="107" ht="12.75">
      <c r="A107" s="1467"/>
    </row>
    <row r="108" ht="12.75">
      <c r="A108" s="1467"/>
    </row>
    <row r="109" ht="12.75">
      <c r="A109" s="1467"/>
    </row>
    <row r="110" ht="12.75">
      <c r="A110" s="1467"/>
    </row>
    <row r="111" ht="12.75">
      <c r="A111" s="1467"/>
    </row>
    <row r="112" ht="12.75">
      <c r="A112" s="1467"/>
    </row>
    <row r="113" ht="15">
      <c r="A113" s="1468"/>
    </row>
    <row r="114" ht="12.75">
      <c r="A114" s="1467"/>
    </row>
    <row r="115" ht="12.75">
      <c r="A115" s="1467"/>
    </row>
    <row r="116" ht="12.75">
      <c r="A116" s="1465"/>
    </row>
    <row r="117" ht="12.75">
      <c r="A117" s="1466"/>
    </row>
    <row r="118" ht="12.75">
      <c r="A118" s="1465"/>
    </row>
    <row r="119" ht="12.75">
      <c r="A119" s="1465"/>
    </row>
    <row r="120" ht="12.75">
      <c r="A120" s="1465"/>
    </row>
    <row r="121" ht="12.75">
      <c r="A121" s="1465"/>
    </row>
    <row r="122" ht="12.75">
      <c r="A122" s="1465"/>
    </row>
    <row r="123" ht="12.75">
      <c r="A123" s="1465"/>
    </row>
    <row r="124" ht="12.75">
      <c r="A124" s="1465"/>
    </row>
    <row r="125" ht="12.75">
      <c r="A125" s="1465"/>
    </row>
    <row r="126" ht="12.75">
      <c r="A126" s="1465"/>
    </row>
    <row r="127" ht="12.75">
      <c r="A127" s="1465"/>
    </row>
    <row r="128" ht="12.75">
      <c r="A128" s="1465"/>
    </row>
    <row r="129" ht="12.75">
      <c r="A129" s="1465"/>
    </row>
    <row r="130" ht="12.75">
      <c r="A130" s="1465"/>
    </row>
    <row r="131" ht="12.75">
      <c r="A131" s="1465"/>
    </row>
    <row r="132" ht="12.75">
      <c r="A132" s="1465"/>
    </row>
    <row r="133" ht="12.75">
      <c r="A133" s="1465"/>
    </row>
    <row r="134" ht="12.75">
      <c r="A134" s="1465"/>
    </row>
    <row r="135" ht="12.75">
      <c r="A135" s="1465"/>
    </row>
    <row r="136" ht="12.75">
      <c r="A136" s="1465"/>
    </row>
    <row r="137" ht="12.75">
      <c r="A137" s="1465"/>
    </row>
    <row r="138" ht="12.75">
      <c r="A138" s="1465"/>
    </row>
    <row r="139" ht="12.75">
      <c r="A139" s="1465"/>
    </row>
    <row r="140" ht="12.75">
      <c r="A140" s="1465"/>
    </row>
    <row r="141" ht="12.75">
      <c r="A141" s="1465"/>
    </row>
    <row r="142" ht="12.75">
      <c r="A142" s="1465"/>
    </row>
    <row r="143" ht="12.75">
      <c r="A143" s="1465"/>
    </row>
    <row r="144" ht="12.75">
      <c r="A144" s="1465"/>
    </row>
    <row r="145" ht="12.75">
      <c r="A145" s="1465"/>
    </row>
    <row r="146" ht="12.75">
      <c r="A146" s="1465"/>
    </row>
  </sheetData>
  <sheetProtection/>
  <printOptions/>
  <pageMargins left="0.787401575" right="0.72"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8:B90"/>
  <sheetViews>
    <sheetView zoomScalePageLayoutView="0" workbookViewId="0" topLeftCell="A1">
      <selection activeCell="A1" sqref="A1"/>
    </sheetView>
  </sheetViews>
  <sheetFormatPr defaultColWidth="11.421875" defaultRowHeight="12.75"/>
  <sheetData>
    <row r="8" ht="12.75">
      <c r="A8" s="1"/>
    </row>
    <row r="10" ht="12.75">
      <c r="A10" s="1"/>
    </row>
    <row r="12" ht="12.75">
      <c r="A12" s="1"/>
    </row>
    <row r="14" ht="12.75">
      <c r="A14" s="1"/>
    </row>
    <row r="43" ht="12.75">
      <c r="B43">
        <v>174.322</v>
      </c>
    </row>
    <row r="62" ht="12.75">
      <c r="A62" s="1540"/>
    </row>
    <row r="86" ht="12.75">
      <c r="A86" s="1540"/>
    </row>
    <row r="90" ht="12.75">
      <c r="A90" s="1540"/>
    </row>
  </sheetData>
  <sheetProtection/>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&amp;C&amp;9- 11 -</oddHeader>
  </headerFooter>
  <drawing r:id="rId1"/>
</worksheet>
</file>

<file path=xl/worksheets/sheet8.xml><?xml version="1.0" encoding="utf-8"?>
<worksheet xmlns="http://schemas.openxmlformats.org/spreadsheetml/2006/main" xmlns:r="http://schemas.openxmlformats.org/officeDocument/2006/relationships">
  <dimension ref="A8:B90"/>
  <sheetViews>
    <sheetView zoomScalePageLayoutView="0" workbookViewId="0" topLeftCell="A1">
      <selection activeCell="A1" sqref="A1"/>
    </sheetView>
  </sheetViews>
  <sheetFormatPr defaultColWidth="11.421875" defaultRowHeight="12.75"/>
  <sheetData>
    <row r="8" ht="12.75">
      <c r="A8" s="1"/>
    </row>
    <row r="10" ht="12.75">
      <c r="A10" s="1"/>
    </row>
    <row r="12" ht="12.75">
      <c r="A12" s="1"/>
    </row>
    <row r="14" ht="12.75">
      <c r="A14" s="1"/>
    </row>
    <row r="43" ht="12.75">
      <c r="B43">
        <v>174.322</v>
      </c>
    </row>
    <row r="62" ht="12.75">
      <c r="A62" s="1540"/>
    </row>
    <row r="86" ht="12.75">
      <c r="A86" s="1540"/>
    </row>
    <row r="90" ht="12.75">
      <c r="A90" s="1540"/>
    </row>
  </sheetData>
  <sheetProtection/>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&amp;C&amp;9- 12 -</oddHeader>
  </headerFooter>
  <drawing r:id="rId1"/>
</worksheet>
</file>

<file path=xl/worksheets/sheet9.xml><?xml version="1.0" encoding="utf-8"?>
<worksheet xmlns="http://schemas.openxmlformats.org/spreadsheetml/2006/main" xmlns:r="http://schemas.openxmlformats.org/officeDocument/2006/relationships">
  <dimension ref="A1:I85"/>
  <sheetViews>
    <sheetView zoomScale="110" zoomScaleNormal="110" zoomScalePageLayoutView="0" workbookViewId="0" topLeftCell="A1">
      <pane ySplit="7" topLeftCell="A8" activePane="bottomLeft" state="frozen"/>
      <selection pane="topLeft" activeCell="C102" sqref="C102"/>
      <selection pane="bottomLeft" activeCell="A1" sqref="A1"/>
    </sheetView>
  </sheetViews>
  <sheetFormatPr defaultColWidth="11.421875" defaultRowHeight="11.25" customHeight="1"/>
  <cols>
    <col min="1" max="1" width="8.7109375" style="42" customWidth="1"/>
    <col min="2" max="2" width="11.421875" style="41" customWidth="1"/>
    <col min="3" max="5" width="8.7109375" style="41" bestFit="1" customWidth="1"/>
    <col min="6" max="6" width="9.140625" style="41" bestFit="1" customWidth="1"/>
    <col min="7" max="7" width="11.7109375" style="41" bestFit="1" customWidth="1"/>
    <col min="8" max="8" width="9.421875" style="41" customWidth="1"/>
    <col min="9" max="9" width="8.7109375" style="41" bestFit="1" customWidth="1"/>
    <col min="10" max="16384" width="11.421875" style="41" customWidth="1"/>
  </cols>
  <sheetData>
    <row r="1" spans="1:8" ht="11.25">
      <c r="A1" s="39"/>
      <c r="B1" s="40"/>
      <c r="C1" s="40"/>
      <c r="D1" s="40"/>
      <c r="E1" s="40"/>
      <c r="F1" s="40"/>
      <c r="G1" s="40"/>
      <c r="H1" s="40"/>
    </row>
    <row r="2" spans="1:8" ht="11.25">
      <c r="A2" s="39"/>
      <c r="B2" s="40"/>
      <c r="C2" s="40"/>
      <c r="D2" s="40"/>
      <c r="E2" s="40"/>
      <c r="F2" s="40"/>
      <c r="G2" s="40"/>
      <c r="H2" s="40"/>
    </row>
    <row r="3" spans="1:9" ht="12.75">
      <c r="A3" s="1552" t="s">
        <v>17</v>
      </c>
      <c r="B3" s="1552"/>
      <c r="C3" s="1552"/>
      <c r="D3" s="1552"/>
      <c r="E3" s="1552"/>
      <c r="F3" s="1552"/>
      <c r="G3" s="1552"/>
      <c r="H3" s="1552"/>
      <c r="I3" s="1552"/>
    </row>
    <row r="6" spans="1:9" ht="15" customHeight="1">
      <c r="A6" s="1555" t="s">
        <v>250</v>
      </c>
      <c r="B6" s="721" t="s">
        <v>242</v>
      </c>
      <c r="C6" s="1557" t="s">
        <v>243</v>
      </c>
      <c r="D6" s="1558"/>
      <c r="E6" s="1558"/>
      <c r="F6" s="1558"/>
      <c r="G6" s="1558"/>
      <c r="H6" s="1558"/>
      <c r="I6" s="1558"/>
    </row>
    <row r="7" spans="1:9" ht="15" customHeight="1">
      <c r="A7" s="1556"/>
      <c r="B7" s="49" t="s">
        <v>244</v>
      </c>
      <c r="C7" s="50" t="s">
        <v>176</v>
      </c>
      <c r="D7" s="50" t="s">
        <v>6</v>
      </c>
      <c r="E7" s="50" t="s">
        <v>7</v>
      </c>
      <c r="F7" s="50" t="s">
        <v>8</v>
      </c>
      <c r="G7" s="723" t="s">
        <v>177</v>
      </c>
      <c r="H7" s="724" t="s">
        <v>9</v>
      </c>
      <c r="I7" s="724" t="s">
        <v>246</v>
      </c>
    </row>
    <row r="8" spans="1:2" ht="11.25" customHeight="1">
      <c r="A8" s="52"/>
      <c r="B8" s="53"/>
    </row>
    <row r="9" spans="1:9" ht="11.25" customHeight="1">
      <c r="A9" s="1554" t="s">
        <v>247</v>
      </c>
      <c r="B9" s="1554"/>
      <c r="C9" s="1554"/>
      <c r="D9" s="1554"/>
      <c r="E9" s="1554"/>
      <c r="F9" s="1554"/>
      <c r="G9" s="1554"/>
      <c r="H9" s="1554"/>
      <c r="I9" s="1554"/>
    </row>
    <row r="10" spans="1:9" ht="11.25" customHeight="1">
      <c r="A10" s="52"/>
      <c r="B10" s="53"/>
      <c r="I10" s="102"/>
    </row>
    <row r="11" spans="1:9" ht="11.25" customHeight="1">
      <c r="A11" s="55">
        <v>1990</v>
      </c>
      <c r="B11" s="56">
        <v>354526</v>
      </c>
      <c r="C11" s="57">
        <v>233565</v>
      </c>
      <c r="D11" s="57">
        <v>55976</v>
      </c>
      <c r="E11" s="57">
        <v>21792</v>
      </c>
      <c r="F11" s="57">
        <v>41242</v>
      </c>
      <c r="G11" s="57">
        <v>1951</v>
      </c>
      <c r="H11" s="722" t="s">
        <v>178</v>
      </c>
      <c r="I11" s="722" t="s">
        <v>178</v>
      </c>
    </row>
    <row r="12" spans="1:9" ht="11.25" customHeight="1">
      <c r="A12" s="55">
        <v>1995</v>
      </c>
      <c r="B12" s="57">
        <v>225967.39148364204</v>
      </c>
      <c r="C12" s="57">
        <v>28303.170174</v>
      </c>
      <c r="D12" s="57">
        <v>104788.497379772</v>
      </c>
      <c r="E12" s="57">
        <v>60650.29237522008</v>
      </c>
      <c r="F12" s="57">
        <v>29802.942000000006</v>
      </c>
      <c r="G12" s="57">
        <v>2400</v>
      </c>
      <c r="H12" s="57">
        <v>22</v>
      </c>
      <c r="I12" s="722" t="s">
        <v>178</v>
      </c>
    </row>
    <row r="13" spans="1:9" ht="11.25" customHeight="1">
      <c r="A13" s="55">
        <v>2000</v>
      </c>
      <c r="B13" s="57">
        <v>224078.31952045998</v>
      </c>
      <c r="C13" s="57">
        <v>6234.316718</v>
      </c>
      <c r="D13" s="57">
        <v>98681.342523</v>
      </c>
      <c r="E13" s="57">
        <v>83155.37559785997</v>
      </c>
      <c r="F13" s="57">
        <v>27663.544800000003</v>
      </c>
      <c r="G13" s="57">
        <v>7784</v>
      </c>
      <c r="H13" s="57">
        <v>559.929</v>
      </c>
      <c r="I13" s="722" t="s">
        <v>178</v>
      </c>
    </row>
    <row r="14" spans="1:9" ht="11.25" customHeight="1">
      <c r="A14" s="55">
        <v>2001</v>
      </c>
      <c r="B14" s="57">
        <v>229823.95208430543</v>
      </c>
      <c r="C14" s="57">
        <v>5124.2224972</v>
      </c>
      <c r="D14" s="57">
        <v>100479.075376</v>
      </c>
      <c r="E14" s="57">
        <v>86376.971518856</v>
      </c>
      <c r="F14" s="57">
        <v>28305.72</v>
      </c>
      <c r="G14" s="57">
        <v>9069</v>
      </c>
      <c r="H14" s="57">
        <v>469.027</v>
      </c>
      <c r="I14" s="722" t="s">
        <v>178</v>
      </c>
    </row>
    <row r="15" spans="1:9" ht="11.25" customHeight="1">
      <c r="A15" s="55">
        <v>2002</v>
      </c>
      <c r="B15" s="57">
        <v>240783.56735684816</v>
      </c>
      <c r="C15" s="57">
        <v>5103.990172</v>
      </c>
      <c r="D15" s="57">
        <v>96809.43857644</v>
      </c>
      <c r="E15" s="57">
        <v>86647.99921211202</v>
      </c>
      <c r="F15" s="656">
        <v>34973.5824</v>
      </c>
      <c r="G15" s="57">
        <v>17195</v>
      </c>
      <c r="H15" s="57">
        <v>53.9424</v>
      </c>
      <c r="I15" s="722" t="s">
        <v>178</v>
      </c>
    </row>
    <row r="16" spans="1:9" ht="11.25" customHeight="1">
      <c r="A16" s="55">
        <v>2003</v>
      </c>
      <c r="B16" s="57">
        <v>249587.21430505975</v>
      </c>
      <c r="C16" s="57">
        <v>4533.33340775</v>
      </c>
      <c r="D16" s="57">
        <v>93048.766701</v>
      </c>
      <c r="E16" s="57">
        <v>88292.06057212001</v>
      </c>
      <c r="F16" s="656">
        <v>34627.748133600006</v>
      </c>
      <c r="G16" s="57">
        <v>27857.989690589715</v>
      </c>
      <c r="H16" s="57">
        <v>363.6252</v>
      </c>
      <c r="I16" s="57">
        <v>863.6906</v>
      </c>
    </row>
    <row r="17" spans="1:9" ht="11.25" customHeight="1">
      <c r="A17" s="55">
        <v>2004</v>
      </c>
      <c r="B17" s="57">
        <v>247177.17048030277</v>
      </c>
      <c r="C17" s="57">
        <v>4390.864092</v>
      </c>
      <c r="D17" s="57">
        <v>91491.8465318912</v>
      </c>
      <c r="E17" s="57">
        <v>89962.829</v>
      </c>
      <c r="F17" s="57">
        <v>27815.918400000002</v>
      </c>
      <c r="G17" s="57">
        <v>32701.168456411542</v>
      </c>
      <c r="H17" s="57">
        <v>270.864</v>
      </c>
      <c r="I17" s="57">
        <v>543.68</v>
      </c>
    </row>
    <row r="18" spans="1:9" ht="11.25" customHeight="1">
      <c r="A18" s="55">
        <v>2005</v>
      </c>
      <c r="B18" s="57">
        <v>248551.1597785183</v>
      </c>
      <c r="C18" s="57">
        <v>4579.649606000001</v>
      </c>
      <c r="D18" s="57">
        <v>87916.48203695999</v>
      </c>
      <c r="E18" s="57">
        <v>89962.829</v>
      </c>
      <c r="F18" s="57">
        <v>30463.156799999997</v>
      </c>
      <c r="G18" s="57">
        <v>34686.77533555834</v>
      </c>
      <c r="H18" s="57">
        <v>291.6</v>
      </c>
      <c r="I18" s="57">
        <v>650.667</v>
      </c>
    </row>
    <row r="19" spans="1:9" ht="11.25" customHeight="1">
      <c r="A19" s="55">
        <v>2006</v>
      </c>
      <c r="B19" s="57">
        <v>250626.38888269305</v>
      </c>
      <c r="C19" s="57">
        <v>4298.302374000001</v>
      </c>
      <c r="D19" s="57">
        <v>87403.34742256001</v>
      </c>
      <c r="E19" s="57">
        <v>89114.624528</v>
      </c>
      <c r="F19" s="57">
        <v>30452.673600000006</v>
      </c>
      <c r="G19" s="57">
        <v>38721.440158133</v>
      </c>
      <c r="H19" s="57">
        <v>270.9468</v>
      </c>
      <c r="I19" s="57">
        <v>365.054</v>
      </c>
    </row>
    <row r="20" spans="1:9" ht="11.25" customHeight="1">
      <c r="A20" s="55">
        <v>2007</v>
      </c>
      <c r="B20" s="1141">
        <v>241970.23153153568</v>
      </c>
      <c r="C20" s="57">
        <v>5223.166239</v>
      </c>
      <c r="D20" s="57">
        <v>75256.855585</v>
      </c>
      <c r="E20" s="57">
        <v>83976.37571200001</v>
      </c>
      <c r="F20" s="1141">
        <v>29059.850426159515</v>
      </c>
      <c r="G20" s="57">
        <v>46682.02356937617</v>
      </c>
      <c r="H20" s="57">
        <v>265.86</v>
      </c>
      <c r="I20" s="57">
        <v>1506.1</v>
      </c>
    </row>
    <row r="21" spans="1:9" ht="11.25" customHeight="1">
      <c r="A21" s="55">
        <v>2008</v>
      </c>
      <c r="B21" s="57">
        <v>249605.60166797615</v>
      </c>
      <c r="C21" s="57">
        <v>5602.821067999999</v>
      </c>
      <c r="D21" s="57">
        <v>81989.61205200001</v>
      </c>
      <c r="E21" s="57">
        <v>83238.37605899999</v>
      </c>
      <c r="F21" s="57">
        <v>29624.406516000006</v>
      </c>
      <c r="G21" s="57">
        <v>47148.09077297617</v>
      </c>
      <c r="H21" s="57">
        <v>277.7292</v>
      </c>
      <c r="I21" s="57">
        <v>1724.566</v>
      </c>
    </row>
    <row r="22" spans="1:9" ht="11.25" customHeight="1">
      <c r="A22" s="52"/>
      <c r="B22" s="57"/>
      <c r="C22" s="57"/>
      <c r="D22" s="57"/>
      <c r="E22" s="57"/>
      <c r="F22" s="57"/>
      <c r="G22" s="57"/>
      <c r="H22" s="57"/>
      <c r="I22" s="57"/>
    </row>
    <row r="23" spans="1:9" ht="11.25" customHeight="1">
      <c r="A23" s="1553" t="s">
        <v>248</v>
      </c>
      <c r="B23" s="1553"/>
      <c r="C23" s="1553"/>
      <c r="D23" s="1553"/>
      <c r="E23" s="1553"/>
      <c r="F23" s="1553"/>
      <c r="G23" s="1553"/>
      <c r="H23" s="1553"/>
      <c r="I23" s="1553"/>
    </row>
    <row r="25" spans="1:9" ht="11.25" customHeight="1">
      <c r="A25" s="55">
        <v>1990</v>
      </c>
      <c r="B25" s="59">
        <v>100</v>
      </c>
      <c r="C25" s="59">
        <v>65.88092269678387</v>
      </c>
      <c r="D25" s="59">
        <v>15.788968933167101</v>
      </c>
      <c r="E25" s="59">
        <v>6.146798824345747</v>
      </c>
      <c r="F25" s="59">
        <v>11.632997297800443</v>
      </c>
      <c r="G25" s="59">
        <f>G11/B11*100</f>
        <v>0.5503122479028336</v>
      </c>
      <c r="H25" s="722" t="s">
        <v>178</v>
      </c>
      <c r="I25" s="722" t="s">
        <v>178</v>
      </c>
    </row>
    <row r="26" spans="1:9" ht="11.25" customHeight="1">
      <c r="A26" s="55">
        <v>1995</v>
      </c>
      <c r="B26" s="59">
        <v>100</v>
      </c>
      <c r="C26" s="59">
        <v>12.525333849352725</v>
      </c>
      <c r="D26" s="59">
        <v>46.37328275188667</v>
      </c>
      <c r="E26" s="59">
        <v>26.840285218591198</v>
      </c>
      <c r="F26" s="59">
        <v>13.189045465508</v>
      </c>
      <c r="G26" s="59">
        <f>G12/B12*100</f>
        <v>1.0621001482745964</v>
      </c>
      <c r="H26" s="59">
        <f>H12/B12*100</f>
        <v>0.009735918025850467</v>
      </c>
      <c r="I26" s="722" t="s">
        <v>178</v>
      </c>
    </row>
    <row r="27" spans="1:9" ht="11.25" customHeight="1">
      <c r="A27" s="55">
        <v>2000</v>
      </c>
      <c r="B27" s="59">
        <v>100</v>
      </c>
      <c r="C27" s="59">
        <v>2.7822043343335414</v>
      </c>
      <c r="D27" s="59">
        <v>44.038773021050645</v>
      </c>
      <c r="E27" s="59">
        <v>37.10996038162776</v>
      </c>
      <c r="F27" s="59">
        <v>12.345480303137547</v>
      </c>
      <c r="G27" s="59">
        <v>3.473785423176232</v>
      </c>
      <c r="H27" s="59">
        <v>0.24988093502230788</v>
      </c>
      <c r="I27" s="722" t="s">
        <v>178</v>
      </c>
    </row>
    <row r="28" spans="1:9" ht="11.25" customHeight="1">
      <c r="A28" s="55">
        <v>2001</v>
      </c>
      <c r="B28" s="59">
        <v>100</v>
      </c>
      <c r="C28" s="59">
        <v>2.229629440590379</v>
      </c>
      <c r="D28" s="59">
        <v>43.720018938296576</v>
      </c>
      <c r="E28" s="59">
        <v>37.58397274761451</v>
      </c>
      <c r="F28" s="59">
        <v>12.316261966297022</v>
      </c>
      <c r="G28" s="59">
        <f>G14/B14*100</f>
        <v>3.9460638970620665</v>
      </c>
      <c r="H28" s="59">
        <f>H14/B14*100</f>
        <v>0.20408099144859743</v>
      </c>
      <c r="I28" s="722" t="s">
        <v>178</v>
      </c>
    </row>
    <row r="29" spans="1:9" ht="11.25" customHeight="1">
      <c r="A29" s="55">
        <v>2002</v>
      </c>
      <c r="B29" s="59">
        <v>100</v>
      </c>
      <c r="C29" s="59">
        <v>2.1197419026671946</v>
      </c>
      <c r="D29" s="59">
        <v>40.20599895547093</v>
      </c>
      <c r="E29" s="59">
        <v>35.98584411854701</v>
      </c>
      <c r="F29" s="59">
        <v>14.524904163483942</v>
      </c>
      <c r="G29" s="59">
        <f>G15/B15*100</f>
        <v>7.141268064409277</v>
      </c>
      <c r="H29" s="59">
        <f>H15/B15*100</f>
        <v>0.022402857716638035</v>
      </c>
      <c r="I29" s="722" t="s">
        <v>178</v>
      </c>
    </row>
    <row r="30" spans="1:9" ht="11.25" customHeight="1">
      <c r="A30" s="55">
        <v>2003</v>
      </c>
      <c r="B30" s="59">
        <v>100</v>
      </c>
      <c r="C30" s="59">
        <f>C16/$B$16*100</f>
        <v>1.8163323872067827</v>
      </c>
      <c r="D30" s="59">
        <f aca="true" t="shared" si="0" ref="D30:I30">D16/$B$16*100</f>
        <v>37.28106303845776</v>
      </c>
      <c r="E30" s="59">
        <f t="shared" si="0"/>
        <v>35.37523379070388</v>
      </c>
      <c r="F30" s="59">
        <f t="shared" si="0"/>
        <v>13.874007220288131</v>
      </c>
      <c r="G30" s="59">
        <f t="shared" si="0"/>
        <v>11.16162531328231</v>
      </c>
      <c r="H30" s="59">
        <f t="shared" si="0"/>
        <v>0.14569063604177918</v>
      </c>
      <c r="I30" s="59">
        <f t="shared" si="0"/>
        <v>0.34604761401934153</v>
      </c>
    </row>
    <row r="31" spans="1:9" ht="11.25" customHeight="1">
      <c r="A31" s="55">
        <v>2004</v>
      </c>
      <c r="B31" s="59">
        <v>100</v>
      </c>
      <c r="C31" s="59">
        <f>C17/$B$17*100</f>
        <v>1.776403574597073</v>
      </c>
      <c r="D31" s="59">
        <f aca="true" t="shared" si="1" ref="D31:I31">D17/$B$17*100</f>
        <v>37.014683174060394</v>
      </c>
      <c r="E31" s="59">
        <f t="shared" si="1"/>
        <v>36.39609144533396</v>
      </c>
      <c r="F31" s="59">
        <f t="shared" si="1"/>
        <v>11.253433456637378</v>
      </c>
      <c r="G31" s="59">
        <f t="shared" si="1"/>
        <v>13.229849825074139</v>
      </c>
      <c r="H31" s="59">
        <f t="shared" si="1"/>
        <v>0.10958293578394401</v>
      </c>
      <c r="I31" s="59">
        <f t="shared" si="1"/>
        <v>0.2199555885131087</v>
      </c>
    </row>
    <row r="32" spans="1:9" ht="11.25" customHeight="1">
      <c r="A32" s="55">
        <v>2005</v>
      </c>
      <c r="B32" s="59">
        <v>100</v>
      </c>
      <c r="C32" s="59">
        <f>C18/$B$18*100</f>
        <v>1.8425380151437978</v>
      </c>
      <c r="D32" s="59">
        <f aca="true" t="shared" si="2" ref="D32:I32">D18/$B$18*100</f>
        <v>35.37158390864141</v>
      </c>
      <c r="E32" s="59">
        <f t="shared" si="2"/>
        <v>36.194894073383146</v>
      </c>
      <c r="F32" s="59">
        <f t="shared" si="2"/>
        <v>12.256292357334177</v>
      </c>
      <c r="G32" s="59">
        <f t="shared" si="2"/>
        <v>13.955587801910646</v>
      </c>
      <c r="H32" s="59">
        <f t="shared" si="2"/>
        <v>0.11731991122465177</v>
      </c>
      <c r="I32" s="59">
        <f t="shared" si="2"/>
        <v>0.26178393236217584</v>
      </c>
    </row>
    <row r="33" spans="1:9" ht="11.25" customHeight="1">
      <c r="A33" s="55">
        <v>2006</v>
      </c>
      <c r="B33" s="59">
        <v>100</v>
      </c>
      <c r="C33" s="59">
        <f>C19/$B$19*100</f>
        <v>1.715023862076967</v>
      </c>
      <c r="D33" s="59">
        <f aca="true" t="shared" si="3" ref="D33:I33">D19/$B$19*100</f>
        <v>34.873960324852135</v>
      </c>
      <c r="E33" s="59">
        <f t="shared" si="3"/>
        <v>35.55676037358961</v>
      </c>
      <c r="F33" s="59">
        <f t="shared" si="3"/>
        <v>12.150625373393357</v>
      </c>
      <c r="G33" s="59">
        <f t="shared" si="3"/>
        <v>15.449865567131788</v>
      </c>
      <c r="H33" s="59">
        <f t="shared" si="3"/>
        <v>0.10810784977906616</v>
      </c>
      <c r="I33" s="59">
        <f t="shared" si="3"/>
        <v>0.14565664917706064</v>
      </c>
    </row>
    <row r="34" spans="1:9" ht="11.25" customHeight="1">
      <c r="A34" s="55">
        <v>2007</v>
      </c>
      <c r="B34" s="59">
        <v>100</v>
      </c>
      <c r="C34" s="1142">
        <f aca="true" t="shared" si="4" ref="C34:I34">C20/$B$20*100</f>
        <v>2.1585986862682613</v>
      </c>
      <c r="D34" s="1142">
        <f t="shared" si="4"/>
        <v>31.1017000350276</v>
      </c>
      <c r="E34" s="1142">
        <f t="shared" si="4"/>
        <v>34.70525079902462</v>
      </c>
      <c r="F34" s="1142">
        <f t="shared" si="4"/>
        <v>12.00967996857588</v>
      </c>
      <c r="G34" s="1142">
        <f t="shared" si="4"/>
        <v>19.29246555409117</v>
      </c>
      <c r="H34" s="59">
        <f t="shared" si="4"/>
        <v>0.10987301963438045</v>
      </c>
      <c r="I34" s="59">
        <f t="shared" si="4"/>
        <v>0.6224319373780951</v>
      </c>
    </row>
    <row r="35" spans="1:9" ht="11.25" customHeight="1">
      <c r="A35" s="55">
        <v>2008</v>
      </c>
      <c r="B35" s="59">
        <v>100</v>
      </c>
      <c r="C35" s="59">
        <f aca="true" t="shared" si="5" ref="C35:I35">C21/$B$21*100</f>
        <v>2.2446696029894544</v>
      </c>
      <c r="D35" s="59">
        <f t="shared" si="5"/>
        <v>32.84766507807068</v>
      </c>
      <c r="E35" s="59">
        <f t="shared" si="5"/>
        <v>33.347959942711206</v>
      </c>
      <c r="F35" s="59">
        <f t="shared" si="5"/>
        <v>11.868486251124368</v>
      </c>
      <c r="G35" s="59">
        <f t="shared" si="5"/>
        <v>18.889035525609827</v>
      </c>
      <c r="H35" s="59">
        <f t="shared" si="5"/>
        <v>0.11126721441509702</v>
      </c>
      <c r="I35" s="59">
        <f t="shared" si="5"/>
        <v>0.690916385079373</v>
      </c>
    </row>
    <row r="36" spans="1:8" ht="11.25" customHeight="1">
      <c r="A36" s="52"/>
      <c r="B36" s="57"/>
      <c r="C36" s="59"/>
      <c r="D36" s="59"/>
      <c r="E36" s="59"/>
      <c r="F36" s="59"/>
      <c r="G36" s="59"/>
      <c r="H36" s="59"/>
    </row>
    <row r="37" spans="1:9" ht="11.25" customHeight="1">
      <c r="A37" s="1553" t="s">
        <v>132</v>
      </c>
      <c r="B37" s="1553"/>
      <c r="C37" s="1553"/>
      <c r="D37" s="1553"/>
      <c r="E37" s="1553"/>
      <c r="F37" s="1553"/>
      <c r="G37" s="1553"/>
      <c r="H37" s="1553"/>
      <c r="I37" s="1553"/>
    </row>
    <row r="39" spans="1:9" ht="11.25" customHeight="1">
      <c r="A39" s="55">
        <v>1990</v>
      </c>
      <c r="B39" s="59">
        <v>100</v>
      </c>
      <c r="C39" s="59">
        <v>100</v>
      </c>
      <c r="D39" s="59">
        <v>100</v>
      </c>
      <c r="E39" s="59">
        <v>100</v>
      </c>
      <c r="F39" s="59">
        <v>100</v>
      </c>
      <c r="G39" s="59">
        <v>100</v>
      </c>
      <c r="H39" s="102" t="s">
        <v>179</v>
      </c>
      <c r="I39" s="102" t="s">
        <v>227</v>
      </c>
    </row>
    <row r="40" spans="1:9" ht="11.25" customHeight="1">
      <c r="A40" s="55">
        <v>1995</v>
      </c>
      <c r="B40" s="59">
        <v>63.73788988216437</v>
      </c>
      <c r="C40" s="59">
        <v>12.117898732258686</v>
      </c>
      <c r="D40" s="59">
        <v>187.202546412341</v>
      </c>
      <c r="E40" s="59">
        <v>278.3144841006795</v>
      </c>
      <c r="F40" s="59">
        <v>72.26357111682266</v>
      </c>
      <c r="G40" s="59">
        <f aca="true" t="shared" si="6" ref="G40:G49">G12/$G$11*100</f>
        <v>123.01383905689389</v>
      </c>
      <c r="H40" s="102" t="s">
        <v>179</v>
      </c>
      <c r="I40" s="102" t="s">
        <v>227</v>
      </c>
    </row>
    <row r="41" spans="1:9" ht="11.25" customHeight="1">
      <c r="A41" s="55">
        <v>2000</v>
      </c>
      <c r="B41" s="59">
        <f>B13/B11*100</f>
        <v>63.20504547493272</v>
      </c>
      <c r="C41" s="59">
        <v>2.7822043343335414</v>
      </c>
      <c r="D41" s="59">
        <f>D13/D11*100</f>
        <v>176.29223689259683</v>
      </c>
      <c r="E41" s="59">
        <f>E13/E11*100</f>
        <v>381.58670887417384</v>
      </c>
      <c r="F41" s="59">
        <f>F13/F11*100</f>
        <v>67.07614761650746</v>
      </c>
      <c r="G41" s="59">
        <f t="shared" si="6"/>
        <v>398.97488467452587</v>
      </c>
      <c r="H41" s="102" t="s">
        <v>179</v>
      </c>
      <c r="I41" s="102" t="s">
        <v>227</v>
      </c>
    </row>
    <row r="42" spans="1:9" ht="11.25" customHeight="1">
      <c r="A42" s="55">
        <v>2001</v>
      </c>
      <c r="B42" s="59">
        <v>64.82569743384278</v>
      </c>
      <c r="C42" s="59">
        <v>2.1939171096696852</v>
      </c>
      <c r="D42" s="59">
        <v>179.50385053594397</v>
      </c>
      <c r="E42" s="59">
        <v>396.37009691104987</v>
      </c>
      <c r="F42" s="59">
        <v>68.63323796130159</v>
      </c>
      <c r="G42" s="59">
        <f t="shared" si="6"/>
        <v>464.8385443362378</v>
      </c>
      <c r="H42" s="102" t="s">
        <v>179</v>
      </c>
      <c r="I42" s="102" t="s">
        <v>227</v>
      </c>
    </row>
    <row r="43" spans="1:9" ht="11.25" customHeight="1">
      <c r="A43" s="55">
        <v>2002</v>
      </c>
      <c r="B43" s="59">
        <v>67.91704059980034</v>
      </c>
      <c r="C43" s="59">
        <v>2.1852547136771348</v>
      </c>
      <c r="D43" s="59">
        <v>172.94811807996285</v>
      </c>
      <c r="E43" s="59">
        <v>397.61379961505145</v>
      </c>
      <c r="F43" s="59">
        <v>84.80088841472285</v>
      </c>
      <c r="G43" s="59">
        <f t="shared" si="6"/>
        <v>881.342901076371</v>
      </c>
      <c r="H43" s="102" t="s">
        <v>179</v>
      </c>
      <c r="I43" s="102" t="s">
        <v>227</v>
      </c>
    </row>
    <row r="44" spans="1:9" ht="11.25" customHeight="1">
      <c r="A44" s="55">
        <v>2003</v>
      </c>
      <c r="B44" s="708">
        <f aca="true" t="shared" si="7" ref="B44:G44">B16/B11*100</f>
        <v>70.40025676679842</v>
      </c>
      <c r="C44" s="59">
        <f t="shared" si="7"/>
        <v>1.9409301084280608</v>
      </c>
      <c r="D44" s="59">
        <f t="shared" si="7"/>
        <v>166.22975328890954</v>
      </c>
      <c r="E44" s="59">
        <f t="shared" si="7"/>
        <v>405.15813404974307</v>
      </c>
      <c r="F44" s="59">
        <f t="shared" si="7"/>
        <v>83.96233968672713</v>
      </c>
      <c r="G44" s="708">
        <f t="shared" si="7"/>
        <v>1427.882608436172</v>
      </c>
      <c r="H44" s="102" t="s">
        <v>179</v>
      </c>
      <c r="I44" s="102" t="s">
        <v>227</v>
      </c>
    </row>
    <row r="45" spans="1:9" ht="11.25" customHeight="1">
      <c r="A45" s="55">
        <v>2004</v>
      </c>
      <c r="B45" s="708">
        <f aca="true" t="shared" si="8" ref="B45:G45">B17/B11*100</f>
        <v>69.72046351475005</v>
      </c>
      <c r="C45" s="59">
        <f t="shared" si="8"/>
        <v>1.8799323922676772</v>
      </c>
      <c r="D45" s="59">
        <f t="shared" si="8"/>
        <v>163.44834666980708</v>
      </c>
      <c r="E45" s="59">
        <f t="shared" si="8"/>
        <v>412.82502294419976</v>
      </c>
      <c r="F45" s="59">
        <f t="shared" si="8"/>
        <v>67.44560981523689</v>
      </c>
      <c r="G45" s="708">
        <f t="shared" si="8"/>
        <v>1676.1234472789106</v>
      </c>
      <c r="H45" s="102" t="s">
        <v>179</v>
      </c>
      <c r="I45" s="102" t="s">
        <v>227</v>
      </c>
    </row>
    <row r="46" spans="1:9" ht="11.25" customHeight="1">
      <c r="A46" s="55">
        <v>2005</v>
      </c>
      <c r="B46" s="708">
        <f>B18/$B$11*100</f>
        <v>70.10802022376873</v>
      </c>
      <c r="C46" s="708">
        <f>C18/$C$11*100</f>
        <v>1.9607602192109268</v>
      </c>
      <c r="D46" s="708">
        <f>D18/$D$11*100</f>
        <v>157.06102979305413</v>
      </c>
      <c r="E46" s="708">
        <f>E18/$E$11*100</f>
        <v>412.82502294419976</v>
      </c>
      <c r="F46" s="708">
        <f>F18/$F$11*100</f>
        <v>73.86440230832646</v>
      </c>
      <c r="G46" s="708">
        <f t="shared" si="6"/>
        <v>1777.8972493879212</v>
      </c>
      <c r="H46" s="102" t="s">
        <v>179</v>
      </c>
      <c r="I46" s="102" t="s">
        <v>227</v>
      </c>
    </row>
    <row r="47" spans="1:9" ht="11.25" customHeight="1">
      <c r="A47" s="55">
        <v>2006</v>
      </c>
      <c r="B47" s="708">
        <f>B19/$B$11*100</f>
        <v>70.69337337252925</v>
      </c>
      <c r="C47" s="708">
        <f>C19/$C$11*100</f>
        <v>1.8403024314430676</v>
      </c>
      <c r="D47" s="708">
        <f>D19/$D$11*100</f>
        <v>156.14432510818924</v>
      </c>
      <c r="E47" s="708">
        <f>E19/$E$11*100</f>
        <v>408.9327483847283</v>
      </c>
      <c r="F47" s="708">
        <f>F19/$F$11*100</f>
        <v>73.8389835604481</v>
      </c>
      <c r="G47" s="708">
        <f t="shared" si="6"/>
        <v>1984.6970865265505</v>
      </c>
      <c r="H47" s="102" t="s">
        <v>179</v>
      </c>
      <c r="I47" s="102" t="s">
        <v>227</v>
      </c>
    </row>
    <row r="48" spans="1:9" ht="11.25" customHeight="1">
      <c r="A48" s="55">
        <v>2007</v>
      </c>
      <c r="B48" s="1142">
        <f>B20/$B$11*100</f>
        <v>68.25175911824117</v>
      </c>
      <c r="C48" s="708">
        <f>C20/$C$11*100</f>
        <v>2.236279510628733</v>
      </c>
      <c r="D48" s="708">
        <f>D20/$D$11*100</f>
        <v>134.444861342361</v>
      </c>
      <c r="E48" s="708">
        <f>E20/$E$11*100</f>
        <v>385.354146989721</v>
      </c>
      <c r="F48" s="1142">
        <f>F20/$F$11*100</f>
        <v>70.46178756161078</v>
      </c>
      <c r="G48" s="708">
        <f t="shared" si="6"/>
        <v>2392.72288925557</v>
      </c>
      <c r="H48" s="102" t="s">
        <v>179</v>
      </c>
      <c r="I48" s="102" t="s">
        <v>227</v>
      </c>
    </row>
    <row r="49" spans="1:9" ht="11.25" customHeight="1">
      <c r="A49" s="55">
        <v>2008</v>
      </c>
      <c r="B49" s="708">
        <f>B21/$B$11*100</f>
        <v>70.40544323067311</v>
      </c>
      <c r="C49" s="708">
        <f>C21/$C$11*100</f>
        <v>2.398827336287543</v>
      </c>
      <c r="D49" s="708">
        <f>D21/$D$11*100</f>
        <v>146.47279557667574</v>
      </c>
      <c r="E49" s="708">
        <f>E21/$E$11*100</f>
        <v>381.9675847053964</v>
      </c>
      <c r="F49" s="708">
        <f>F21/$F$11*100</f>
        <v>71.83067386644683</v>
      </c>
      <c r="G49" s="708">
        <f t="shared" si="6"/>
        <v>2416.6115209111313</v>
      </c>
      <c r="H49" s="102" t="s">
        <v>179</v>
      </c>
      <c r="I49" s="102" t="s">
        <v>227</v>
      </c>
    </row>
    <row r="50" spans="1:8" ht="11.25" customHeight="1">
      <c r="A50" s="52"/>
      <c r="B50" s="59"/>
      <c r="C50" s="59"/>
      <c r="D50" s="59"/>
      <c r="E50" s="59"/>
      <c r="F50" s="59"/>
      <c r="G50" s="59"/>
      <c r="H50" s="59"/>
    </row>
    <row r="51" spans="1:9" ht="11.25" customHeight="1">
      <c r="A51" s="1553" t="s">
        <v>133</v>
      </c>
      <c r="B51" s="1553"/>
      <c r="C51" s="1553"/>
      <c r="D51" s="1553"/>
      <c r="E51" s="1553"/>
      <c r="F51" s="1553"/>
      <c r="G51" s="1553"/>
      <c r="H51" s="1553"/>
      <c r="I51" s="1553"/>
    </row>
    <row r="53" spans="1:9" ht="11.25" customHeight="1">
      <c r="A53" s="55">
        <v>1990</v>
      </c>
      <c r="B53" s="62">
        <v>-11.08709064188156</v>
      </c>
      <c r="C53" s="63">
        <v>-15.025248850340532</v>
      </c>
      <c r="D53" s="64">
        <v>10.988618788912248</v>
      </c>
      <c r="E53" s="64">
        <v>-6.8558727987690276</v>
      </c>
      <c r="F53" s="64">
        <v>-12.522801510202356</v>
      </c>
      <c r="G53" s="60" t="s">
        <v>249</v>
      </c>
      <c r="H53" s="60" t="s">
        <v>249</v>
      </c>
      <c r="I53" s="60" t="s">
        <v>249</v>
      </c>
    </row>
    <row r="54" spans="1:9" ht="11.25" customHeight="1">
      <c r="A54" s="55">
        <v>1995</v>
      </c>
      <c r="B54" s="62">
        <v>2.1626299748815683</v>
      </c>
      <c r="C54" s="63">
        <v>-37.66370766011805</v>
      </c>
      <c r="D54" s="64">
        <v>5.711357531017796</v>
      </c>
      <c r="E54" s="64">
        <v>34.289018632583634</v>
      </c>
      <c r="F54" s="64">
        <v>1.8555775803144456</v>
      </c>
      <c r="G54" s="64">
        <f>G12/2069*100-100</f>
        <v>15.998066698888351</v>
      </c>
      <c r="H54" s="64">
        <f>H12/160*100-100</f>
        <v>-86.25</v>
      </c>
      <c r="I54" s="102" t="s">
        <v>227</v>
      </c>
    </row>
    <row r="55" spans="1:9" ht="11.25" customHeight="1">
      <c r="A55" s="55">
        <v>2000</v>
      </c>
      <c r="B55" s="62">
        <v>-1.6649619807526932</v>
      </c>
      <c r="C55" s="63">
        <v>-22.051338760359414</v>
      </c>
      <c r="D55" s="64">
        <v>-4.07842192955772</v>
      </c>
      <c r="E55" s="64">
        <v>-0.5539996491852435</v>
      </c>
      <c r="F55" s="64">
        <v>-1.1007046347537823</v>
      </c>
      <c r="G55" s="64">
        <v>67.14623147949322</v>
      </c>
      <c r="H55" s="64">
        <v>-25.353350059858215</v>
      </c>
      <c r="I55" s="102" t="s">
        <v>227</v>
      </c>
    </row>
    <row r="56" spans="1:9" ht="11.25" customHeight="1">
      <c r="A56" s="55">
        <v>2001</v>
      </c>
      <c r="B56" s="62">
        <v>2.564118017370646</v>
      </c>
      <c r="C56" s="63">
        <v>-17.80618905027532</v>
      </c>
      <c r="D56" s="64">
        <v>1.821755569023594</v>
      </c>
      <c r="E56" s="64">
        <v>3.8741884067431585</v>
      </c>
      <c r="F56" s="64">
        <v>2.3213771215610564</v>
      </c>
      <c r="G56" s="64">
        <f aca="true" t="shared" si="9" ref="G56:H63">G14/G13*100-100</f>
        <v>16.5082219938335</v>
      </c>
      <c r="H56" s="64">
        <f t="shared" si="9"/>
        <v>-16.234558310071463</v>
      </c>
      <c r="I56" s="102" t="s">
        <v>227</v>
      </c>
    </row>
    <row r="57" spans="1:9" ht="11.25" customHeight="1">
      <c r="A57" s="55">
        <v>2002</v>
      </c>
      <c r="B57" s="62">
        <v>4.7687002042861195</v>
      </c>
      <c r="C57" s="63">
        <v>-0.3948369769473601</v>
      </c>
      <c r="D57" s="64">
        <v>-3.652140294711046</v>
      </c>
      <c r="E57" s="62">
        <v>0.3137730907790228</v>
      </c>
      <c r="F57" s="64">
        <v>23.55658997545372</v>
      </c>
      <c r="G57" s="64">
        <f t="shared" si="9"/>
        <v>89.60194067703165</v>
      </c>
      <c r="H57" s="64">
        <f t="shared" si="9"/>
        <v>-88.49908427446607</v>
      </c>
      <c r="I57" s="102" t="s">
        <v>227</v>
      </c>
    </row>
    <row r="58" spans="1:9" ht="11.25" customHeight="1">
      <c r="A58" s="55">
        <v>2003</v>
      </c>
      <c r="B58" s="62">
        <f>B16/B15*100-100</f>
        <v>3.656249072497687</v>
      </c>
      <c r="C58" s="63">
        <f aca="true" t="shared" si="10" ref="C58:H58">C16/C15*100-100</f>
        <v>-11.180600765663058</v>
      </c>
      <c r="D58" s="64">
        <f t="shared" si="10"/>
        <v>-3.8846128339754813</v>
      </c>
      <c r="E58" s="62">
        <f t="shared" si="10"/>
        <v>1.8974025655034126</v>
      </c>
      <c r="F58" s="64">
        <f t="shared" si="10"/>
        <v>-0.9888442723556778</v>
      </c>
      <c r="G58" s="64">
        <f t="shared" si="10"/>
        <v>62.01215289671251</v>
      </c>
      <c r="H58" s="64">
        <f t="shared" si="10"/>
        <v>574.0990389749066</v>
      </c>
      <c r="I58" s="102" t="s">
        <v>227</v>
      </c>
    </row>
    <row r="59" spans="1:9" ht="11.25" customHeight="1">
      <c r="A59" s="55">
        <v>2004</v>
      </c>
      <c r="B59" s="62">
        <f>B17/B16*100-100</f>
        <v>-0.9656118930079884</v>
      </c>
      <c r="C59" s="63">
        <f aca="true" t="shared" si="11" ref="C59:I59">C17/C16*100-100</f>
        <v>-3.142705442896414</v>
      </c>
      <c r="D59" s="64">
        <f t="shared" si="11"/>
        <v>-1.673230311704998</v>
      </c>
      <c r="E59" s="62">
        <f t="shared" si="11"/>
        <v>1.8923201214850423</v>
      </c>
      <c r="F59" s="64">
        <f t="shared" si="11"/>
        <v>-19.67159316083378</v>
      </c>
      <c r="G59" s="64">
        <f t="shared" si="11"/>
        <v>17.38524143203996</v>
      </c>
      <c r="H59" s="64">
        <f t="shared" si="11"/>
        <v>-25.510113160474035</v>
      </c>
      <c r="I59" s="64">
        <f t="shared" si="11"/>
        <v>-37.05153211115185</v>
      </c>
    </row>
    <row r="60" spans="1:9" ht="11.25" customHeight="1">
      <c r="A60" s="55">
        <v>2005</v>
      </c>
      <c r="B60" s="62">
        <f aca="true" t="shared" si="12" ref="B60:F63">B18/B17*100-100</f>
        <v>0.555872249668397</v>
      </c>
      <c r="C60" s="64">
        <f t="shared" si="12"/>
        <v>4.299507113963315</v>
      </c>
      <c r="D60" s="64">
        <f t="shared" si="12"/>
        <v>-3.9078504046641456</v>
      </c>
      <c r="E60" s="64">
        <f t="shared" si="12"/>
        <v>0</v>
      </c>
      <c r="F60" s="64">
        <f t="shared" si="12"/>
        <v>9.516990817747</v>
      </c>
      <c r="G60" s="64">
        <f t="shared" si="9"/>
        <v>6.071975323430664</v>
      </c>
      <c r="H60" s="64">
        <f t="shared" si="9"/>
        <v>7.655502392344516</v>
      </c>
      <c r="I60" s="64">
        <f>I18/I17*100-100</f>
        <v>19.67830341377281</v>
      </c>
    </row>
    <row r="61" spans="1:9" ht="11.25" customHeight="1">
      <c r="A61" s="55">
        <v>2006</v>
      </c>
      <c r="B61" s="62">
        <f t="shared" si="12"/>
        <v>0.8349303644464783</v>
      </c>
      <c r="C61" s="64">
        <f t="shared" si="12"/>
        <v>-6.143422667782147</v>
      </c>
      <c r="D61" s="64">
        <f t="shared" si="12"/>
        <v>-0.5836614506302169</v>
      </c>
      <c r="E61" s="64">
        <f t="shared" si="12"/>
        <v>-0.9428388162404246</v>
      </c>
      <c r="F61" s="64">
        <f t="shared" si="12"/>
        <v>-0.03441271720070915</v>
      </c>
      <c r="G61" s="64">
        <f t="shared" si="9"/>
        <v>11.631709155848284</v>
      </c>
      <c r="H61" s="64">
        <f t="shared" si="9"/>
        <v>-7.082716049382725</v>
      </c>
      <c r="I61" s="64">
        <f>I19/I18*100-100</f>
        <v>-43.89541808636369</v>
      </c>
    </row>
    <row r="62" spans="1:9" ht="11.25" customHeight="1">
      <c r="A62" s="55">
        <v>2007</v>
      </c>
      <c r="B62" s="1390">
        <f t="shared" si="12"/>
        <v>-3.4538092296453726</v>
      </c>
      <c r="C62" s="64">
        <f t="shared" si="12"/>
        <v>21.516956801234087</v>
      </c>
      <c r="D62" s="64">
        <f t="shared" si="12"/>
        <v>-13.897055657189668</v>
      </c>
      <c r="E62" s="64">
        <f t="shared" si="12"/>
        <v>-5.765887297640518</v>
      </c>
      <c r="F62" s="1390">
        <f t="shared" si="12"/>
        <v>-4.573730346751844</v>
      </c>
      <c r="G62" s="64">
        <f t="shared" si="9"/>
        <v>20.55859332383622</v>
      </c>
      <c r="H62" s="64">
        <f t="shared" si="9"/>
        <v>-1.8774165260486484</v>
      </c>
      <c r="I62" s="64">
        <f>I20/I19*100-100</f>
        <v>312.5690993661212</v>
      </c>
    </row>
    <row r="63" spans="1:9" ht="11.25" customHeight="1">
      <c r="A63" s="55">
        <v>2008</v>
      </c>
      <c r="B63" s="62">
        <f t="shared" si="12"/>
        <v>3.1554997852888107</v>
      </c>
      <c r="C63" s="64">
        <f t="shared" si="12"/>
        <v>7.268672135403563</v>
      </c>
      <c r="D63" s="64">
        <f t="shared" si="12"/>
        <v>8.946369622626065</v>
      </c>
      <c r="E63" s="64">
        <f t="shared" si="12"/>
        <v>-0.8788181756390827</v>
      </c>
      <c r="F63" s="64">
        <f t="shared" si="12"/>
        <v>1.9427357042838764</v>
      </c>
      <c r="G63" s="64">
        <f t="shared" si="9"/>
        <v>0.9983868906354303</v>
      </c>
      <c r="H63" s="64">
        <f t="shared" si="9"/>
        <v>4.464454976303301</v>
      </c>
      <c r="I63" s="64">
        <f>I21/I20*100-100</f>
        <v>14.50541132726913</v>
      </c>
    </row>
    <row r="81" ht="11.25" customHeight="1">
      <c r="A81" s="715"/>
    </row>
    <row r="85" ht="11.25" customHeight="1">
      <c r="A85" s="715"/>
    </row>
  </sheetData>
  <sheetProtection/>
  <mergeCells count="7">
    <mergeCell ref="A3:I3"/>
    <mergeCell ref="A23:I23"/>
    <mergeCell ref="A37:I37"/>
    <mergeCell ref="A51:I51"/>
    <mergeCell ref="A9:I9"/>
    <mergeCell ref="A6:A7"/>
    <mergeCell ref="C6:I6"/>
  </mergeCells>
  <printOptions/>
  <pageMargins left="0.7874015748031497" right="0.7874015748031497" top="0.6692913385826772" bottom="0.1968503937007874" header="0.5118110236220472" footer="0.5118110236220472"/>
  <pageSetup horizontalDpi="600" verticalDpi="600" orientation="portrait" paperSize="9" r:id="rId1"/>
  <headerFooter alignWithMargins="0">
    <oddHeader>&amp;C&amp;9- 13 -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slt3b3</dc:creator>
  <cp:keywords/>
  <dc:description/>
  <cp:lastModifiedBy>TLS</cp:lastModifiedBy>
  <cp:lastPrinted>2011-05-10T08:20:15Z</cp:lastPrinted>
  <dcterms:created xsi:type="dcterms:W3CDTF">2001-01-25T14:01:41Z</dcterms:created>
  <dcterms:modified xsi:type="dcterms:W3CDTF">2011-05-11T12:33:26Z</dcterms:modified>
  <cp:category/>
  <cp:version/>
  <cp:contentType/>
  <cp:contentStatus/>
</cp:coreProperties>
</file>