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2.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T:\Oeffentlichkeit-Presse\Booky\Webexport\"/>
    </mc:Choice>
  </mc:AlternateContent>
  <bookViews>
    <workbookView xWindow="-105" yWindow="-105" windowWidth="23250" windowHeight="12450" tabRatio="851"/>
  </bookViews>
  <sheets>
    <sheet name="Impressum" sheetId="53" r:id="rId1"/>
    <sheet name="Zeichenerkl" sheetId="52" r:id="rId2"/>
    <sheet name="Inhaltsverz" sheetId="17" r:id="rId3"/>
    <sheet name="Vorbemerk" sheetId="50" r:id="rId4"/>
    <sheet name="Diagramm1" sheetId="49" r:id="rId5"/>
    <sheet name="AG_1." sheetId="34" r:id="rId6"/>
    <sheet name="AG_2." sheetId="35" r:id="rId7"/>
    <sheet name="AG_3." sheetId="36" r:id="rId8"/>
    <sheet name="Diagramm2" sheetId="51" r:id="rId9"/>
    <sheet name="EN_5." sheetId="37" r:id="rId10"/>
    <sheet name="EN_6." sheetId="38" r:id="rId11"/>
    <sheet name="EN_7." sheetId="39" r:id="rId12"/>
    <sheet name="DM_9." sheetId="40" r:id="rId13"/>
    <sheet name="DTAG" sheetId="22" r:id="rId14"/>
    <sheet name="DTEN" sheetId="24" r:id="rId15"/>
  </sheets>
  <definedNames>
    <definedName name="_xlnm.Print_Area" localSheetId="5">'AG_1.'!$A$1:$F$52</definedName>
    <definedName name="_xlnm.Print_Area" localSheetId="6">'AG_2.'!$A$1:$N$56</definedName>
    <definedName name="_xlnm.Print_Area" localSheetId="7">'AG_3.'!$A$1:$O$118</definedName>
    <definedName name="_xlnm.Print_Area" localSheetId="12">'DM_9.'!$A$1:$L$42</definedName>
    <definedName name="_xlnm.Print_Area" localSheetId="13">DTAG!$A$1:$K$23</definedName>
    <definedName name="_xlnm.Print_Area" localSheetId="14">DTEN!$A$1:$J$21</definedName>
    <definedName name="_xlnm.Print_Area" localSheetId="9">'EN_5.'!$A$1:$F$51</definedName>
    <definedName name="_xlnm.Print_Area" localSheetId="10">'EN_6.'!$A$1:$P$56</definedName>
    <definedName name="_xlnm.Print_Area" localSheetId="11">'EN_7.'!$A$1:$K$112</definedName>
    <definedName name="_xlnm.Print_Area" localSheetId="2">Inhaltsverz!$A$1:$C$47</definedName>
    <definedName name="_xlnm.Print_Area" localSheetId="3">Vorbemerk!$A$1:$G$54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 i="24" l="1"/>
  <c r="B21" i="24"/>
  <c r="B20" i="24"/>
  <c r="B19" i="24"/>
  <c r="B18" i="24"/>
  <c r="B17" i="24"/>
  <c r="B16" i="24"/>
  <c r="B8" i="24"/>
  <c r="B6" i="24"/>
  <c r="B5" i="24"/>
  <c r="B4" i="24"/>
  <c r="C20" i="22"/>
  <c r="C19" i="22"/>
  <c r="C18" i="22"/>
  <c r="C17" i="22"/>
  <c r="C16" i="22"/>
  <c r="D42" i="40"/>
  <c r="D27" i="40"/>
  <c r="D13" i="40"/>
  <c r="D48" i="35"/>
  <c r="E33" i="34"/>
  <c r="F19" i="34" l="1"/>
  <c r="F16" i="34" l="1"/>
  <c r="F15" i="34"/>
  <c r="F14" i="34"/>
  <c r="F12" i="34"/>
  <c r="F11" i="34"/>
  <c r="E16" i="38"/>
  <c r="F16" i="38"/>
  <c r="G16" i="38"/>
  <c r="H16" i="38"/>
  <c r="I16" i="38"/>
  <c r="D16" i="38"/>
  <c r="C48" i="37"/>
  <c r="D48" i="37"/>
  <c r="E48" i="37"/>
  <c r="B48" i="37"/>
  <c r="D28" i="37"/>
  <c r="E28" i="37"/>
  <c r="E32" i="37" s="1"/>
  <c r="C32" i="37"/>
  <c r="D32" i="37"/>
  <c r="B32" i="37"/>
  <c r="C23" i="22" l="1"/>
  <c r="C49" i="34"/>
  <c r="D49" i="34"/>
  <c r="E49" i="34"/>
  <c r="B49" i="34"/>
  <c r="F31" i="34"/>
  <c r="F24" i="34"/>
  <c r="F25" i="34"/>
  <c r="F26" i="34"/>
  <c r="F27" i="34"/>
  <c r="F28" i="34"/>
  <c r="C29" i="34"/>
  <c r="D29" i="34"/>
  <c r="E29" i="34"/>
  <c r="B29" i="34"/>
  <c r="B33" i="34" s="1"/>
  <c r="C33" i="34"/>
  <c r="D33" i="34"/>
  <c r="C21" i="34"/>
  <c r="D21" i="34"/>
  <c r="E21" i="34"/>
  <c r="F21" i="34" s="1"/>
  <c r="B21" i="34"/>
  <c r="F18" i="34"/>
  <c r="M17" i="35" l="1"/>
  <c r="L17" i="35"/>
  <c r="D24" i="22" l="1"/>
  <c r="F18" i="37" l="1"/>
  <c r="F20" i="37"/>
  <c r="F23" i="37"/>
  <c r="F24" i="37"/>
  <c r="F25" i="37"/>
  <c r="F26" i="37"/>
  <c r="F27" i="37"/>
  <c r="F28" i="37"/>
  <c r="F30" i="37"/>
  <c r="F32" i="37"/>
  <c r="F35" i="37"/>
  <c r="F36" i="37"/>
  <c r="F38" i="37"/>
  <c r="F39" i="37"/>
  <c r="F40" i="37"/>
  <c r="F42" i="37"/>
  <c r="F43" i="37"/>
  <c r="F44" i="37"/>
  <c r="F46" i="37"/>
  <c r="F48" i="37"/>
  <c r="F14" i="37"/>
  <c r="F15" i="37"/>
  <c r="F16" i="37"/>
  <c r="F12" i="37"/>
  <c r="K17" i="35" l="1"/>
  <c r="J17" i="35"/>
  <c r="I17" i="35"/>
  <c r="G17" i="35" l="1"/>
  <c r="F17" i="35"/>
  <c r="E17" i="35"/>
  <c r="D17" i="35"/>
  <c r="D23" i="22"/>
  <c r="E23" i="22"/>
  <c r="F47" i="34"/>
  <c r="F36" i="34"/>
  <c r="F37" i="34"/>
  <c r="F39" i="34"/>
  <c r="F40" i="34"/>
  <c r="F41" i="34"/>
  <c r="F43" i="34"/>
  <c r="F44" i="34"/>
  <c r="F45" i="34"/>
  <c r="F49" i="34"/>
  <c r="F29" i="34" l="1"/>
  <c r="F33" i="34"/>
  <c r="C28" i="37"/>
  <c r="G23" i="22" l="1"/>
  <c r="B28" i="37"/>
  <c r="F23" i="22" l="1"/>
  <c r="H23" i="22"/>
  <c r="I23" i="22" l="1"/>
  <c r="J23" i="22"/>
  <c r="K23" i="22"/>
</calcChain>
</file>

<file path=xl/sharedStrings.xml><?xml version="1.0" encoding="utf-8"?>
<sst xmlns="http://schemas.openxmlformats.org/spreadsheetml/2006/main" count="1011" uniqueCount="372">
  <si>
    <t>Berichtsstellen sind die Verwaltungen der einzelnen Hochschulen und im staatlichen Bereich auch Verwaltungseinheiten außerhalb der Hochschulen, soweit sie Haushaltsmittel der Hochschulen bewirtschaften, z.B. die Staatsbauämter und die Landesfinanzdirektion.</t>
  </si>
  <si>
    <t>Kulturwissenschaften im engeren Sinne</t>
  </si>
  <si>
    <t>Katholische Theologie</t>
  </si>
  <si>
    <t>Drittmittel für Lehre und Forschung von anderen Bereichen (ohne Träger)</t>
  </si>
  <si>
    <t xml:space="preserve">    davon</t>
  </si>
  <si>
    <t>Evangelische Theologie</t>
  </si>
  <si>
    <t xml:space="preserve">Veränderung </t>
  </si>
  <si>
    <t xml:space="preserve">gegenüber </t>
  </si>
  <si>
    <t>Investitionsausgaben</t>
  </si>
  <si>
    <t>Insgesamt</t>
  </si>
  <si>
    <t>Universitätskliniken</t>
  </si>
  <si>
    <t>Universitäten</t>
  </si>
  <si>
    <t>Kunsthochschulen</t>
  </si>
  <si>
    <t>Fachhochschulen</t>
  </si>
  <si>
    <t>Verwaltungsfachhochschulen</t>
  </si>
  <si>
    <t>Staatliche Hochschulen zusammen</t>
  </si>
  <si>
    <t>Sport</t>
  </si>
  <si>
    <t>Rechts-, Wirtschafts- und</t>
  </si>
  <si>
    <t xml:space="preserve">  Sozialwissenschaften</t>
  </si>
  <si>
    <t>Mathematik, Naturwissenschaften</t>
  </si>
  <si>
    <t>Ingenieurwissenschaften</t>
  </si>
  <si>
    <t>Kunst, Kunstwissenschaft</t>
  </si>
  <si>
    <t>Zentrale Einrichtungen und nicht</t>
  </si>
  <si>
    <t>Da</t>
  </si>
  <si>
    <t>von</t>
  </si>
  <si>
    <t xml:space="preserve"> davon</t>
  </si>
  <si>
    <t xml:space="preserve"> Universitätskliniken</t>
  </si>
  <si>
    <t xml:space="preserve"> Universitäten</t>
  </si>
  <si>
    <t xml:space="preserve"> Kunsthochschulen</t>
  </si>
  <si>
    <t xml:space="preserve"> Fachhochschulen</t>
  </si>
  <si>
    <t xml:space="preserve"> Verwaltungsfachhochschulen</t>
  </si>
  <si>
    <t xml:space="preserve">  davon</t>
  </si>
  <si>
    <t xml:space="preserve">  Sport</t>
  </si>
  <si>
    <t xml:space="preserve">  Rechts-, Wirtschafts- und</t>
  </si>
  <si>
    <t xml:space="preserve">    Sozialwissenschaften</t>
  </si>
  <si>
    <t xml:space="preserve">  Mathematik, Naturwissenschaften</t>
  </si>
  <si>
    <t xml:space="preserve">  Ingenieurwissenschaften</t>
  </si>
  <si>
    <t xml:space="preserve">  Kunst, Kunstwissenschaft</t>
  </si>
  <si>
    <t>Fächergruppen und Hochschularten</t>
  </si>
  <si>
    <t>Rechts-,</t>
  </si>
  <si>
    <t>Human-</t>
  </si>
  <si>
    <t>Ingenieur-</t>
  </si>
  <si>
    <t>Kunst, Kunst-</t>
  </si>
  <si>
    <t xml:space="preserve"> Sozial-</t>
  </si>
  <si>
    <t>wissenschaften</t>
  </si>
  <si>
    <t>mäßiger Gliederung sowie nach Lehr- und Forschungsbereichen</t>
  </si>
  <si>
    <t>Davon</t>
  </si>
  <si>
    <t>Philosophie</t>
  </si>
  <si>
    <t>Geschichte</t>
  </si>
  <si>
    <t>Altphilologie (klassische Philologie)</t>
  </si>
  <si>
    <t>Anglistik, Amerikanistik</t>
  </si>
  <si>
    <t>Romanistik</t>
  </si>
  <si>
    <t>Slawistik, Baltistik, Finno-Ugristik</t>
  </si>
  <si>
    <t>Psychologie</t>
  </si>
  <si>
    <t>Erziehungswissenschaften</t>
  </si>
  <si>
    <t>Sozialwesen</t>
  </si>
  <si>
    <t>Rechtswissenschaften</t>
  </si>
  <si>
    <t>Verwaltungswissenschaft</t>
  </si>
  <si>
    <t>Wirtschaftswissenschaften</t>
  </si>
  <si>
    <t>Mathematik, Naturwissenschaften allgemein</t>
  </si>
  <si>
    <t>Mathematik</t>
  </si>
  <si>
    <t>Informatik</t>
  </si>
  <si>
    <t>Physik, Astronomie</t>
  </si>
  <si>
    <t>Chemie</t>
  </si>
  <si>
    <t>Pharmazie</t>
  </si>
  <si>
    <t>Biologie</t>
  </si>
  <si>
    <t>Geowissenschaften (ohne Geographie)</t>
  </si>
  <si>
    <t>Geographie</t>
  </si>
  <si>
    <t>Landespflege, Umweltgestaltung</t>
  </si>
  <si>
    <t>Ernährungs- und Haushaltswissenschaften</t>
  </si>
  <si>
    <t>Ingenieurwissenschaften allgemein</t>
  </si>
  <si>
    <t>Architektur</t>
  </si>
  <si>
    <t>Bauingenieurwesen</t>
  </si>
  <si>
    <t>Kunst, Kunstwissenschaft allgemein</t>
  </si>
  <si>
    <t>Gestaltung</t>
  </si>
  <si>
    <t>Musik, Musikwissenschaft</t>
  </si>
  <si>
    <t>Zentralbibliothek</t>
  </si>
  <si>
    <t>Hochschulrechenzentrum</t>
  </si>
  <si>
    <t>Soziale Einrichtungen</t>
  </si>
  <si>
    <t>Übrige Ausbildungseinrichtungen</t>
  </si>
  <si>
    <t xml:space="preserve">Insgesamt </t>
  </si>
  <si>
    <t xml:space="preserve"> sowie nach Hochschularten und Fächergruppen</t>
  </si>
  <si>
    <t xml:space="preserve"> </t>
  </si>
  <si>
    <t xml:space="preserve"> Wirtschafts- und</t>
  </si>
  <si>
    <t>Universitäts-</t>
  </si>
  <si>
    <t>Kunst-</t>
  </si>
  <si>
    <t>Fachhoch-</t>
  </si>
  <si>
    <t>kliniken</t>
  </si>
  <si>
    <t>hochschulen</t>
  </si>
  <si>
    <t>schulen</t>
  </si>
  <si>
    <t>Hochschulart</t>
  </si>
  <si>
    <t>Fächergruppe</t>
  </si>
  <si>
    <t>nach haushaltsmäßiger Gliederung, Hochschularten und Fächergruppen</t>
  </si>
  <si>
    <t xml:space="preserve">  aufteilbare Ausgaben</t>
  </si>
  <si>
    <t xml:space="preserve">    aufteilbare Ausgaben</t>
  </si>
  <si>
    <t>1000 EUR</t>
  </si>
  <si>
    <t>Zahnmedizin (klinisch-praktisch)</t>
  </si>
  <si>
    <t>Humanmedizin allgemein</t>
  </si>
  <si>
    <t>Humanmedizin</t>
  </si>
  <si>
    <t>medizin</t>
  </si>
  <si>
    <t>Zentrale Hochschulverwaltung</t>
  </si>
  <si>
    <t>Zentrale wissenschaftliche Einrichtungen</t>
  </si>
  <si>
    <t>Forstwissenschaft, Holzwirtschaft</t>
  </si>
  <si>
    <t>__________</t>
  </si>
  <si>
    <t>%</t>
  </si>
  <si>
    <t>Inhaltsverzeichnis</t>
  </si>
  <si>
    <t>Seite</t>
  </si>
  <si>
    <t>Vorbemerkungen</t>
  </si>
  <si>
    <t>Gesamteinschätzung</t>
  </si>
  <si>
    <t>Tabellen</t>
  </si>
  <si>
    <t>1.</t>
  </si>
  <si>
    <t>2.</t>
  </si>
  <si>
    <t>3.</t>
  </si>
  <si>
    <t>4.</t>
  </si>
  <si>
    <t>5.</t>
  </si>
  <si>
    <t>6.</t>
  </si>
  <si>
    <t>7.</t>
  </si>
  <si>
    <t>8.</t>
  </si>
  <si>
    <t>9.</t>
  </si>
  <si>
    <t>Grafiken</t>
  </si>
  <si>
    <t>Ziel der Statistik</t>
  </si>
  <si>
    <t>Rechtsgrundlagen der Statistik</t>
  </si>
  <si>
    <t>Erhebungsmerkmale</t>
  </si>
  <si>
    <t>Drittmittel</t>
  </si>
  <si>
    <t>Drittmittel sind solche Mittel, die zur Förderung von Forschung und Entwicklung sowie des wissenschaftlichen Nachwuchses und der Lehre zusätzlich zum regulären Hochschulhaushalt (Grundausstattung) von öffentlichen oder privaten Stellen eingebracht werden. Drittmittel können der Hochschule selbst, einer ihrer Einrichtungen (z.B. Fakultäten, Fachbereiche) oder einzelnen Wissenschaftlern im Hauptamt zur Verfügung gestellt werden. In der Hochschulfinanzstatistik werden aber grundsätzlich nur solche Mittel erfasst, die in die Hochschulhaushalte eingestellt bzw. die von der Hochschule auf Verwahrkonten verwaltet werden.</t>
  </si>
  <si>
    <t>Zu den Drittmitteln zählen:</t>
  </si>
  <si>
    <r>
      <t>Berichtskreis</t>
    </r>
    <r>
      <rPr>
        <sz val="9.5"/>
        <rFont val="Helvetica"/>
        <family val="2"/>
      </rPr>
      <t xml:space="preserve"> </t>
    </r>
  </si>
  <si>
    <t>Der Berichtskreis der Hochschulfinanzstatistik deckt sich weitgehend mit dem Berichtskreis der anderen Hochschulstatistiken (Studenten-, Prüfungs-, Personal- und Raumbestandsstatistik).</t>
  </si>
  <si>
    <t>Unter Hochschulen sind alle nach Landesrecht anerkannten Hochschulen, unabhängig von der Trägerschaft zu verstehen. Sie dienen der Pflege und der Entwicklung der Wissenschaften und der Künste durch Forschung, Lehre und Studium und bereiten auf berufliche Tätigkeiten vor, die die Auswertung wissenschaftlicher Erkenntnisse und Methoden oder die Fähigkeit zur künstlerischen Gestaltung erfordern.</t>
  </si>
  <si>
    <r>
      <t xml:space="preserve">Universitätskliniken </t>
    </r>
    <r>
      <rPr>
        <sz val="9.5"/>
        <rFont val="Helvetica"/>
        <family val="2"/>
      </rPr>
      <t>sind Akademische Lehrkrankenhäuser, den Hochschulen angeschlossene Kliniken oder als Landesbetriebe geführte Universitätskliniken, hier nur Klinikum der Friedrich-Schiller Universität Jena.</t>
    </r>
  </si>
  <si>
    <r>
      <t xml:space="preserve">Fachhochschulen </t>
    </r>
    <r>
      <rPr>
        <sz val="9.5"/>
        <rFont val="Helvetica"/>
        <family val="2"/>
      </rPr>
      <t>umfassen größtenteils die früheren Ingenieurschulen und höheren Fachschulen. Ihr Besuch setzt die Fachhochschulreife voraus. Bei erfolgreichem Abschluss wird die allgemeine Hochschulreife erworben.</t>
    </r>
  </si>
  <si>
    <t>Agrar-, Forst-, Ernährungswissenschaften</t>
  </si>
  <si>
    <t>Rechts-, Wirtschafts- und Sozialwissenschaften</t>
  </si>
  <si>
    <t xml:space="preserve">  </t>
  </si>
  <si>
    <t>Personalausgaben</t>
  </si>
  <si>
    <t>Zentrale Einrichtungen u. nicht aufteilbare Ausgaben</t>
  </si>
  <si>
    <t>Rechts-, Wirtschaft-, Sozialwissenschaften</t>
  </si>
  <si>
    <t>Kunst u. Kunstwissenschaft</t>
  </si>
  <si>
    <t>Lfd.
Nr.</t>
  </si>
  <si>
    <t>Jahr</t>
  </si>
  <si>
    <t>Mathematik,
Natur-
wissenschaften</t>
  </si>
  <si>
    <t>Zuweisungen</t>
  </si>
  <si>
    <t>Verwaltungs-
fachhoch-
schulen</t>
  </si>
  <si>
    <r>
      <t>Kunsthochschulen</t>
    </r>
    <r>
      <rPr>
        <sz val="9.5"/>
        <rFont val="Helvetica"/>
        <family val="2"/>
      </rPr>
      <t xml:space="preserve"> sind Hochschulen für bildende Künste, Gestaltung, Musik, Film und Fernsehen. Die Aufnahmebedingungen sind unterschiedlich; die Aufnahme kann auf Grund von Begabungsnachweisen oder Eignungsprüfungen erfolgen, hier nur die Hochschule für Musik Weimar.</t>
    </r>
  </si>
  <si>
    <t xml:space="preserve">  Erwerb von Grundstücken und</t>
  </si>
  <si>
    <t xml:space="preserve">  sonstige Investitionen</t>
  </si>
  <si>
    <t>Mieten und Pachten für
Grundstücke und Gebäude</t>
  </si>
  <si>
    <t>Energie-
kosten</t>
  </si>
  <si>
    <t>Private Hochschulen</t>
  </si>
  <si>
    <t>Beiträge 
der 
Studierenden</t>
  </si>
  <si>
    <t>vom öffentlichen 
Bereich</t>
  </si>
  <si>
    <t>von anderen 
Bereichen</t>
  </si>
  <si>
    <t>Wirtschafts-</t>
  </si>
  <si>
    <t xml:space="preserve"> und Sozial-</t>
  </si>
  <si>
    <t>Maschinenbau / Verfahrenstechnik</t>
  </si>
  <si>
    <t>Verkehrstechnik, Nautik</t>
  </si>
  <si>
    <t>Zentral verwaltete Hörsäle und Lehrräume</t>
  </si>
  <si>
    <t>Zentrale Betriebs- und  Versorgungseinrichtungen</t>
  </si>
  <si>
    <t>sowie nach Lehr- und Forschungsbereichen</t>
  </si>
  <si>
    <t>Drittmittel für Lehre und Forschung vom öffentlichen Bereich (ohne Träger)</t>
  </si>
  <si>
    <t xml:space="preserve">  von Ländern (ohne Mittel vom Träger der Hochschule)</t>
  </si>
  <si>
    <t xml:space="preserve">  von anderen internationalen Organisationen (z.B. OECD, UN)</t>
  </si>
  <si>
    <t>darunter
Vergütung der
Beamten</t>
  </si>
  <si>
    <t xml:space="preserve">Allgemeine und vergleichende Literatur- und </t>
  </si>
  <si>
    <t xml:space="preserve">  Sprachwissenschaft</t>
  </si>
  <si>
    <t xml:space="preserve">Germanistik (Deutsch, germanische Sprachen </t>
  </si>
  <si>
    <t xml:space="preserve">  ohne Anglistik)</t>
  </si>
  <si>
    <t xml:space="preserve">Rechts-, Wirtschafts- und Sozialwissenschaften </t>
  </si>
  <si>
    <t xml:space="preserve">  allgemein</t>
  </si>
  <si>
    <t xml:space="preserve">Mit der Hochschule verbundene sowie </t>
  </si>
  <si>
    <t xml:space="preserve">  hochschulfremde Einrichtungen</t>
  </si>
  <si>
    <t xml:space="preserve">  vom Bund (ohne Zuweisungen nach dem Hochschulbauförderungsgesetz, </t>
  </si>
  <si>
    <t xml:space="preserve">  von der Bundesagentur für Arbeit, soweit hieraus Personal mit Lehr- und </t>
  </si>
  <si>
    <t xml:space="preserve">  von Gemeinden, Gemeinde- und Zweckverbänden (d.h. ohne Erstattungen für </t>
  </si>
  <si>
    <t xml:space="preserve">  von sonstigen öffentlichen Bereichen (z.B. ERP, Lastenausgleichsfonds, </t>
  </si>
  <si>
    <t xml:space="preserve">    Sportanlagen, Bibliotheken u. dgl.)</t>
  </si>
  <si>
    <t xml:space="preserve">    Sozialversicherung)</t>
  </si>
  <si>
    <t xml:space="preserve">    Forschungsaufgaben finanziert wird</t>
  </si>
  <si>
    <t xml:space="preserve">    Überlastprogramm, dem Graduierten- und Bundesausbildungsförderungsgesetz </t>
  </si>
  <si>
    <t xml:space="preserve">    sowie für die sonstige Förderung von Studenten)</t>
  </si>
  <si>
    <t>Hochschulart
Fächergruppe</t>
  </si>
  <si>
    <t>Bewirtschaftung/Unterhaltung der Grundstücke/Gebäude</t>
  </si>
  <si>
    <t>Übrige laufende Ausgaben</t>
  </si>
  <si>
    <t>Erwerb von Grundstücken/Gebäuden und Baumaßnahmen</t>
  </si>
  <si>
    <t>Sonstige Investitionen</t>
  </si>
  <si>
    <t>Universitätsklinik</t>
  </si>
  <si>
    <t>Verwaltungsfachhhochschulen</t>
  </si>
  <si>
    <t xml:space="preserve">  von der Deutschen Forschungsgemeinschaft</t>
  </si>
  <si>
    <t>zusammen</t>
  </si>
  <si>
    <t>Die von den Kassen im Berichtsjahr erfassten Zahlungsvorgänge werden auf Grund der Rechnungsbelege den mittelempfangenden bzw. -verwendenden organisatorischen Einheiten (Institute, Seminare, zentrale Einrichtungen) zugeordnet und entsprechend dem fachlichen Schwerpunkt dieser Einheiten nach Fächern und Einnahme-/Ausgabekategorien summarisch nachgewiesen, soweit dies nach den Rechnungsunterlagen zweckmäßig und möglich ist. Die Angaben der einzelnen Hochschulen werden vom Thüringer Landesamt für Statistik erhoben, unter verschiedenen Aspekten (Hochschularten, Fächergruppen, Lehr- und Forschungsbereichen) aufbereitet und, als Landesergebnis zusammengefasst, an das Statistische Bundesamt weitergeleitet und als Statistischer Bericht veröffentlicht.</t>
  </si>
  <si>
    <r>
      <t xml:space="preserve">Zu den </t>
    </r>
    <r>
      <rPr>
        <b/>
        <sz val="9.5"/>
        <rFont val="Helvetica"/>
        <family val="2"/>
      </rPr>
      <t xml:space="preserve">Universitäten </t>
    </r>
    <r>
      <rPr>
        <sz val="9.5"/>
        <rFont val="Helvetica"/>
        <family val="2"/>
      </rPr>
      <t>zählen die Technischen Universitäten und andere wissenschaftliche Hochschulen mit anerkanntem Universitätsstatus.</t>
    </r>
  </si>
  <si>
    <t xml:space="preserve">Agrarwissenschaften, Lebensmittel- und </t>
  </si>
  <si>
    <t>Raumplanung</t>
  </si>
  <si>
    <t>Bildende Kunst</t>
  </si>
  <si>
    <t>Hochschulen</t>
  </si>
  <si>
    <t>Umsatzerlöse, Erträge aus Vermögen</t>
  </si>
  <si>
    <t>Drittmitteln Forschung</t>
  </si>
  <si>
    <t>Erträge aus 
für Lehre und</t>
  </si>
  <si>
    <t>andere 
Erträge 
aus Zuweisungen 
und Zuschüssen</t>
  </si>
  <si>
    <t>Beiträge der Studierenden</t>
  </si>
  <si>
    <t xml:space="preserve">  Personalaufwendungen</t>
  </si>
  <si>
    <t>Auf</t>
  </si>
  <si>
    <t>wendungen</t>
  </si>
  <si>
    <t>Personal-
aufwendungen</t>
  </si>
  <si>
    <t xml:space="preserve">  übrige Aufwendungen</t>
  </si>
  <si>
    <t>übrige
Aufwendungen</t>
  </si>
  <si>
    <t>Die fachliche und organisatorische Zuordnung der Erträge und Aufwendungen erfolgt dadurch, dass die Finanzen für die kleinsten organisatorischen Einheiten der Hochschulen ermittelt werden. Über die Zuordnung der organisatorischen Einheiten zu den Lehr- und Forschungsbereichen stellt man dann die fachliche Gliederung her. Die fachliche Gliederung erfolgt entsprechend dem Fächerschlüssel der Hochschulfinanzstatistik.</t>
  </si>
  <si>
    <t>Art der Aufwendungen</t>
  </si>
  <si>
    <t>Gliederung sowie nach Hochschularten und Fächergruppen</t>
  </si>
  <si>
    <t>9. Erträge aus Drittmitteln für Lehre und Forschung</t>
  </si>
  <si>
    <t xml:space="preserve">Erträge aus Drittmitteln für </t>
  </si>
  <si>
    <t>Beiträge der Studierenden, Umsatz-</t>
  </si>
  <si>
    <t xml:space="preserve">  Bewirtschaftung und Unterhaltung</t>
  </si>
  <si>
    <t>Bewirtschaftung und Unterhaltung der Grundstücke
und Gebäude</t>
  </si>
  <si>
    <t xml:space="preserve">  zentrale Einrichtungen und nicht</t>
  </si>
  <si>
    <t>private</t>
  </si>
  <si>
    <t xml:space="preserve"> private Hochschulen</t>
  </si>
  <si>
    <t>Andere Erträge</t>
  </si>
  <si>
    <t xml:space="preserve">  erlöse, Erträge aus Vermögen</t>
  </si>
  <si>
    <t xml:space="preserve">  Lehre und Forschung</t>
  </si>
  <si>
    <t xml:space="preserve">  vom öffentlichen Bereich</t>
  </si>
  <si>
    <t xml:space="preserve">  von anderen Bereichen</t>
  </si>
  <si>
    <t xml:space="preserve">  aus Zuweisungen und Zuschüssen</t>
  </si>
  <si>
    <t xml:space="preserve"> nach haushaltsmäßiger Gliederung, Hochschularten und Fächergruppen </t>
  </si>
  <si>
    <t>Art der Erträge</t>
  </si>
  <si>
    <r>
      <t xml:space="preserve">Unter </t>
    </r>
    <r>
      <rPr>
        <b/>
        <sz val="9.5"/>
        <rFont val="Helvetica"/>
        <family val="2"/>
      </rPr>
      <t>haushaltsmäßiger Gliederung</t>
    </r>
    <r>
      <rPr>
        <sz val="9.5"/>
        <rFont val="Helvetica"/>
        <family val="2"/>
      </rPr>
      <t xml:space="preserve"> wird in der Hochschulfinanzstatistik der Nachweis nach der Art der Aufwendungen und Erträge verstanden.</t>
    </r>
  </si>
  <si>
    <t>Aufwendungen</t>
  </si>
  <si>
    <t>Eine tiefere Gliederung wie in den übrigen Hochschulstatistiken (Studenten-, Personalstatistik) ist für die Hoch-schulfinanzen nicht vorgesehen; mehrere verwandte Fachgebiete sind zu Lehr- und Forschungsbereichen und diese wiederum zu neun großen Fächergruppen zusammengefasst. Das Fachgebiet bezeichnet die an der Hochschule nachweisbare kleinste organisatorische Einheit (z.B. Lehrstuhl, Fachbereich u.ä.).</t>
  </si>
  <si>
    <t xml:space="preserve">   Getränketechnologie</t>
  </si>
  <si>
    <t>Bergbau, Hüttenwesen</t>
  </si>
  <si>
    <t>andere 
Erträge aus 
Zuweisungen 
und Zuschüssen</t>
  </si>
  <si>
    <r>
      <t xml:space="preserve">    der Grundstücke und Gebäude </t>
    </r>
    <r>
      <rPr>
        <vertAlign val="superscript"/>
        <sz val="9"/>
        <rFont val="Helvetica"/>
        <family val="2"/>
      </rPr>
      <t>1)</t>
    </r>
  </si>
  <si>
    <t>Geisteswissenschaften</t>
  </si>
  <si>
    <t>Humanmedizin/Gesundheitswissenschaften</t>
  </si>
  <si>
    <t>Agrar-, Forst- und Ernährungswissen-</t>
  </si>
  <si>
    <t xml:space="preserve">  schaften, Veterinärmedizin</t>
  </si>
  <si>
    <t xml:space="preserve">  Geisteswissenschaften</t>
  </si>
  <si>
    <t xml:space="preserve">  Humanmedizin/Gesundheitswissenschaften</t>
  </si>
  <si>
    <t xml:space="preserve">  Agrar-, Forst- und Ernährungswissen-</t>
  </si>
  <si>
    <t xml:space="preserve">    schaften, Veterinärmedizin</t>
  </si>
  <si>
    <t>Geisteswissenschaften allgemein</t>
  </si>
  <si>
    <t xml:space="preserve">Wirtschaftsingenieurwesen mit wirtschaftswiss. </t>
  </si>
  <si>
    <t xml:space="preserve">  Schwerpunkt</t>
  </si>
  <si>
    <t>Wirtschaftsingenieurwesen mit ingenieurwiss.</t>
  </si>
  <si>
    <t xml:space="preserve">   Schwerpunkt</t>
  </si>
  <si>
    <t>Elektro- und Informationstechnik</t>
  </si>
  <si>
    <t xml:space="preserve">Materialwissenschaft und Werkstofftechnik </t>
  </si>
  <si>
    <t xml:space="preserve">Erhoben werden die Angaben zu § 3 Absatz 7 Nummer 1 HStatG in Verbindung mit § 3 Absatz 1 Nummer 1 Buchstabe d FPStatG, soweit es sich um staatliche Hochschulen handelt. Bei den aus den privaten Hochschulen werden die Angaben nach § 3 Absatz 7 Nummer 1 HStatG erhoben.
</t>
  </si>
  <si>
    <t>Der Berichtskreis der Hochschulfinanzstatistik umfasst alle Hochschulen des Landes Thüringen. Die Auskunftsverpflichtung ergibt sich aus § 10 Absatz 1 HStatG und § 11 Absatz 2 Nummer 1 Buchstabe a FPStatG in Verbindung mit § 15 BStatG. Hiernach sind die Leitungen der Hochschulen einschließlich der Hochschulkliniken und sonstiger der Ausbildung von Studierenden dienenden Krankenanstalten sowie die Stellen, die Mittel für die Hochschulen bewirtschaften, auskunftspflichtig.</t>
  </si>
  <si>
    <r>
      <t xml:space="preserve">In den </t>
    </r>
    <r>
      <rPr>
        <b/>
        <sz val="9.5"/>
        <rFont val="Helvetica"/>
        <family val="2"/>
      </rPr>
      <t xml:space="preserve">Verwaltungsfachhochschulen </t>
    </r>
    <r>
      <rPr>
        <sz val="9.5"/>
        <rFont val="Helvetica"/>
        <family val="2"/>
      </rPr>
      <t xml:space="preserve">sind diejenigen verwaltungsinternen Fachhochschulen zusammen-gefasst, an denen Nachwuchskräfte für den gehobenen nichttechnischen Dienst des Bundes und des Landes ausgebildet werden. Das Rechnungssystem ist hier im Gegensatz zu allen anderen Hochschulen des Landes nach kameralem Prinzip aufgebaut. </t>
    </r>
  </si>
  <si>
    <t>Geistes-wissenschaften</t>
  </si>
  <si>
    <t>Agrar-, Forst- und Ernährungs-wissenschaften, Veterinärmedizin</t>
  </si>
  <si>
    <t>Fächergruppe
Lehr- und Forschungsbereich</t>
  </si>
  <si>
    <t xml:space="preserve">Mathematik, Naturwissenschaften </t>
  </si>
  <si>
    <t xml:space="preserve">Agrar-, Forst- und Ernährungswissenschaften, </t>
  </si>
  <si>
    <t>Veterinärmedizin</t>
  </si>
  <si>
    <t xml:space="preserve">Kunst, Kunstwissenschaft </t>
  </si>
  <si>
    <t>Hochschule insgesamt (nicht aufteilbare Ausgaben)</t>
  </si>
  <si>
    <t>Zentrale Einrichtungen (ohne Hochschulkliniken)</t>
  </si>
  <si>
    <t>Zentrale Einrichtungen der Hochschulkliniken</t>
  </si>
  <si>
    <t>Zahlen für die Grafik Ausgaben</t>
  </si>
  <si>
    <t>Zahlen für die Grafik Einnahmen</t>
  </si>
  <si>
    <t>Bei der Erhebung zu den Finanzen der Hochschulen handelt es sich um eine jährliche Totalerhebung der Einnahmen und Ausgaben bzw. der Aufwendungen, Erträge und Investitionsausgaben der Hochschulen nach Arten, jeweils einschließlich der auf Verwahrkonten bewirtschafteten Drittmittel und der internen Leistungsverrechnungen. Erfasst werden alle Hochschulen unabhängig von ihrer Trägerschaft.
Zweck der Erhebung ist es, aktuelle und differenzierte Daten zur Finanzausstattung aller Hochschulen bereit zu stellen, die als Grundlage für eine Vielzahl bildungs- und forschungspolitischer Entscheidungen dienen. Die Hochschulfinanzstatistik ist die einzige Statistik, die Daten zu allen staatlichen und nicht-staatlichen (privaten) Hochschulen in fachlicher Gliederung (nach Lehr- und Forschungsbereichen) zur Verfügung stellt. Sie liefert wichtige Daten für die Rahmenplanung und den Ausbau von Hochschulen sowie für die Beurteilung der Effizienz des Hochschulwesens. Mit der Hochschulfinanzstatistik wird insbesondere dem Datenbedarf von Hochschulen, Ministerien und anderen Wissen-schaftsinstitutionen Rechnung getragen.</t>
  </si>
  <si>
    <t>Zentrale Einrich- tungen und nicht aufteilbare Ausgaben</t>
  </si>
  <si>
    <t xml:space="preserve">    Einzelförderung (inkl. Programmpauschale aus dem Hochschulpakt)</t>
  </si>
  <si>
    <t xml:space="preserve">    Weitere und Sonstige Fördermaßnahmen</t>
  </si>
  <si>
    <t xml:space="preserve">    Koordinierte Programme (inkl. Programmpauschale aus dem Hochschulpakt) </t>
  </si>
  <si>
    <t xml:space="preserve">    Exzellenzstrategie (inkl. Programmpauschale gem. Verwaltungsvereinbarung)</t>
  </si>
  <si>
    <t>Kliniken insgesamt, Zentrale Dienste</t>
  </si>
  <si>
    <t>Politikwissenschaft</t>
  </si>
  <si>
    <t>Sozialwissenschaften/Soziologie</t>
  </si>
  <si>
    <t>Gesundheitswissenschaften</t>
  </si>
  <si>
    <t>Sonstige Sprach- und Kulturwissenschaften</t>
  </si>
  <si>
    <t>Islamische Studien/Islamische Theologie</t>
  </si>
  <si>
    <t xml:space="preserve">-  </t>
  </si>
  <si>
    <t>Humanmedizin/Gesundheitswissenschaft</t>
  </si>
  <si>
    <t>Agrar-, Forst- und Ernährungswissenschaften, Veterinärmedizin</t>
  </si>
  <si>
    <t>Zentrale Einrichtungen und nicht aufteilbare Ausgaben</t>
  </si>
  <si>
    <t>Die Darstellung der Ergebnisse erfolgt nach den Regeln der Doppik. Die Werte der kameral buchenden Hochschule wurden entsprechend übergeleitet.</t>
  </si>
  <si>
    <t xml:space="preserve">    Gebäuden, Baumaßnahmen</t>
  </si>
  <si>
    <t>1) einschließlich Mieten, Pachten und Energiekosten</t>
  </si>
  <si>
    <t>darunter
Erwerb von Grundstücken und Gebäuden, Baumaßnahmen</t>
  </si>
  <si>
    <t>darunter
Erwerb von Grund-
stücken und Gebäuden, Bau-
maßnahmen</t>
  </si>
  <si>
    <t xml:space="preserve">Nicht als Drittmitteleinnahmen gelten: </t>
  </si>
  <si>
    <t xml:space="preserve">• Mittel der Grundausstattung der Hochschulen, 
• Zuweisungen und Zuschüsse des Hochschulträgers, 
• Zuweisungen der Länder an private Hochschulen zur Finanzierung der Grundausstattung, 
• Mittel aus Zentral- und Fremdkapiteln des Trägerlandes, 
• Mittel der nationalen Strukturförderung, 
• Mittel der indirekten Forschungsförderung (Bundes und Landesmittel zur Finanzierung der DFG, der 
   Begabtenförderungswerke usw.), 
• Wissenschaftspreise (soweit keine Zweckbindung für Lehre und Forschung besteht), 
• Mittel der Vorhaben, die von Hochschulmitgliedern in Nebentätigkeit verwendet werden, </t>
  </si>
  <si>
    <t xml:space="preserve">  von der Europäischen Union als Institution</t>
  </si>
  <si>
    <t xml:space="preserve">  von Hochschulfördergesellschaften aus dem Inland (z.B. DAAD, Alumni Clubs)</t>
  </si>
  <si>
    <t xml:space="preserve">  von Stiftungen u. dgl. Aus dem Inland d.h. öffentlich-rechtliche Stiftungen </t>
  </si>
  <si>
    <t xml:space="preserve">  (z.B. Bundesstiftungen) sowie privatrechtl. Stiftungen (z.B. VW- Stiftung)</t>
  </si>
  <si>
    <t xml:space="preserve">  von der gewerblichen Wirtschaft und sonstigen nichtöffentlichen Bereichen für </t>
  </si>
  <si>
    <t xml:space="preserve">    Lehr- und Forschungszwecke (ohne Einnahmen für Materialprüfungen u. dgl.,</t>
  </si>
  <si>
    <t xml:space="preserve">    aus Veröffentlichungen,  Gebühren, aus wirtschaftlicher Tätigkeit und aus </t>
  </si>
  <si>
    <t xml:space="preserve">    Vermögensveräußerungen)</t>
  </si>
  <si>
    <t>Kommunikationswissenschaft/Publizistik</t>
  </si>
  <si>
    <t>Medienwissenschaft</t>
  </si>
  <si>
    <t>Aufwendungen und Investitionen der Hochschulen 2021 bis 2024 im Vergleich nach haushaltsmäßiger Gliederung, Hochschularten und Fächergruppen</t>
  </si>
  <si>
    <t>Aufwendungen und Investitionen der Hochschulen 2024 nach haushaltsmäßiger Gliederung sowie nach Hochschularten und Fächergruppen</t>
  </si>
  <si>
    <t>Aufwendungen und Investitionen der Hochschulen 2021 bis 2024 nach Fächergruppen und Hochschularten</t>
  </si>
  <si>
    <t>Aufwendungen und Investitionen der Hochschulen 2024 nach haushaltsmäßiger Gliederung sowie nach Lehr- und Forschungsbereichen</t>
  </si>
  <si>
    <t>Erträge der Hochschulen 2021 bis 2024 im Vergleich nach haushaltsmäßiger Gliederung, Hochschularten und Fächergruppen</t>
  </si>
  <si>
    <t>Erträge der Hochschulen 2024 nach haushaltsmäßiger Gliederung sowie nach Hochschularten und Fächergruppen</t>
  </si>
  <si>
    <t>Erträge der Hochschulen 2021 bis 2024 nach Fächergruppen und Hochschularten</t>
  </si>
  <si>
    <t>Erträge der Hochschulen 2024 nach haushaltsmäßiger Gliederung sowie nach 
Lehr- und Forschungsbereichen</t>
  </si>
  <si>
    <t>Erträge aus Drittmitteln für Lehre und Forschung 2021 bis 2024 nach Hochschularten</t>
  </si>
  <si>
    <t>Aufwendungen und Investitionen der Hochschulen 2021 bis 2024 nach Fächergruppen</t>
  </si>
  <si>
    <t>Erträge der Hochschulen 2024 nach Fächergruppen</t>
  </si>
  <si>
    <t>Erträge der Hochschulen 2024 nach Hochschularten</t>
  </si>
  <si>
    <t>Aufwendungen und Investitionen der Hochschulen 2024 nach haushaltsmäßiger Gliederung</t>
  </si>
  <si>
    <t xml:space="preserve">1. Aufwendungen und Investitionen der Hochschulen 2021 bis 2024 im Vergleich </t>
  </si>
  <si>
    <t xml:space="preserve">2. Aufwendungen und Investitionen der Hochschulen 2024 nach haushaltsmäßiger </t>
  </si>
  <si>
    <t>3. Aufwendungen und Investitionen der Hochschulen 2021</t>
  </si>
  <si>
    <t>bis 2024 nach Fächergruppen und Hochschularten</t>
  </si>
  <si>
    <t>4. Aufwendungen und Investitionen der Hochschulen 2024 nach haushalts</t>
  </si>
  <si>
    <t>Noch 4. Aufwendungen und Investitionen der Hochschulen 2024 nach haushalts</t>
  </si>
  <si>
    <t xml:space="preserve">5. Erträge der Hochschulen 2021 bis 2024 im Vergleich </t>
  </si>
  <si>
    <t>6. Erträge der Hochschulen 2024 nach haushaltsmäßiger Gliederung</t>
  </si>
  <si>
    <t xml:space="preserve">7. Erträge der Hochschulen 2021 bis 2024 nach </t>
  </si>
  <si>
    <t xml:space="preserve">8. Erträge der Hochschulen 2024 nach haushaltsmäßiger Gliederung </t>
  </si>
  <si>
    <t xml:space="preserve">Noch: 8. Erträge der Hochschulen 2024 nach haushaltsmäßiger Gliederung </t>
  </si>
  <si>
    <t>2021 bis 2024 nach Hochschularten</t>
  </si>
  <si>
    <t xml:space="preserve">Rechtsgrundlage ist das Hochschulstatistikgesetz (HStatG) vom 2. November 1990 (BGBl. I S. 2414), sowie das Finanz- und Personalstatistikgesetz in der Fassung der Bekanntmachung vom 22. Februar 2006 (BGBl. I S. 438) in Verbindung mit dem Bundesstatistikgesetz in der Fassung der Bekanntmachung vom 20. Oktober 2016 (BGBl. I S. 2394), in der jeweils gültigen Fassung.
Die Auskunftsverpflichtung ergibt sich aus § 10 Absatz 1 HStatG und § 11 Absatz 2 Nummer 1 Buchstabe a FPStatG in Verbindung mit § 15 BStatG. Hiernach sind die Leitungen der Hochschulen einschließlich der Hochschulkliniken und sonstiger der Ausbildung von Studierenden dienenden Krankenanstalten sowie die Stellen, die Mittel für die Hochschulen bewirtschaften, auskunftspflichtig.
</t>
  </si>
  <si>
    <t>• Projektmittel der Forschungsförderung des Bundes, der Länder und anderer öffentlicher Stellen,
• Mittel der EU und anderer internationaler Organisationen,
• Mittel der Wirtschaft, die für die Durchführung von Forschungsaufträgen bzw. als Spende zur 
   Wissenschaftsförderung gezahlt werden,
• Mittel der DFG (einschließlich der Programmpauschale) für Graduiertenkollegs, die Exzellenzinitiative, 
   Sonderforschungsbereiche, Forschergruppen des Normal- und Schwerpunktverfahrens, im Rahmen 
   der Forschungsförderung nach Artikel 91b GG,
• Mittel der Bundesagentur für Arbeit für FuE-Personal im Rahmen von ABM,
• Stiftungslehrstühle und -professuren,
• Mittel für Forschungszwecke von anderen Ländern (nicht vom Träger),
• Mittel für Graduierten-, Doktoranden-, Postdoktoranden-, Habilitandenstipendien (soweit die Mittel von 
   der Hochschule verwaltet werden),
• Mittel der Hochschulfördergesellschaften,
• Geldspenden für Lehre und Forschung,
• Wissenschaftspreise (soweit eine Zweckbindung für Lehre&amp;Forschung besteht, z.B. Leibniz-Preis),
• Mittel aus Technologietransfer (mit nennenswertem Element von Weiterentwicklung),
• Forschungsprämie des Bundesministeriums für Bildung und Forschung (für den Wissens- und 
   Technologietransfer mit Unternehmen),
• Mittel für die Durchführung von speziellen Weiterbildungsveranstaltungen, für die Entwicklung neuer 
   Lehrveranstaltungen und –methoden
• Sachspenden.
• Grundbetrag der EFRE- bzw. ESF-Mittel
• Programm zur Förderung von Forschungsbauten, Großgeräten und des Nationalen Hochleistungs-
   rechnens an Hochschulen (nur der Bundeszuschuss)
• Programm zur Forschung und Entwicklung an Fachhochschulen
• Programm zum Aufbau und Förderung einer Nationalen Forschungsdateninfrastruktur (NFDI) (nur der
   Bundeszuschuss)
• Programm zur Förderung der Gewinnung und Entwicklung von professoralem Personal an 
   Fachhochschulen  (nur der Bundeszuschuss)
• Qualitätsoffensive Lehrerbildung
• Wettbewerb: Aufstieg durch Bildung: Offene Hochschulen (nur der Bundeszuschuss)</t>
  </si>
  <si>
    <r>
      <t xml:space="preserve">Die </t>
    </r>
    <r>
      <rPr>
        <b/>
        <sz val="9.5"/>
        <rFont val="Helvetica"/>
        <family val="2"/>
      </rPr>
      <t>privaten Hochschulen</t>
    </r>
    <r>
      <rPr>
        <sz val="9.5"/>
        <rFont val="Helvetica"/>
        <family val="2"/>
      </rPr>
      <t xml:space="preserve"> werden in diesen Bericht ebenfalls dargestellt. Es handelt sich hier um Fachhochschulen und Universitäten.</t>
    </r>
  </si>
  <si>
    <t>Im Jahr 2024 stiegen die Aufwendungen und Investitionen der Hochschulen und Universitäten des Landes Thüringen im Vergleich zum Vorjahr um 1,4 Prozent von 2 161,2 Millionen Euro auf 2 191,8 Millionen Euro. Die öffentlichen und privaten Thüringer Hochschulen haben 2 013,7 Millionen Euro für Lehre, Forschung und Krankenbehandlung ausgegeben. Damit stiegen die laufenden Aufwendungen ohne Investitionen um 6,5 Prozent gegenüber 2023. Den Größten Anteil der Gesamtausgaben mit 50,8 Prozent bildeten die Personalkosten. Diese betrugen 1 112,4 Millionen Euro. Der laufende Sachaufwand (Aufwendungen abzüglich der Personalkosten) erhöhte sich gegenüber dem Vorjahr um 11,9 Prozent auf 901,2 Millionen Euro. Für Investitionen wurden 34,1 Prozent weniger ausgegeben, die Ausgaben hier betrugen 178,1 Millionen Euro. Der Rückgang ist auf weniger Baumaßnahmen von Neu- und Erweiterungsbauten sowie weniger Investitionen in Geräte, Anlagen und Maschinen zurückzuführen. Auf die Universitäten entfiel 2024 ein Ausgabevolumen von 709,2 Millionen Euro, das waren 4,5 Prozent weniger als 2023. Die Universitätskliniken des Landes wendeten insgesamt 751,9 Millionen Euro (+ 0,5 Prozent) für Lehre, Forschung und Krankenbehandlung einschließlich Investitionen auf. Die Ausgaben der Fachhochschulen (einschließlich Verwaltungsfachhochschulen) betrugen 175,2 Millionen Euro und damit 2,7 Millionen Euro weniger als im Vorjahr (- 1,5 Prozent).</t>
  </si>
  <si>
    <t>Die eigenen Einnahmen der Hochschulen stiegen 2024 im Vergleich zum Vorjahr um 7,1 Prozent auf insgesamt 1 548,1 Millionen Euro. Die Eigenfinanzierung der Hochschulen konnte somit 70,6 Prozent der Ausgaben decken. Die Umsatzerlöse und Erträge aus Vermögen, von denen 85,7 Prozent von der Fächergruppe Humanmedizin/Gesundheitswissenschaften erwirtschaftet wurden, erhöhten sich um 2,2 Prozent auf 657,4 Millionen Euro. Die Einwerbung von Drittmitteln der Hochschulen ist im Jahr 2024 um 10,4 Prozent auf 293,7 Millionen Euro gesunken. Die Drittmitteleinnahmen sind in erster Linie für Forschung und Entwicklung an Universitäten einschließlich medizinischer Einrichtungen bestimmt. Wichtigste Drittmittelgeber der Hochschulen waren der Bund (91,8 Millionen Euro), die Deutsche Forschungsgemeinschaft (77,9 Millionen Euro) sowie Stiftungen aus dem Inland (28,9 Millionen Euro). Die Finanzierungsbeiträge sind gegenüber dem Vorjahr leicht angestiegen. Die Einnahmen der Hochschulen aus Beiträgen der Studierenden stiegen 2024 durch höhere Studiengebühren und höhere Studentenzahl an den privaten Hochschulen in Thüringen. Sie lagen 2024 bei 589,5 Millionen Euro, der Anteil der privaten Hochschulen beläuft sich in diesem Bereich auf 99,4 Prozent.</t>
  </si>
  <si>
    <t xml:space="preserve">
• Mittel für Forschungsprojekte, die nicht über Hochschul- oder Verwahrkonten abgewickelt werden, 
• Mittel der rechtlich selbständigen Institute an Hochschulen, 
• Leihgaben der Wirtschaft, von Stiftungen und der DFG, die nur für begrenzte Dauer der Hochschule 
   zur Verfügung gestellt werden, 
• Mittel personenbezogener Förderung (z.B. Doktoranden, Postdoktoranden- bzw. 
   Habilitationsstipendien), 
• Gebühren, Einnahmen aus der Veräußerung von Sachvermögen sowie aus wirtschaftlicher Tätigkeit 
   (Ausnahme: Forschungsaufträge), 
• Umsatzsteuer, die bei umsatzsteuerpflichtigen Drittmitteleinnahmen von der Hochschule vereinnahmt 
   wird, 
• Mittel für Franchising von Studiengängen, 
• Mittel für Technologieberatung, Patentrecherchen, 
• Mittel aus Technologietransfer (ohne Weiterentwicklung), </t>
  </si>
  <si>
    <t xml:space="preserve">• Mittel aus Beratungsleistungen, Gutachten (ohne Weiterentwicklung bzw. ohne Auftragsforschung), 
• Mittel aus der Veräußerung von Patenten, Lizenzen u. dgl., 
• Studiengebühren, 
• Sponsoringeinnahmen. 
• Hochschulpakt 2020: Programm zur Aufnahme zusätzlicher Studienanfänger
• Deutschlandstipendium (Die Mittel dienen nicht der Lehre und der Forschung an Hochschulen, 
   sondern der Studienförderung. Studierende im Erststudium zählen noch nicht zum 
   wissenschaftlichen Nachwuchs.) 
• Mittel nach dem Zukunftsinvestitionsgesetz (Die Hochschulen erhalten die Mittel von den Ländern mit 
   dem entsprechenden Länderanteil. Da die Hochschulen nur Zahlungen vom Träger erhalten, sind 
   diese als Mittel vom Träger (Verbuchung bei den Einnahmen vom Träger) anzusehen.) 
• Professorinnenprogramm 
• Tenure-Track-Programm 
• Exzellenzuniversitäten (ohne Hochschulpakt) 
• Akademienprogramm (Landesanteil) 
• Einnahmen/Erträge aus wissenschaftlichen Veranstaltungen (einschl. Teilnahmegebühren) 
• Krankenbehandlung (einschließlich Veterinärmedizin) 
• Zukunftsvertrag „Studium und Lehre stärken“ 
• Ersatz Versorgungslasten nach dem Versorgungslastenteilungs-Staatsvertrag 
• Krankenhauszukunftsgesetz für die Digitalisierung von Krankenhäusern 
• Bund-Länder-Initiative zur Förderung der Künstlichen Intelligenz in der Hochschulbildung (Landesanteil)
</t>
  </si>
  <si>
    <t xml:space="preserve">• Exzellenzcluster
• Akademienprogramm (Bundesanteil)
• Bundesprogramm zur Unterstützung des Aufbaus von Kooperationsbeziehungen in der 
   Pflegeausbildung
• Bund-Länder-Initiative zur Förderung der Künstlichen Intelligenz in der Hochschulbildung (Bundesanteil)
</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</si>
  <si>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</si>
  <si>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</si>
  <si>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</si>
  <si>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</si>
  <si>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</si>
  <si>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</si>
  <si>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</si>
  <si>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</si>
  <si>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</si>
  <si>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</si>
  <si>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</si>
  <si>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</si>
  <si>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</si>
  <si>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</si>
  <si>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</si>
  <si>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</si>
  <si>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</si>
  <si>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</si>
  <si>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</si>
  <si>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</si>
  <si>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</si>
  <si>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</si>
  <si>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</si>
  <si>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</si>
  <si>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</si>
  <si>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</si>
  <si>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</si>
  <si>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</si>
  <si>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</si>
  <si>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</si>
  <si>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</si>
  <si>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</si>
  <si>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</si>
  <si>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</si>
  <si>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</si>
  <si>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</si>
  <si>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</si>
  <si>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Ausgaben und Einnahmen der Hochschulen in Thüringen 2021-2024</t>
  </si>
  <si>
    <t>Erscheinungsweise: jährlich</t>
  </si>
  <si>
    <t>Bestell-Nr.: 11 102</t>
  </si>
  <si>
    <t>Heft-Nr.: 48/26</t>
  </si>
  <si>
    <t>Referat: Öffentliche Finanzen, Personal im öffentlichen Dienst</t>
  </si>
  <si>
    <t>Telefon: +49 361 57334-3264</t>
  </si>
  <si>
    <t>Herausgegeben im März7April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</si>
</sst>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64" formatCode="_-* #,##0.00\ _D_M_-;\-* #,##0.00\ _D_M_-;_-* &quot;-&quot;??\ _D_M_-;_-@_-"/>
    <numFmt numFmtId="165" formatCode="0.0\ \ "/>
    <numFmt numFmtId="166" formatCode="#\ ###\ ##0\ \ "/>
    <numFmt numFmtId="167" formatCode="\ \ \ \ \ 0.0\ \ \ "/>
    <numFmt numFmtId="168" formatCode="#\ ##0\ &quot;DM&quot;"/>
    <numFmt numFmtId="169" formatCode="###0\ \ \ "/>
    <numFmt numFmtId="170" formatCode="###\ ##0\ \ "/>
    <numFmt numFmtId="171" formatCode="#\ ###\ ##0"/>
    <numFmt numFmtId="172" formatCode="\ \ \ \ \ 0.0\ \ "/>
    <numFmt numFmtId="173" formatCode="\ \ \ \ \ \ 0.0\ \ \ "/>
    <numFmt numFmtId="174" formatCode="#\ ###\ ###\ \ "/>
    <numFmt numFmtId="175" formatCode="###0\ &quot;DM&quot;"/>
    <numFmt numFmtId="176" formatCode="\ ###0\ &quot;DM&quot;"/>
    <numFmt numFmtId="177" formatCode="0.0"/>
    <numFmt numFmtId="178" formatCode="###\ ###\ ##0.0_D_D_D;_D_D_D_D_)\-* ###\ ###\ ##0.0_D_D_D;;* @_D_D"/>
    <numFmt numFmtId="179" formatCode="###0\ \ \ \ "/>
    <numFmt numFmtId="180" formatCode="_-* #,##0\ _D_M_-;\-* #,##0\ _D_M_-;_-* &quot;-&quot;??\ _D_M_-;_-@_-"/>
    <numFmt numFmtId="181" formatCode="###\ ###\ ##0.0_D_D_D;_D_D_D_D_D_D_)\-* ###\ ###\ ##0.0_D_D_D;;* @_D_D"/>
    <numFmt numFmtId="182" formatCode="###\ ###\ ##0.0_D_D_D;_D_D_)\-* ###\ ###\ ##0.0_D_D_D;;* @_D_D"/>
    <numFmt numFmtId="183" formatCode="#\ ###\ ##0;\-#\ ###\ ##0;\-"/>
    <numFmt numFmtId="184" formatCode="0.0%"/>
  </numFmts>
  <fonts count="53">
    <font>
      <sz val="10"/>
      <name val="Arial"/>
    </font>
    <font>
      <b/>
      <sz val="10"/>
      <name val="Arial"/>
      <family val="2"/>
    </font>
    <font>
      <sz val="10"/>
      <name val="Arial"/>
      <family val="2"/>
    </font>
    <font>
      <b/>
      <sz val="9"/>
      <name val="Helvetica"/>
      <family val="2"/>
    </font>
    <font>
      <sz val="9"/>
      <name val="Helvetica"/>
      <family val="2"/>
    </font>
    <font>
      <b/>
      <sz val="10"/>
      <name val="Helvetica"/>
      <family val="2"/>
    </font>
    <font>
      <b/>
      <sz val="10"/>
      <name val="MS Sans Serif"/>
      <family val="2"/>
    </font>
    <font>
      <sz val="9"/>
      <name val="Helvetica"/>
      <family val="2"/>
    </font>
    <font>
      <b/>
      <sz val="9"/>
      <name val="Helvetica"/>
      <family val="2"/>
    </font>
    <font>
      <sz val="10"/>
      <name val="Helvetica"/>
      <family val="2"/>
    </font>
    <font>
      <b/>
      <sz val="9"/>
      <color indexed="10"/>
      <name val="Helvetica"/>
      <family val="2"/>
    </font>
    <font>
      <sz val="8"/>
      <name val="Arial"/>
      <family val="2"/>
    </font>
    <font>
      <b/>
      <sz val="9.5"/>
      <name val="Helvetica"/>
      <family val="2"/>
    </font>
    <font>
      <sz val="9.5"/>
      <name val="Helvetica"/>
      <family val="2"/>
    </font>
    <font>
      <i/>
      <sz val="9.5"/>
      <name val="Helvetica"/>
      <family val="2"/>
    </font>
    <font>
      <b/>
      <sz val="10"/>
      <name val="Arial"/>
      <family val="2"/>
    </font>
    <font>
      <sz val="9"/>
      <name val="Arial"/>
      <family val="2"/>
    </font>
    <font>
      <vertAlign val="superscript"/>
      <sz val="9"/>
      <name val="Helvetica"/>
      <family val="2"/>
    </font>
    <font>
      <b/>
      <sz val="9"/>
      <name val="Arial"/>
      <family val="2"/>
    </font>
    <font>
      <sz val="9"/>
      <color indexed="10"/>
      <name val="Arial"/>
      <family val="2"/>
    </font>
    <font>
      <sz val="10"/>
      <name val="Dialog.plain"/>
    </font>
    <font>
      <sz val="12"/>
      <name val="Dialog.plain"/>
    </font>
    <font>
      <b/>
      <sz val="9"/>
      <name val="Helvetica"/>
    </font>
    <font>
      <sz val="9"/>
      <name val="Helvetica"/>
    </font>
    <font>
      <b/>
      <sz val="9"/>
      <color rgb="FF333333"/>
      <name val="Arial"/>
      <family val="2"/>
    </font>
    <font>
      <b/>
      <sz val="9"/>
      <color rgb="FFFF0000"/>
      <name val="Helvetica"/>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9"/>
      <color rgb="FFFF0000"/>
      <name val="Helvetica"/>
      <family val="2"/>
    </font>
    <font>
      <sz val="9"/>
      <color rgb="FF333333"/>
      <name val="Arial"/>
      <family val="2"/>
    </font>
    <font>
      <b/>
      <sz val="9"/>
      <color rgb="FF333333"/>
      <name val="Arial"/>
      <family val="2"/>
    </font>
    <font>
      <sz val="10"/>
      <name val="Arial"/>
      <family val="2"/>
    </font>
    <font>
      <b/>
      <sz val="12"/>
      <name val="Arial"/>
      <family val="2"/>
    </font>
    <font>
      <sz val="11"/>
      <name val="Arial"/>
      <family val="2"/>
    </font>
    <font>
      <b/>
      <sz val="11"/>
      <name val="Arial"/>
      <family val="2"/>
    </font>
    <font>
      <sz val="10"/>
      <name val="Source Sans Pro"/>
      <family val="2"/>
    </font>
    <font>
      <sz val="9"/>
      <name val="Source Sans Pro"/>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CFDFD"/>
        <bgColor rgb="FFFFFFFF"/>
      </patternFill>
    </fill>
    <fill>
      <patternFill patternType="solid">
        <fgColor rgb="FFFFFFFF"/>
        <bgColor rgb="FFFFFFFF"/>
      </patternFill>
    </fill>
  </fills>
  <borders count="51">
    <border>
      <left/>
      <right/>
      <top/>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EBEBEB"/>
      </left>
      <right style="thin">
        <color rgb="FFEBEBEB"/>
      </right>
      <top style="thin">
        <color rgb="FFEBEBEB"/>
      </top>
      <bottom style="thin">
        <color rgb="FFEBEBEB"/>
      </bottom>
      <diagonal/>
    </border>
  </borders>
  <cellStyleXfs count="50">
    <xf numFmtId="0" fontId="0" fillId="0" borderId="0">
      <alignment vertical="center"/>
    </xf>
    <xf numFmtId="164" fontId="2" fillId="0" borderId="0" applyFont="0" applyFill="0" applyBorder="0" applyAlignment="0" applyProtection="0"/>
    <xf numFmtId="0" fontId="2" fillId="0" borderId="0">
      <alignment vertical="center"/>
    </xf>
    <xf numFmtId="1" fontId="2" fillId="0" borderId="0" applyNumberFormat="0"/>
    <xf numFmtId="0" fontId="2" fillId="0" borderId="0"/>
    <xf numFmtId="0" fontId="26"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20" borderId="39" applyNumberFormat="0" applyAlignment="0" applyProtection="0"/>
    <xf numFmtId="0" fontId="30" fillId="20" borderId="40" applyNumberFormat="0" applyAlignment="0" applyProtection="0"/>
    <xf numFmtId="0" fontId="31" fillId="7" borderId="40" applyNumberFormat="0" applyAlignment="0" applyProtection="0"/>
    <xf numFmtId="0" fontId="32" fillId="0" borderId="41" applyNumberFormat="0" applyFill="0" applyAlignment="0" applyProtection="0"/>
    <xf numFmtId="0" fontId="33" fillId="0" borderId="0" applyNumberFormat="0" applyFill="0" applyBorder="0" applyAlignment="0" applyProtection="0"/>
    <xf numFmtId="0" fontId="34" fillId="4" borderId="0" applyNumberFormat="0" applyBorder="0" applyAlignment="0" applyProtection="0"/>
    <xf numFmtId="0" fontId="35" fillId="21" borderId="0" applyNumberFormat="0" applyBorder="0" applyAlignment="0" applyProtection="0"/>
    <xf numFmtId="0" fontId="2" fillId="22" borderId="42" applyNumberFormat="0" applyFont="0" applyAlignment="0" applyProtection="0"/>
    <xf numFmtId="0" fontId="36" fillId="3" borderId="0" applyNumberFormat="0" applyBorder="0" applyAlignment="0" applyProtection="0"/>
    <xf numFmtId="0" fontId="37" fillId="0" borderId="0" applyNumberFormat="0" applyFill="0" applyBorder="0" applyAlignment="0" applyProtection="0"/>
    <xf numFmtId="0" fontId="38" fillId="0" borderId="43" applyNumberFormat="0" applyFill="0" applyAlignment="0" applyProtection="0"/>
    <xf numFmtId="0" fontId="39" fillId="0" borderId="44" applyNumberFormat="0" applyFill="0" applyAlignment="0" applyProtection="0"/>
    <xf numFmtId="0" fontId="40" fillId="0" borderId="45" applyNumberFormat="0" applyFill="0" applyAlignment="0" applyProtection="0"/>
    <xf numFmtId="0" fontId="40" fillId="0" borderId="0" applyNumberFormat="0" applyFill="0" applyBorder="0" applyAlignment="0" applyProtection="0"/>
    <xf numFmtId="0" fontId="41" fillId="0" borderId="46" applyNumberFormat="0" applyFill="0" applyAlignment="0" applyProtection="0"/>
    <xf numFmtId="0" fontId="42" fillId="0" borderId="0" applyNumberFormat="0" applyFill="0" applyBorder="0" applyAlignment="0" applyProtection="0"/>
    <xf numFmtId="0" fontId="43" fillId="23" borderId="47" applyNumberFormat="0" applyAlignment="0" applyProtection="0"/>
    <xf numFmtId="0" fontId="26" fillId="0" borderId="0"/>
    <xf numFmtId="0" fontId="26" fillId="0" borderId="0"/>
    <xf numFmtId="9" fontId="47" fillId="0" borderId="0" applyFont="0" applyFill="0" applyBorder="0" applyAlignment="0" applyProtection="0"/>
  </cellStyleXfs>
  <cellXfs count="513">
    <xf numFmtId="0" fontId="0" fillId="0" borderId="0" xfId="0">
      <alignment vertical="center"/>
    </xf>
    <xf numFmtId="0" fontId="3" fillId="0" borderId="0" xfId="0" applyFont="1" applyAlignment="1">
      <alignment horizontal="centerContinuous"/>
    </xf>
    <xf numFmtId="0" fontId="4" fillId="0" borderId="1" xfId="0" applyFont="1" applyBorder="1" applyAlignment="1">
      <alignment horizontal="center"/>
    </xf>
    <xf numFmtId="0" fontId="4" fillId="0" borderId="1" xfId="0" applyFont="1" applyBorder="1" applyAlignment="1">
      <alignment horizontal="left"/>
    </xf>
    <xf numFmtId="166" fontId="4" fillId="0" borderId="0" xfId="0" applyNumberFormat="1" applyFont="1" applyAlignment="1">
      <alignment horizontal="right"/>
    </xf>
    <xf numFmtId="0" fontId="3" fillId="0" borderId="1" xfId="0" applyFont="1" applyBorder="1" applyAlignment="1">
      <alignment horizontal="left"/>
    </xf>
    <xf numFmtId="166" fontId="3" fillId="0" borderId="0" xfId="0" applyNumberFormat="1" applyFont="1" applyAlignment="1">
      <alignment horizontal="right"/>
    </xf>
    <xf numFmtId="0" fontId="4" fillId="0" borderId="0" xfId="0" applyFont="1">
      <alignment vertical="center"/>
    </xf>
    <xf numFmtId="0" fontId="4" fillId="0" borderId="0" xfId="0" applyFont="1" applyAlignment="1">
      <alignment horizontal="centerContinuous"/>
    </xf>
    <xf numFmtId="0" fontId="4" fillId="0" borderId="2" xfId="0" applyFont="1" applyBorder="1">
      <alignment vertical="center"/>
    </xf>
    <xf numFmtId="0" fontId="4" fillId="0" borderId="3" xfId="0" applyFont="1" applyBorder="1">
      <alignment vertical="center"/>
    </xf>
    <xf numFmtId="0" fontId="4" fillId="0" borderId="0" xfId="0" applyFont="1" applyBorder="1">
      <alignment vertical="center"/>
    </xf>
    <xf numFmtId="0" fontId="4" fillId="0" borderId="1" xfId="0" applyFont="1" applyBorder="1">
      <alignment vertical="center"/>
    </xf>
    <xf numFmtId="0" fontId="4" fillId="0" borderId="4" xfId="0"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166" fontId="4" fillId="0" borderId="0" xfId="0" applyNumberFormat="1" applyFont="1">
      <alignment vertical="center"/>
    </xf>
    <xf numFmtId="166" fontId="4" fillId="0" borderId="0" xfId="0" quotePrefix="1" applyNumberFormat="1" applyFont="1" applyAlignment="1">
      <alignment horizontal="right"/>
    </xf>
    <xf numFmtId="166" fontId="3" fillId="0" borderId="0" xfId="0" applyNumberFormat="1" applyFo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0" fontId="4" fillId="0" borderId="0" xfId="0" applyFont="1" applyBorder="1" applyAlignment="1">
      <alignment vertical="center"/>
    </xf>
    <xf numFmtId="0" fontId="4" fillId="0" borderId="1" xfId="0" applyFont="1" applyBorder="1" applyAlignment="1">
      <alignment horizontal="center" vertical="center"/>
    </xf>
    <xf numFmtId="166" fontId="4" fillId="0" borderId="0" xfId="0" quotePrefix="1" applyNumberFormat="1" applyFont="1" applyAlignment="1">
      <alignment horizontal="right" vertical="center"/>
    </xf>
    <xf numFmtId="166" fontId="4" fillId="0" borderId="0" xfId="0" applyNumberFormat="1" applyFont="1" applyAlignment="1">
      <alignment vertical="center"/>
    </xf>
    <xf numFmtId="166" fontId="3" fillId="0" borderId="0" xfId="0" applyNumberFormat="1" applyFont="1" applyAlignment="1">
      <alignment horizontal="right" vertical="center"/>
    </xf>
    <xf numFmtId="0" fontId="3" fillId="0" borderId="0" xfId="0" applyFont="1">
      <alignment vertical="center"/>
    </xf>
    <xf numFmtId="0" fontId="4" fillId="0" borderId="0" xfId="0" applyFont="1" applyFill="1">
      <alignment vertical="center"/>
    </xf>
    <xf numFmtId="0" fontId="3" fillId="0" borderId="0" xfId="0" applyFont="1" applyFill="1"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lignment vertical="center"/>
    </xf>
    <xf numFmtId="0" fontId="4" fillId="0" borderId="15" xfId="0" applyFont="1" applyBorder="1" applyAlignment="1">
      <alignment horizontal="centerContinuous"/>
    </xf>
    <xf numFmtId="0" fontId="6" fillId="0" borderId="0" xfId="0" applyFont="1">
      <alignment vertical="center"/>
    </xf>
    <xf numFmtId="0" fontId="4" fillId="0" borderId="0" xfId="0" applyNumberFormat="1" applyFont="1">
      <alignment vertical="center"/>
    </xf>
    <xf numFmtId="166" fontId="7" fillId="0" borderId="0" xfId="0" applyNumberFormat="1" applyFont="1">
      <alignment vertical="center"/>
    </xf>
    <xf numFmtId="0" fontId="4" fillId="0" borderId="12" xfId="0" applyFont="1" applyBorder="1">
      <alignment vertical="center"/>
    </xf>
    <xf numFmtId="0" fontId="3" fillId="0" borderId="1" xfId="0" applyFont="1" applyBorder="1" applyAlignment="1">
      <alignment horizontal="left" vertical="center"/>
    </xf>
    <xf numFmtId="166" fontId="3" fillId="0" borderId="0" xfId="0" applyNumberFormat="1" applyFont="1" applyAlignment="1"/>
    <xf numFmtId="174" fontId="4" fillId="0" borderId="0" xfId="0" applyNumberFormat="1" applyFont="1" applyAlignment="1">
      <alignment horizontal="centerContinuous"/>
    </xf>
    <xf numFmtId="174" fontId="3" fillId="0" borderId="0" xfId="0" applyNumberFormat="1" applyFont="1" applyAlignment="1">
      <alignment horizontal="right"/>
    </xf>
    <xf numFmtId="174" fontId="3" fillId="0" borderId="0" xfId="0" applyNumberFormat="1" applyFont="1" applyAlignment="1">
      <alignment horizontal="left"/>
    </xf>
    <xf numFmtId="166" fontId="4" fillId="0" borderId="0" xfId="0" applyNumberFormat="1" applyFont="1" applyAlignment="1">
      <alignment horizontal="centerContinuous"/>
    </xf>
    <xf numFmtId="174" fontId="4" fillId="0" borderId="16" xfId="0" applyNumberFormat="1" applyFont="1" applyBorder="1" applyAlignment="1">
      <alignment horizontal="right"/>
    </xf>
    <xf numFmtId="168" fontId="4" fillId="0" borderId="2" xfId="0" applyNumberFormat="1" applyFont="1" applyBorder="1" applyAlignment="1">
      <alignment horizontal="centerContinuous"/>
    </xf>
    <xf numFmtId="174" fontId="4" fillId="0" borderId="2" xfId="0" applyNumberFormat="1" applyFont="1" applyBorder="1" applyAlignment="1">
      <alignment horizontal="centerContinuous"/>
    </xf>
    <xf numFmtId="174" fontId="4" fillId="0" borderId="0" xfId="0" applyNumberFormat="1" applyFont="1" applyAlignment="1">
      <alignment horizontal="right"/>
    </xf>
    <xf numFmtId="166" fontId="4" fillId="0" borderId="1" xfId="0" applyNumberFormat="1" applyFont="1" applyBorder="1">
      <alignment vertical="center"/>
    </xf>
    <xf numFmtId="0" fontId="0" fillId="0" borderId="3" xfId="0" applyBorder="1">
      <alignment vertical="center"/>
    </xf>
    <xf numFmtId="166" fontId="3" fillId="0" borderId="0" xfId="0" applyNumberFormat="1" applyFont="1" applyAlignment="1">
      <alignment horizontal="left"/>
    </xf>
    <xf numFmtId="0" fontId="3" fillId="0" borderId="0" xfId="0" applyNumberFormat="1" applyFont="1">
      <alignment vertical="center"/>
    </xf>
    <xf numFmtId="0" fontId="4" fillId="0" borderId="11" xfId="0" applyNumberFormat="1" applyFont="1" applyBorder="1">
      <alignment vertical="center"/>
    </xf>
    <xf numFmtId="0" fontId="4" fillId="0" borderId="3" xfId="0" applyNumberFormat="1" applyFont="1" applyBorder="1" applyAlignment="1">
      <alignment horizontal="center"/>
    </xf>
    <xf numFmtId="0" fontId="3" fillId="0" borderId="3" xfId="0" applyNumberFormat="1" applyFont="1" applyBorder="1" applyAlignment="1">
      <alignment horizontal="center"/>
    </xf>
    <xf numFmtId="0" fontId="6" fillId="0" borderId="3" xfId="0" applyFont="1" applyBorder="1">
      <alignment vertical="center"/>
    </xf>
    <xf numFmtId="0" fontId="3" fillId="0" borderId="0" xfId="0" applyNumberFormat="1" applyFont="1" applyBorder="1" applyAlignment="1">
      <alignment horizontal="center"/>
    </xf>
    <xf numFmtId="0" fontId="4" fillId="0" borderId="3" xfId="0" applyNumberFormat="1" applyFont="1" applyBorder="1">
      <alignment vertical="center"/>
    </xf>
    <xf numFmtId="175" fontId="4" fillId="0" borderId="15" xfId="0" applyNumberFormat="1" applyFont="1" applyBorder="1" applyAlignment="1">
      <alignment horizontal="centerContinuous"/>
    </xf>
    <xf numFmtId="176" fontId="4" fillId="0" borderId="15" xfId="0" applyNumberFormat="1" applyFont="1" applyBorder="1" applyAlignment="1">
      <alignment horizontal="centerContinuous" vertical="center"/>
    </xf>
    <xf numFmtId="175" fontId="4" fillId="0" borderId="2" xfId="0" applyNumberFormat="1" applyFont="1" applyBorder="1" applyAlignment="1">
      <alignment horizontal="centerContinuous"/>
    </xf>
    <xf numFmtId="166" fontId="4" fillId="0" borderId="15" xfId="0" applyNumberFormat="1" applyFont="1" applyBorder="1" applyAlignment="1">
      <alignment horizontal="centerContinuous" vertical="center"/>
    </xf>
    <xf numFmtId="0" fontId="4" fillId="0" borderId="7" xfId="0" applyNumberFormat="1" applyFont="1" applyBorder="1" applyAlignment="1">
      <alignment horizontal="center"/>
    </xf>
    <xf numFmtId="0" fontId="4" fillId="0" borderId="14" xfId="0" applyFont="1" applyBorder="1" applyAlignment="1">
      <alignment horizontal="center"/>
    </xf>
    <xf numFmtId="166" fontId="4" fillId="0" borderId="3" xfId="0" applyNumberFormat="1" applyFont="1" applyBorder="1" applyAlignment="1">
      <alignment horizontal="center"/>
    </xf>
    <xf numFmtId="0" fontId="0" fillId="0" borderId="17" xfId="0" applyBorder="1" applyAlignment="1">
      <alignment horizontal="centerContinuous" vertical="center"/>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166" fontId="8" fillId="0" borderId="0" xfId="0" applyNumberFormat="1" applyFont="1" applyAlignment="1">
      <alignment horizontal="right"/>
    </xf>
    <xf numFmtId="166" fontId="8" fillId="0" borderId="0" xfId="0" applyNumberFormat="1" applyFont="1" applyAlignment="1">
      <alignment horizontal="left"/>
    </xf>
    <xf numFmtId="166" fontId="4" fillId="0" borderId="16" xfId="0" applyNumberFormat="1" applyFont="1" applyBorder="1" applyAlignment="1">
      <alignment horizontal="centerContinuous"/>
    </xf>
    <xf numFmtId="0" fontId="0" fillId="0" borderId="18" xfId="0" applyBorder="1" applyAlignment="1">
      <alignment horizontal="centerContinuous" vertical="center"/>
    </xf>
    <xf numFmtId="166" fontId="4" fillId="0" borderId="19" xfId="0" applyNumberFormat="1" applyFont="1" applyBorder="1" applyAlignment="1">
      <alignment horizontal="centerContinuous"/>
    </xf>
    <xf numFmtId="166" fontId="4" fillId="0" borderId="2" xfId="0" applyNumberFormat="1" applyFont="1" applyBorder="1" applyAlignment="1">
      <alignment horizontal="centerContinuous" vertical="center"/>
    </xf>
    <xf numFmtId="166" fontId="4" fillId="0" borderId="20" xfId="0" applyNumberFormat="1" applyFont="1" applyBorder="1" applyAlignment="1">
      <alignment horizontal="center"/>
    </xf>
    <xf numFmtId="174" fontId="10" fillId="0" borderId="0" xfId="0" applyNumberFormat="1" applyFont="1">
      <alignment vertical="center"/>
    </xf>
    <xf numFmtId="0" fontId="4" fillId="0" borderId="13" xfId="0" applyFont="1" applyBorder="1">
      <alignment vertical="center"/>
    </xf>
    <xf numFmtId="0" fontId="0" fillId="0" borderId="0" xfId="0" applyAlignment="1">
      <alignment vertical="top"/>
    </xf>
    <xf numFmtId="0" fontId="0" fillId="0" borderId="0" xfId="0" applyAlignment="1">
      <alignment wrapText="1"/>
    </xf>
    <xf numFmtId="1" fontId="2" fillId="0" borderId="0" xfId="3"/>
    <xf numFmtId="1" fontId="11" fillId="0" borderId="0" xfId="3" applyFont="1"/>
    <xf numFmtId="0" fontId="2" fillId="0" borderId="0" xfId="4" applyBorder="1"/>
    <xf numFmtId="0" fontId="4" fillId="0" borderId="21" xfId="0" applyFont="1" applyBorder="1" applyAlignment="1">
      <alignment horizontal="center"/>
    </xf>
    <xf numFmtId="0" fontId="4" fillId="0" borderId="10" xfId="0" applyFont="1" applyBorder="1" applyAlignment="1"/>
    <xf numFmtId="0" fontId="4" fillId="0" borderId="22" xfId="0" applyFont="1" applyBorder="1" applyAlignment="1">
      <alignment vertical="center" wrapText="1"/>
    </xf>
    <xf numFmtId="0" fontId="4" fillId="0" borderId="10" xfId="0" applyFont="1" applyBorder="1" applyAlignment="1">
      <alignment horizontal="centerContinuous"/>
    </xf>
    <xf numFmtId="166" fontId="4" fillId="0" borderId="0" xfId="0" applyNumberFormat="1" applyFont="1" applyFill="1" applyBorder="1" applyAlignment="1">
      <alignment horizontal="right" vertical="center"/>
    </xf>
    <xf numFmtId="0" fontId="3" fillId="0" borderId="2" xfId="0" applyFont="1" applyFill="1" applyBorder="1" applyAlignment="1">
      <alignment horizontal="right" vertical="center"/>
    </xf>
    <xf numFmtId="166" fontId="4" fillId="0" borderId="0" xfId="0" applyNumberFormat="1" applyFont="1" applyBorder="1" applyAlignment="1">
      <alignment horizontal="center" vertical="center" wrapText="1"/>
    </xf>
    <xf numFmtId="166" fontId="4" fillId="0" borderId="0" xfId="0" applyNumberFormat="1" applyFont="1" applyBorder="1">
      <alignment vertical="center"/>
    </xf>
    <xf numFmtId="166" fontId="4" fillId="0" borderId="0" xfId="0" applyNumberFormat="1" applyFont="1" applyBorder="1" applyAlignment="1">
      <alignment horizontal="centerContinuous"/>
    </xf>
    <xf numFmtId="166" fontId="4" fillId="0" borderId="0" xfId="0" applyNumberFormat="1" applyFont="1" applyBorder="1" applyAlignment="1">
      <alignment horizontal="right"/>
    </xf>
    <xf numFmtId="174" fontId="4" fillId="0" borderId="23" xfId="0" applyNumberFormat="1" applyFont="1" applyBorder="1" applyAlignment="1">
      <alignment horizontal="center" wrapText="1"/>
    </xf>
    <xf numFmtId="166" fontId="8" fillId="0" borderId="0" xfId="0" applyNumberFormat="1" applyFont="1">
      <alignment vertical="center"/>
    </xf>
    <xf numFmtId="0" fontId="1" fillId="0" borderId="0" xfId="0" applyFont="1">
      <alignment vertical="center"/>
    </xf>
    <xf numFmtId="174" fontId="4" fillId="0" borderId="5" xfId="0" applyNumberFormat="1" applyFont="1" applyBorder="1" applyAlignment="1">
      <alignment horizontal="center" vertical="center" wrapText="1"/>
    </xf>
    <xf numFmtId="174" fontId="4" fillId="0" borderId="9" xfId="0" applyNumberFormat="1" applyFont="1" applyBorder="1" applyAlignment="1">
      <alignment horizontal="centerContinuous"/>
    </xf>
    <xf numFmtId="174" fontId="4" fillId="0" borderId="5" xfId="0" applyNumberFormat="1" applyFont="1" applyBorder="1" applyAlignment="1">
      <alignment horizontal="right"/>
    </xf>
    <xf numFmtId="166" fontId="4" fillId="0" borderId="5" xfId="0" applyNumberFormat="1" applyFont="1" applyBorder="1" applyAlignment="1">
      <alignment vertical="center"/>
    </xf>
    <xf numFmtId="166" fontId="4" fillId="0" borderId="5" xfId="0" quotePrefix="1" applyNumberFormat="1" applyFont="1" applyBorder="1" applyAlignment="1">
      <alignment horizontal="right" vertical="center"/>
    </xf>
    <xf numFmtId="170" fontId="4" fillId="0" borderId="5" xfId="0" quotePrefix="1" applyNumberFormat="1" applyFont="1" applyBorder="1" applyAlignment="1">
      <alignment horizontal="right" vertical="center"/>
    </xf>
    <xf numFmtId="166" fontId="4" fillId="0" borderId="5" xfId="0" quotePrefix="1" applyNumberFormat="1" applyFont="1" applyBorder="1" applyAlignment="1">
      <alignment horizontal="right"/>
    </xf>
    <xf numFmtId="174" fontId="10" fillId="0" borderId="5" xfId="0" applyNumberFormat="1" applyFont="1" applyBorder="1">
      <alignment vertical="center"/>
    </xf>
    <xf numFmtId="166" fontId="7" fillId="0" borderId="5" xfId="0" quotePrefix="1" applyNumberFormat="1" applyFont="1" applyBorder="1" applyAlignment="1">
      <alignment horizontal="right" vertical="center"/>
    </xf>
    <xf numFmtId="166" fontId="7" fillId="0" borderId="5" xfId="0" applyNumberFormat="1" applyFont="1" applyBorder="1">
      <alignment vertical="center"/>
    </xf>
    <xf numFmtId="166" fontId="3" fillId="0" borderId="1" xfId="0" applyNumberFormat="1" applyFont="1" applyBorder="1">
      <alignment vertical="center"/>
    </xf>
    <xf numFmtId="166" fontId="8" fillId="0" borderId="0" xfId="0" applyNumberFormat="1" applyFont="1" applyBorder="1">
      <alignment vertical="center"/>
    </xf>
    <xf numFmtId="174" fontId="4" fillId="0" borderId="24" xfId="0" applyNumberFormat="1" applyFont="1" applyBorder="1" applyAlignment="1"/>
    <xf numFmtId="174" fontId="4" fillId="0" borderId="16" xfId="0" applyNumberFormat="1" applyFont="1" applyBorder="1" applyAlignment="1"/>
    <xf numFmtId="174" fontId="4" fillId="0" borderId="18" xfId="0" applyNumberFormat="1" applyFont="1" applyBorder="1" applyAlignment="1"/>
    <xf numFmtId="174" fontId="4" fillId="0" borderId="16" xfId="0" applyNumberFormat="1" applyFont="1" applyBorder="1" applyAlignment="1">
      <alignment wrapText="1"/>
    </xf>
    <xf numFmtId="174" fontId="4" fillId="0" borderId="17" xfId="0" applyNumberFormat="1" applyFont="1" applyBorder="1" applyAlignment="1">
      <alignment horizontal="center"/>
    </xf>
    <xf numFmtId="174" fontId="4" fillId="0" borderId="5" xfId="0" applyNumberFormat="1" applyFont="1" applyBorder="1" applyAlignment="1">
      <alignment horizontal="center" vertical="center"/>
    </xf>
    <xf numFmtId="174" fontId="4" fillId="0" borderId="13" xfId="0" applyNumberFormat="1" applyFont="1" applyBorder="1" applyAlignment="1">
      <alignment horizontal="center"/>
    </xf>
    <xf numFmtId="174" fontId="4" fillId="0" borderId="22" xfId="0" applyNumberFormat="1" applyFont="1" applyBorder="1" applyAlignment="1">
      <alignment horizontal="center" wrapText="1"/>
    </xf>
    <xf numFmtId="166" fontId="4" fillId="0" borderId="25" xfId="0" applyNumberFormat="1" applyFont="1" applyBorder="1" applyAlignment="1">
      <alignment horizontal="center"/>
    </xf>
    <xf numFmtId="166" fontId="4" fillId="0" borderId="26" xfId="0" applyNumberFormat="1" applyFont="1" applyBorder="1" applyAlignment="1">
      <alignment horizontal="centerContinuous" vertical="center"/>
    </xf>
    <xf numFmtId="166" fontId="4" fillId="0" borderId="2" xfId="0" applyNumberFormat="1" applyFont="1" applyBorder="1">
      <alignment vertical="center"/>
    </xf>
    <xf numFmtId="0" fontId="4" fillId="0" borderId="5" xfId="0" applyFont="1" applyBorder="1">
      <alignment vertical="center"/>
    </xf>
    <xf numFmtId="166" fontId="4" fillId="0" borderId="27" xfId="0" applyNumberFormat="1" applyFont="1" applyBorder="1" applyAlignment="1">
      <alignment horizontal="center"/>
    </xf>
    <xf numFmtId="0" fontId="16" fillId="0" borderId="0" xfId="0" applyFont="1">
      <alignment vertical="center"/>
    </xf>
    <xf numFmtId="0" fontId="16" fillId="0" borderId="0" xfId="0" applyFont="1" applyAlignment="1">
      <alignment horizontal="left"/>
    </xf>
    <xf numFmtId="0" fontId="16" fillId="0" borderId="0" xfId="0" applyFont="1" applyBorder="1">
      <alignment vertical="center"/>
    </xf>
    <xf numFmtId="0" fontId="16" fillId="0" borderId="2" xfId="0" applyFont="1" applyBorder="1">
      <alignment vertical="center"/>
    </xf>
    <xf numFmtId="0" fontId="2" fillId="0" borderId="0" xfId="4" applyFont="1" applyBorder="1" applyAlignment="1">
      <alignment horizontal="left"/>
    </xf>
    <xf numFmtId="175" fontId="4" fillId="0" borderId="7" xfId="0" applyNumberFormat="1" applyFont="1" applyBorder="1" applyAlignment="1">
      <alignment horizontal="centerContinuous"/>
    </xf>
    <xf numFmtId="0" fontId="3" fillId="0" borderId="1" xfId="0" applyFont="1" applyBorder="1">
      <alignment vertical="center"/>
    </xf>
    <xf numFmtId="0" fontId="1" fillId="0" borderId="3" xfId="0" applyFont="1" applyBorder="1">
      <alignment vertical="center"/>
    </xf>
    <xf numFmtId="0" fontId="7" fillId="0" borderId="1" xfId="0" applyFont="1" applyBorder="1">
      <alignment vertical="center"/>
    </xf>
    <xf numFmtId="169" fontId="4" fillId="0" borderId="3" xfId="0" applyNumberFormat="1" applyFont="1" applyBorder="1" applyAlignment="1">
      <alignment horizontal="right"/>
    </xf>
    <xf numFmtId="169" fontId="8" fillId="0" borderId="3" xfId="0" applyNumberFormat="1" applyFont="1" applyBorder="1" applyAlignment="1">
      <alignment horizontal="right"/>
    </xf>
    <xf numFmtId="169" fontId="7" fillId="0" borderId="3" xfId="0" applyNumberFormat="1" applyFont="1" applyBorder="1" applyAlignment="1">
      <alignment horizontal="right"/>
    </xf>
    <xf numFmtId="169" fontId="4" fillId="0" borderId="0" xfId="0" applyNumberFormat="1" applyFont="1" applyBorder="1" applyAlignment="1">
      <alignment horizontal="right"/>
    </xf>
    <xf numFmtId="169" fontId="8" fillId="0" borderId="0" xfId="0" applyNumberFormat="1" applyFont="1" applyBorder="1" applyAlignment="1">
      <alignment horizontal="right"/>
    </xf>
    <xf numFmtId="169" fontId="7" fillId="0" borderId="0" xfId="0" applyNumberFormat="1" applyFont="1" applyBorder="1" applyAlignment="1">
      <alignment horizontal="right"/>
    </xf>
    <xf numFmtId="179" fontId="4" fillId="0" borderId="0" xfId="0" applyNumberFormat="1" applyFont="1" applyAlignment="1">
      <alignment horizontal="right" vertical="center"/>
    </xf>
    <xf numFmtId="179" fontId="3" fillId="0" borderId="0" xfId="0" applyNumberFormat="1" applyFont="1" applyBorder="1" applyAlignment="1">
      <alignment horizontal="right"/>
    </xf>
    <xf numFmtId="179" fontId="3" fillId="0" borderId="0" xfId="0" applyNumberFormat="1" applyFont="1" applyBorder="1" applyAlignment="1">
      <alignment horizontal="right" vertical="center"/>
    </xf>
    <xf numFmtId="179" fontId="4" fillId="0" borderId="0" xfId="0" applyNumberFormat="1" applyFont="1" applyBorder="1" applyAlignment="1">
      <alignment horizontal="right"/>
    </xf>
    <xf numFmtId="179" fontId="3" fillId="0" borderId="0" xfId="0" applyNumberFormat="1" applyFont="1" applyAlignment="1">
      <alignment horizontal="right" vertical="center"/>
    </xf>
    <xf numFmtId="179" fontId="3" fillId="0" borderId="3" xfId="0" applyNumberFormat="1" applyFont="1" applyBorder="1" applyAlignment="1">
      <alignment horizontal="right"/>
    </xf>
    <xf numFmtId="179" fontId="3" fillId="0" borderId="3" xfId="0" applyNumberFormat="1" applyFont="1" applyBorder="1" applyAlignment="1">
      <alignment horizontal="right" vertical="center"/>
    </xf>
    <xf numFmtId="179" fontId="4" fillId="0" borderId="3" xfId="0" applyNumberFormat="1" applyFont="1" applyBorder="1" applyAlignment="1">
      <alignment horizontal="right"/>
    </xf>
    <xf numFmtId="0" fontId="2" fillId="0" borderId="0" xfId="4" applyFont="1" applyBorder="1" applyAlignment="1">
      <alignment horizontal="left" wrapText="1"/>
    </xf>
    <xf numFmtId="0" fontId="2" fillId="0" borderId="0" xfId="4" applyFont="1" applyBorder="1"/>
    <xf numFmtId="166" fontId="4" fillId="0" borderId="28" xfId="0" applyNumberFormat="1" applyFont="1" applyBorder="1" applyAlignment="1">
      <alignment horizontal="center"/>
    </xf>
    <xf numFmtId="166" fontId="4" fillId="0" borderId="5" xfId="0" applyNumberFormat="1" applyFont="1" applyBorder="1" applyAlignment="1">
      <alignment horizontal="center"/>
    </xf>
    <xf numFmtId="166" fontId="4" fillId="0" borderId="29" xfId="0" applyNumberFormat="1" applyFont="1" applyBorder="1" applyAlignment="1">
      <alignment horizontal="center"/>
    </xf>
    <xf numFmtId="0" fontId="0" fillId="0" borderId="27" xfId="0" applyBorder="1">
      <alignment vertical="center"/>
    </xf>
    <xf numFmtId="0" fontId="0" fillId="0" borderId="20" xfId="0" applyBorder="1">
      <alignment vertical="center"/>
    </xf>
    <xf numFmtId="166" fontId="4" fillId="0" borderId="30" xfId="0" applyNumberFormat="1" applyFont="1" applyBorder="1" applyAlignment="1">
      <alignment horizontal="center"/>
    </xf>
    <xf numFmtId="169" fontId="3" fillId="0" borderId="5" xfId="0" applyNumberFormat="1" applyFont="1" applyBorder="1" applyAlignment="1">
      <alignment horizontal="right"/>
    </xf>
    <xf numFmtId="169" fontId="7" fillId="0" borderId="5" xfId="0" applyNumberFormat="1" applyFont="1" applyBorder="1" applyAlignment="1">
      <alignment horizontal="right"/>
    </xf>
    <xf numFmtId="174" fontId="4" fillId="0" borderId="23" xfId="0" applyNumberFormat="1" applyFont="1" applyBorder="1" applyAlignment="1">
      <alignment horizontal="right" vertical="center" wrapText="1"/>
    </xf>
    <xf numFmtId="174" fontId="4" fillId="0" borderId="31" xfId="0" applyNumberFormat="1" applyFont="1" applyBorder="1" applyAlignment="1">
      <alignment vertical="center" wrapText="1"/>
    </xf>
    <xf numFmtId="0" fontId="15" fillId="0" borderId="0" xfId="0" applyFont="1" applyAlignment="1">
      <alignment vertical="top"/>
    </xf>
    <xf numFmtId="171" fontId="3" fillId="0" borderId="0" xfId="0" applyNumberFormat="1" applyFont="1" applyFill="1" applyAlignment="1">
      <alignment horizontal="centerContinuous" vertical="center"/>
    </xf>
    <xf numFmtId="0" fontId="4" fillId="0" borderId="10" xfId="0" applyFont="1" applyFill="1" applyBorder="1" applyAlignment="1">
      <alignment horizontal="right"/>
    </xf>
    <xf numFmtId="0" fontId="3" fillId="0" borderId="0" xfId="0" applyFont="1" applyFill="1">
      <alignment vertical="center"/>
    </xf>
    <xf numFmtId="171" fontId="4" fillId="0" borderId="0" xfId="0" applyNumberFormat="1" applyFont="1" applyFill="1">
      <alignment vertical="center"/>
    </xf>
    <xf numFmtId="166" fontId="4" fillId="0" borderId="0" xfId="0" applyNumberFormat="1" applyFont="1" applyFill="1" applyBorder="1" applyAlignment="1">
      <alignment vertical="center"/>
    </xf>
    <xf numFmtId="3" fontId="2" fillId="0" borderId="0" xfId="3" applyNumberFormat="1"/>
    <xf numFmtId="0" fontId="4" fillId="0" borderId="3" xfId="0" applyFont="1" applyBorder="1" applyAlignment="1">
      <alignment horizontal="centerContinuous"/>
    </xf>
    <xf numFmtId="0" fontId="4" fillId="0" borderId="0" xfId="0" applyFont="1" applyBorder="1" applyAlignment="1">
      <alignment horizontal="centerContinuous"/>
    </xf>
    <xf numFmtId="0" fontId="3" fillId="0" borderId="0" xfId="0" applyFont="1" applyBorder="1" applyAlignment="1">
      <alignment horizontal="right"/>
    </xf>
    <xf numFmtId="0" fontId="3" fillId="0" borderId="0" xfId="0" applyFont="1" applyAlignment="1">
      <alignment horizontal="left"/>
    </xf>
    <xf numFmtId="0" fontId="4" fillId="0" borderId="13" xfId="0" applyFont="1" applyBorder="1" applyAlignment="1">
      <alignment horizontal="centerContinuous"/>
    </xf>
    <xf numFmtId="0" fontId="4" fillId="0" borderId="10" xfId="0" applyFont="1" applyBorder="1" applyAlignment="1">
      <alignment horizontal="right"/>
    </xf>
    <xf numFmtId="0" fontId="4" fillId="0" borderId="10" xfId="0" applyFont="1" applyBorder="1" applyAlignment="1">
      <alignment vertical="center"/>
    </xf>
    <xf numFmtId="0" fontId="7" fillId="0" borderId="10" xfId="0" applyFont="1" applyBorder="1">
      <alignment vertical="center"/>
    </xf>
    <xf numFmtId="0" fontId="4" fillId="0" borderId="22" xfId="0" applyFont="1" applyBorder="1" applyAlignment="1">
      <alignment horizontal="right" vertical="center" wrapText="1"/>
    </xf>
    <xf numFmtId="166" fontId="16" fillId="0" borderId="0" xfId="0" applyNumberFormat="1" applyFont="1" applyAlignment="1">
      <alignment horizontal="right"/>
    </xf>
    <xf numFmtId="169" fontId="4" fillId="0" borderId="5" xfId="0" applyNumberFormat="1" applyFont="1" applyBorder="1" applyAlignment="1">
      <alignment horizontal="right"/>
    </xf>
    <xf numFmtId="0" fontId="8" fillId="0" borderId="0" xfId="0" applyFont="1" applyBorder="1" applyAlignment="1">
      <alignment horizontal="center"/>
    </xf>
    <xf numFmtId="169" fontId="8" fillId="0" borderId="5" xfId="0" applyNumberFormat="1" applyFont="1" applyBorder="1" applyAlignment="1">
      <alignment horizontal="right"/>
    </xf>
    <xf numFmtId="0" fontId="16" fillId="0" borderId="0" xfId="0" applyFont="1" applyAlignment="1">
      <alignment horizontal="centerContinuous"/>
    </xf>
    <xf numFmtId="0" fontId="8" fillId="0" borderId="0" xfId="0" applyFont="1" applyAlignment="1">
      <alignment horizontal="right"/>
    </xf>
    <xf numFmtId="0" fontId="8" fillId="0" borderId="0" xfId="0" applyFont="1" applyAlignment="1">
      <alignment horizontal="left"/>
    </xf>
    <xf numFmtId="0" fontId="4" fillId="0" borderId="0" xfId="0" applyFont="1" applyAlignment="1"/>
    <xf numFmtId="0" fontId="4" fillId="0" borderId="4" xfId="0" applyFont="1" applyBorder="1" applyAlignment="1">
      <alignment horizontal="centerContinuous"/>
    </xf>
    <xf numFmtId="0" fontId="16" fillId="0" borderId="3" xfId="0" applyFont="1" applyBorder="1">
      <alignment vertical="center"/>
    </xf>
    <xf numFmtId="169" fontId="3" fillId="0" borderId="3" xfId="0" applyNumberFormat="1" applyFont="1" applyBorder="1" applyAlignment="1">
      <alignment horizontal="right"/>
    </xf>
    <xf numFmtId="166" fontId="3" fillId="0" borderId="0" xfId="0" applyNumberFormat="1" applyFont="1" applyAlignment="1">
      <alignment vertical="center"/>
    </xf>
    <xf numFmtId="0" fontId="3" fillId="0" borderId="3" xfId="0" applyFont="1" applyBorder="1" applyAlignment="1">
      <alignment horizontal="center"/>
    </xf>
    <xf numFmtId="166" fontId="4" fillId="0" borderId="0" xfId="0" applyNumberFormat="1" applyFont="1" applyFill="1">
      <alignment vertical="center"/>
    </xf>
    <xf numFmtId="0" fontId="3" fillId="0" borderId="0" xfId="0" applyFont="1" applyBorder="1" applyAlignment="1">
      <alignment horizontal="centerContinuous"/>
    </xf>
    <xf numFmtId="166" fontId="3" fillId="0" borderId="0" xfId="0" applyNumberFormat="1" applyFont="1" applyAlignment="1">
      <alignment horizontal="centerContinuous"/>
    </xf>
    <xf numFmtId="167" fontId="3" fillId="0" borderId="0" xfId="0" applyNumberFormat="1" applyFont="1" applyAlignment="1">
      <alignment horizontal="centerContinuous"/>
    </xf>
    <xf numFmtId="0" fontId="4" fillId="0" borderId="12" xfId="0" applyFont="1" applyBorder="1" applyAlignment="1">
      <alignment horizontal="centerContinuous"/>
    </xf>
    <xf numFmtId="0" fontId="4" fillId="0" borderId="11" xfId="0" applyFont="1" applyBorder="1" applyAlignment="1">
      <alignment horizontal="right"/>
    </xf>
    <xf numFmtId="0" fontId="4" fillId="0" borderId="21" xfId="0" applyFont="1" applyBorder="1" applyAlignment="1">
      <alignment horizontal="right"/>
    </xf>
    <xf numFmtId="0" fontId="4" fillId="0" borderId="1" xfId="0" applyFont="1" applyBorder="1" applyAlignment="1">
      <alignment horizontal="centerContinuous"/>
    </xf>
    <xf numFmtId="0" fontId="16" fillId="0" borderId="20" xfId="0" applyFont="1" applyBorder="1">
      <alignment vertical="center"/>
    </xf>
    <xf numFmtId="0" fontId="16" fillId="0" borderId="6" xfId="0" applyFont="1" applyBorder="1">
      <alignment vertical="center"/>
    </xf>
    <xf numFmtId="0" fontId="4" fillId="0" borderId="8" xfId="0" applyFont="1" applyBorder="1" applyAlignment="1">
      <alignment horizontal="centerContinuous"/>
    </xf>
    <xf numFmtId="0" fontId="4" fillId="0" borderId="12" xfId="0" applyFont="1" applyBorder="1" applyAlignment="1">
      <alignment horizontal="left"/>
    </xf>
    <xf numFmtId="167" fontId="4" fillId="0" borderId="10" xfId="0" applyNumberFormat="1" applyFont="1" applyBorder="1" applyAlignment="1">
      <alignment horizontal="right"/>
    </xf>
    <xf numFmtId="178" fontId="4" fillId="0" borderId="0" xfId="0" applyNumberFormat="1" applyFont="1" applyAlignment="1">
      <alignment horizontal="right"/>
    </xf>
    <xf numFmtId="166" fontId="16" fillId="0" borderId="0" xfId="0" applyNumberFormat="1" applyFont="1">
      <alignment vertical="center"/>
    </xf>
    <xf numFmtId="0" fontId="4" fillId="0" borderId="1" xfId="0" applyFont="1" applyBorder="1" applyAlignment="1">
      <alignment horizontal="left" wrapText="1"/>
    </xf>
    <xf numFmtId="178" fontId="3" fillId="0" borderId="0" xfId="0" applyNumberFormat="1" applyFont="1" applyAlignment="1">
      <alignment horizontal="right"/>
    </xf>
    <xf numFmtId="0" fontId="16" fillId="0" borderId="1" xfId="0" applyFont="1" applyBorder="1" applyAlignment="1">
      <alignment horizontal="left"/>
    </xf>
    <xf numFmtId="0" fontId="3" fillId="0" borderId="0" xfId="0" applyFont="1" applyBorder="1" applyAlignment="1">
      <alignment horizontal="left"/>
    </xf>
    <xf numFmtId="167" fontId="4" fillId="0" borderId="0" xfId="0" applyNumberFormat="1" applyFont="1" applyAlignment="1">
      <alignment horizontal="right"/>
    </xf>
    <xf numFmtId="167" fontId="16" fillId="0" borderId="0" xfId="0" applyNumberFormat="1" applyFont="1" applyAlignment="1">
      <alignment horizontal="right"/>
    </xf>
    <xf numFmtId="172" fontId="3" fillId="0" borderId="0" xfId="0" applyNumberFormat="1" applyFont="1" applyAlignment="1">
      <alignment horizontal="centerContinuous"/>
    </xf>
    <xf numFmtId="0" fontId="4" fillId="0" borderId="5" xfId="0" applyNumberFormat="1" applyFont="1" applyBorder="1" applyAlignment="1">
      <alignment horizontal="center"/>
    </xf>
    <xf numFmtId="0" fontId="4" fillId="0" borderId="29" xfId="0" applyNumberFormat="1" applyFont="1" applyBorder="1" applyAlignment="1">
      <alignment horizontal="center"/>
    </xf>
    <xf numFmtId="166" fontId="4" fillId="0" borderId="0" xfId="0" applyNumberFormat="1" applyFont="1" applyAlignment="1"/>
    <xf numFmtId="3" fontId="16" fillId="0" borderId="0" xfId="0" applyNumberFormat="1" applyFont="1">
      <alignment vertical="center"/>
    </xf>
    <xf numFmtId="0" fontId="18" fillId="0" borderId="0" xfId="0" applyFont="1">
      <alignment vertical="center"/>
    </xf>
    <xf numFmtId="0" fontId="3" fillId="0" borderId="0" xfId="0" applyFont="1" applyBorder="1">
      <alignment vertical="center"/>
    </xf>
    <xf numFmtId="173" fontId="3" fillId="0" borderId="0" xfId="0" applyNumberFormat="1" applyFont="1" applyAlignment="1"/>
    <xf numFmtId="174" fontId="16" fillId="0" borderId="0" xfId="0" applyNumberFormat="1" applyFont="1">
      <alignment vertical="center"/>
    </xf>
    <xf numFmtId="174" fontId="16" fillId="0" borderId="2" xfId="0" applyNumberFormat="1" applyFont="1" applyBorder="1">
      <alignment vertical="center"/>
    </xf>
    <xf numFmtId="174" fontId="19" fillId="0" borderId="0" xfId="0" applyNumberFormat="1" applyFont="1">
      <alignment vertical="center"/>
    </xf>
    <xf numFmtId="174" fontId="19" fillId="0" borderId="5" xfId="0" applyNumberFormat="1" applyFont="1" applyBorder="1">
      <alignment vertical="center"/>
    </xf>
    <xf numFmtId="0" fontId="18" fillId="0" borderId="0" xfId="0" applyFont="1" applyBorder="1">
      <alignment vertical="center"/>
    </xf>
    <xf numFmtId="169" fontId="16" fillId="0" borderId="0" xfId="0" applyNumberFormat="1" applyFont="1" applyAlignment="1">
      <alignment horizontal="right" vertical="center"/>
    </xf>
    <xf numFmtId="0" fontId="16" fillId="0" borderId="5" xfId="0" applyFont="1" applyBorder="1">
      <alignment vertical="center"/>
    </xf>
    <xf numFmtId="0" fontId="4" fillId="0" borderId="0" xfId="0" applyFont="1" applyFill="1" applyAlignment="1">
      <alignment horizontal="center"/>
    </xf>
    <xf numFmtId="0" fontId="3" fillId="0" borderId="0" xfId="0" applyFont="1" applyFill="1" applyAlignment="1">
      <alignment horizontal="centerContinuous" vertical="center"/>
    </xf>
    <xf numFmtId="166" fontId="3" fillId="0" borderId="0" xfId="0" applyNumberFormat="1" applyFont="1" applyFill="1" applyAlignment="1">
      <alignment horizontal="left" vertical="center"/>
    </xf>
    <xf numFmtId="166" fontId="3" fillId="0" borderId="0" xfId="0" applyNumberFormat="1" applyFont="1" applyFill="1" applyAlignment="1">
      <alignment horizontal="right" vertical="center"/>
    </xf>
    <xf numFmtId="0" fontId="16" fillId="0" borderId="0" xfId="0" applyFont="1" applyFill="1">
      <alignment vertical="center"/>
    </xf>
    <xf numFmtId="166" fontId="3" fillId="0" borderId="0" xfId="0" applyNumberFormat="1" applyFont="1" applyFill="1" applyBorder="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166" fontId="3" fillId="0" borderId="2" xfId="0" applyNumberFormat="1" applyFont="1" applyFill="1" applyBorder="1" applyAlignment="1">
      <alignment horizontal="left" vertical="center"/>
    </xf>
    <xf numFmtId="0" fontId="4" fillId="0" borderId="3" xfId="0" applyFont="1" applyFill="1" applyBorder="1">
      <alignment vertical="center"/>
    </xf>
    <xf numFmtId="0" fontId="4" fillId="0" borderId="0" xfId="0" applyFont="1" applyFill="1" applyBorder="1">
      <alignment vertical="center"/>
    </xf>
    <xf numFmtId="0" fontId="4" fillId="0" borderId="12" xfId="0" applyFont="1" applyFill="1" applyBorder="1">
      <alignment vertical="center"/>
    </xf>
    <xf numFmtId="174" fontId="4" fillId="0" borderId="24" xfId="0" applyNumberFormat="1" applyFont="1" applyFill="1" applyBorder="1" applyAlignment="1"/>
    <xf numFmtId="174" fontId="4" fillId="0" borderId="16" xfId="0" applyNumberFormat="1" applyFont="1" applyFill="1" applyBorder="1" applyAlignment="1">
      <alignment horizontal="right"/>
    </xf>
    <xf numFmtId="174" fontId="4" fillId="0" borderId="16" xfId="0" applyNumberFormat="1" applyFont="1" applyFill="1" applyBorder="1" applyAlignment="1"/>
    <xf numFmtId="0" fontId="4" fillId="0" borderId="13" xfId="0" applyFont="1" applyFill="1" applyBorder="1">
      <alignment vertical="center"/>
    </xf>
    <xf numFmtId="0" fontId="16" fillId="0" borderId="0" xfId="0" applyFont="1" applyFill="1" applyBorder="1">
      <alignment vertical="center"/>
    </xf>
    <xf numFmtId="174" fontId="4" fillId="0" borderId="23" xfId="0" applyNumberFormat="1" applyFont="1" applyFill="1" applyBorder="1" applyAlignment="1">
      <alignment horizontal="center" vertical="center" wrapText="1"/>
    </xf>
    <xf numFmtId="174" fontId="4" fillId="0" borderId="22" xfId="0" applyNumberFormat="1" applyFont="1" applyFill="1" applyBorder="1" applyAlignment="1">
      <alignment horizontal="right" vertical="center" wrapText="1"/>
    </xf>
    <xf numFmtId="174" fontId="4" fillId="0" borderId="31" xfId="0" applyNumberFormat="1" applyFont="1" applyFill="1" applyBorder="1" applyAlignment="1">
      <alignment vertical="center" wrapText="1"/>
    </xf>
    <xf numFmtId="174" fontId="4" fillId="0" borderId="31" xfId="0" applyNumberFormat="1" applyFont="1" applyFill="1" applyBorder="1" applyAlignment="1">
      <alignment horizontal="center" vertical="center" wrapText="1"/>
    </xf>
    <xf numFmtId="0" fontId="4" fillId="0" borderId="7" xfId="0" applyFont="1" applyFill="1" applyBorder="1">
      <alignment vertical="center"/>
    </xf>
    <xf numFmtId="0" fontId="16" fillId="0" borderId="2" xfId="0" applyFont="1" applyFill="1" applyBorder="1">
      <alignment vertical="center"/>
    </xf>
    <xf numFmtId="0" fontId="4" fillId="0" borderId="14" xfId="0" applyFont="1" applyFill="1" applyBorder="1">
      <alignment vertical="center"/>
    </xf>
    <xf numFmtId="175" fontId="4" fillId="0" borderId="2" xfId="0" applyNumberFormat="1" applyFont="1" applyFill="1" applyBorder="1" applyAlignment="1">
      <alignment horizontal="centerContinuous"/>
    </xf>
    <xf numFmtId="174" fontId="4" fillId="0" borderId="2" xfId="0" applyNumberFormat="1" applyFont="1" applyFill="1" applyBorder="1" applyAlignment="1">
      <alignment horizontal="centerContinuous"/>
    </xf>
    <xf numFmtId="0" fontId="4" fillId="0" borderId="9" xfId="0" applyFont="1" applyFill="1" applyBorder="1">
      <alignment vertical="center"/>
    </xf>
    <xf numFmtId="0" fontId="4" fillId="0" borderId="3" xfId="0" applyFont="1" applyFill="1" applyBorder="1" applyAlignment="1">
      <alignment horizontal="center" vertical="center"/>
    </xf>
    <xf numFmtId="0" fontId="4" fillId="0" borderId="0" xfId="0" applyFont="1" applyFill="1" applyAlignment="1">
      <alignment vertical="center"/>
    </xf>
    <xf numFmtId="0" fontId="4" fillId="0" borderId="1" xfId="0" applyFont="1" applyFill="1" applyBorder="1" applyAlignment="1">
      <alignment vertical="center"/>
    </xf>
    <xf numFmtId="166" fontId="4" fillId="0" borderId="0" xfId="0" applyNumberFormat="1" applyFont="1" applyFill="1" applyAlignment="1">
      <alignment vertical="center"/>
    </xf>
    <xf numFmtId="0" fontId="4" fillId="0" borderId="5" xfId="0" applyFont="1" applyFill="1" applyBorder="1" applyAlignment="1">
      <alignment horizontal="center" vertical="center"/>
    </xf>
    <xf numFmtId="179" fontId="4" fillId="0" borderId="5"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4" fillId="0" borderId="0" xfId="0" applyFont="1" applyFill="1" applyAlignment="1">
      <alignment horizontal="centerContinuous" vertical="center"/>
    </xf>
    <xf numFmtId="166" fontId="4" fillId="0" borderId="0" xfId="0" applyNumberFormat="1" applyFont="1" applyFill="1" applyAlignment="1">
      <alignment horizontal="right" vertical="center"/>
    </xf>
    <xf numFmtId="166" fontId="4" fillId="0" borderId="0" xfId="0" applyNumberFormat="1" applyFont="1" applyFill="1" applyAlignment="1">
      <alignment horizontal="left" vertical="center"/>
    </xf>
    <xf numFmtId="166" fontId="7" fillId="0" borderId="0" xfId="0" applyNumberFormat="1" applyFont="1" applyFill="1" applyAlignment="1">
      <alignment horizontal="left" vertical="center"/>
    </xf>
    <xf numFmtId="0" fontId="4" fillId="0" borderId="2" xfId="0" applyFont="1" applyFill="1" applyBorder="1">
      <alignment vertical="center"/>
    </xf>
    <xf numFmtId="0" fontId="4" fillId="0" borderId="11" xfId="0" applyFont="1" applyFill="1" applyBorder="1">
      <alignment vertical="center"/>
    </xf>
    <xf numFmtId="0" fontId="16" fillId="0" borderId="11" xfId="0" applyFont="1" applyFill="1" applyBorder="1">
      <alignment vertical="center"/>
    </xf>
    <xf numFmtId="0" fontId="4" fillId="0" borderId="0" xfId="0" applyFont="1" applyFill="1" applyBorder="1" applyAlignment="1">
      <alignment horizontal="center"/>
    </xf>
    <xf numFmtId="0" fontId="3" fillId="0" borderId="0" xfId="0" applyFont="1" applyFill="1" applyBorder="1" applyAlignment="1">
      <alignment horizontal="centerContinuous" vertical="center"/>
    </xf>
    <xf numFmtId="0" fontId="3" fillId="0" borderId="2" xfId="0" applyFont="1" applyFill="1" applyBorder="1" applyAlignment="1">
      <alignment horizontal="centerContinuous" vertical="center"/>
    </xf>
    <xf numFmtId="171" fontId="3" fillId="0" borderId="0" xfId="0" applyNumberFormat="1" applyFont="1" applyFill="1" applyAlignment="1">
      <alignment horizontal="right" vertical="center"/>
    </xf>
    <xf numFmtId="0" fontId="4" fillId="0" borderId="1" xfId="0" applyFont="1" applyFill="1" applyBorder="1">
      <alignment vertical="center"/>
    </xf>
    <xf numFmtId="0" fontId="4" fillId="0" borderId="4" xfId="0" applyFont="1" applyFill="1" applyBorder="1">
      <alignment vertical="center"/>
    </xf>
    <xf numFmtId="0" fontId="4" fillId="0" borderId="10" xfId="0" applyFont="1" applyFill="1" applyBorder="1" applyAlignment="1">
      <alignment horizontal="centerContinuous"/>
    </xf>
    <xf numFmtId="0" fontId="4" fillId="0" borderId="10" xfId="0" applyFont="1" applyFill="1" applyBorder="1" applyAlignment="1">
      <alignment horizontal="left"/>
    </xf>
    <xf numFmtId="0" fontId="4" fillId="0" borderId="10" xfId="0" applyFont="1" applyFill="1" applyBorder="1" applyAlignment="1"/>
    <xf numFmtId="0" fontId="4" fillId="0" borderId="10" xfId="0" applyFont="1" applyFill="1" applyBorder="1">
      <alignment vertical="center"/>
    </xf>
    <xf numFmtId="0" fontId="16" fillId="0" borderId="10" xfId="0" applyFont="1" applyFill="1" applyBorder="1">
      <alignment vertical="center"/>
    </xf>
    <xf numFmtId="0" fontId="4" fillId="0" borderId="22" xfId="0" applyFont="1" applyFill="1" applyBorder="1" applyAlignment="1">
      <alignment vertical="center" wrapText="1"/>
    </xf>
    <xf numFmtId="0" fontId="4" fillId="0" borderId="31" xfId="0" applyFont="1" applyFill="1" applyBorder="1" applyAlignment="1">
      <alignment vertical="center" wrapText="1"/>
    </xf>
    <xf numFmtId="0" fontId="4" fillId="0" borderId="8" xfId="0" applyFont="1" applyFill="1" applyBorder="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169" fontId="4" fillId="0" borderId="3" xfId="0" applyNumberFormat="1" applyFont="1" applyFill="1" applyBorder="1" applyAlignment="1">
      <alignment horizontal="right" vertical="center"/>
    </xf>
    <xf numFmtId="169" fontId="4" fillId="0" borderId="5" xfId="0" applyNumberFormat="1" applyFont="1" applyFill="1" applyBorder="1" applyAlignment="1">
      <alignment horizontal="right" vertical="center"/>
    </xf>
    <xf numFmtId="0" fontId="4" fillId="0" borderId="0" xfId="0" applyFont="1" applyFill="1" applyBorder="1" applyAlignment="1">
      <alignment horizontal="centerContinuous" vertical="center"/>
    </xf>
    <xf numFmtId="0" fontId="3" fillId="0" borderId="0" xfId="0" applyFont="1" applyAlignment="1">
      <alignment horizontal="right"/>
    </xf>
    <xf numFmtId="0" fontId="20" fillId="0" borderId="0" xfId="0" applyFont="1" applyAlignment="1"/>
    <xf numFmtId="166" fontId="4" fillId="0" borderId="0" xfId="0" applyNumberFormat="1" applyFont="1" applyBorder="1" applyAlignment="1">
      <alignment horizontal="center"/>
    </xf>
    <xf numFmtId="0" fontId="21" fillId="0" borderId="0" xfId="0" applyFont="1" applyAlignment="1"/>
    <xf numFmtId="169" fontId="7" fillId="0" borderId="3" xfId="0" applyNumberFormat="1" applyFont="1" applyFill="1" applyBorder="1" applyAlignment="1">
      <alignment horizontal="right"/>
    </xf>
    <xf numFmtId="166" fontId="4" fillId="0" borderId="1" xfId="0" applyNumberFormat="1" applyFont="1" applyFill="1" applyBorder="1">
      <alignment vertical="center"/>
    </xf>
    <xf numFmtId="166" fontId="7" fillId="0" borderId="5" xfId="0" quotePrefix="1" applyNumberFormat="1" applyFont="1" applyFill="1" applyBorder="1" applyAlignment="1">
      <alignment horizontal="right" vertical="center"/>
    </xf>
    <xf numFmtId="169" fontId="7" fillId="0" borderId="0" xfId="0" applyNumberFormat="1" applyFont="1" applyFill="1" applyBorder="1" applyAlignment="1">
      <alignment horizontal="right"/>
    </xf>
    <xf numFmtId="0" fontId="0" fillId="0" borderId="0" xfId="0" applyAlignment="1">
      <alignment horizontal="left" vertical="top" wrapText="1"/>
    </xf>
    <xf numFmtId="1" fontId="15" fillId="0" borderId="0" xfId="3" applyFont="1"/>
    <xf numFmtId="0" fontId="15" fillId="0" borderId="0" xfId="4" applyFont="1" applyBorder="1"/>
    <xf numFmtId="0" fontId="3" fillId="0" borderId="0" xfId="0" applyFont="1" applyFill="1" applyAlignment="1">
      <alignment vertical="center"/>
    </xf>
    <xf numFmtId="0" fontId="3" fillId="0" borderId="1" xfId="0" applyFont="1" applyFill="1" applyBorder="1" applyAlignment="1">
      <alignment vertical="center"/>
    </xf>
    <xf numFmtId="0" fontId="18" fillId="0" borderId="0" xfId="0" applyFont="1" applyFill="1">
      <alignment vertical="center"/>
    </xf>
    <xf numFmtId="181" fontId="4" fillId="0" borderId="0" xfId="0" applyNumberFormat="1" applyFont="1" applyAlignment="1">
      <alignment horizontal="right"/>
    </xf>
    <xf numFmtId="0" fontId="22" fillId="0" borderId="3" xfId="0" applyFont="1" applyFill="1" applyBorder="1" applyAlignment="1">
      <alignment horizontal="center" vertical="center"/>
    </xf>
    <xf numFmtId="0" fontId="22" fillId="0" borderId="0" xfId="0" applyFont="1" applyFill="1" applyAlignment="1">
      <alignment vertical="center"/>
    </xf>
    <xf numFmtId="0" fontId="22" fillId="0" borderId="1" xfId="0" applyFont="1" applyFill="1" applyBorder="1" applyAlignment="1">
      <alignment vertical="center"/>
    </xf>
    <xf numFmtId="169" fontId="22" fillId="0" borderId="3" xfId="0" applyNumberFormat="1" applyFont="1" applyFill="1" applyBorder="1" applyAlignment="1">
      <alignment horizontal="right" vertical="center"/>
    </xf>
    <xf numFmtId="0" fontId="3" fillId="0" borderId="3" xfId="0" applyFont="1" applyFill="1" applyBorder="1" applyAlignment="1">
      <alignment horizontal="center" vertical="center"/>
    </xf>
    <xf numFmtId="169" fontId="22" fillId="0" borderId="5" xfId="0" applyNumberFormat="1" applyFont="1" applyFill="1" applyBorder="1" applyAlignment="1">
      <alignment horizontal="right" vertical="center"/>
    </xf>
    <xf numFmtId="0" fontId="16" fillId="0" borderId="3" xfId="0" applyFont="1" applyFill="1" applyBorder="1">
      <alignment vertical="center"/>
    </xf>
    <xf numFmtId="0" fontId="4" fillId="0" borderId="14" xfId="0" applyFont="1" applyFill="1" applyBorder="1" applyAlignment="1">
      <alignment vertical="center" wrapText="1"/>
    </xf>
    <xf numFmtId="0" fontId="4" fillId="0" borderId="22" xfId="0" applyFont="1" applyFill="1" applyBorder="1" applyAlignment="1">
      <alignment horizontal="right" vertical="center"/>
    </xf>
    <xf numFmtId="0" fontId="4" fillId="0" borderId="22" xfId="0" applyFont="1" applyFill="1" applyBorder="1" applyAlignment="1">
      <alignment vertical="center"/>
    </xf>
    <xf numFmtId="169" fontId="3" fillId="0" borderId="5" xfId="0" applyNumberFormat="1" applyFont="1" applyFill="1" applyBorder="1" applyAlignment="1">
      <alignment horizontal="right" vertical="center"/>
    </xf>
    <xf numFmtId="169" fontId="3" fillId="0" borderId="3" xfId="0" applyNumberFormat="1" applyFont="1" applyFill="1" applyBorder="1" applyAlignment="1">
      <alignment horizontal="right" vertical="center"/>
    </xf>
    <xf numFmtId="0" fontId="3" fillId="0" borderId="5" xfId="0" applyFont="1" applyFill="1" applyBorder="1" applyAlignment="1">
      <alignment horizontal="center" vertical="center"/>
    </xf>
    <xf numFmtId="166" fontId="22" fillId="0" borderId="0" xfId="0" applyNumberFormat="1" applyFont="1" applyFill="1" applyBorder="1" applyAlignment="1">
      <alignment horizontal="right" vertical="center"/>
    </xf>
    <xf numFmtId="177" fontId="3" fillId="0" borderId="0" xfId="0" applyNumberFormat="1" applyFont="1" applyBorder="1" applyAlignment="1">
      <alignment horizontal="center"/>
    </xf>
    <xf numFmtId="0" fontId="16" fillId="0" borderId="0" xfId="0" applyFont="1" applyAlignment="1">
      <alignment horizontal="center"/>
    </xf>
    <xf numFmtId="182" fontId="4" fillId="0" borderId="0" xfId="0" applyNumberFormat="1" applyFont="1" applyAlignment="1">
      <alignment horizontal="right"/>
    </xf>
    <xf numFmtId="177" fontId="2" fillId="0" borderId="0" xfId="4" applyNumberFormat="1" applyBorder="1"/>
    <xf numFmtId="166" fontId="4" fillId="0" borderId="0" xfId="0" applyNumberFormat="1" applyFont="1" applyAlignment="1">
      <alignment horizontal="center"/>
    </xf>
    <xf numFmtId="0" fontId="2" fillId="0" borderId="0" xfId="2">
      <alignment vertical="center"/>
    </xf>
    <xf numFmtId="0" fontId="9" fillId="0" borderId="0" xfId="2" applyFont="1">
      <alignment vertical="center"/>
    </xf>
    <xf numFmtId="0" fontId="5" fillId="0" borderId="0" xfId="2" applyFont="1">
      <alignment vertical="center"/>
    </xf>
    <xf numFmtId="0" fontId="13" fillId="0" borderId="0" xfId="2" applyFont="1">
      <alignment vertical="center"/>
    </xf>
    <xf numFmtId="0" fontId="12" fillId="0" borderId="0" xfId="2" applyFont="1">
      <alignment vertical="center"/>
    </xf>
    <xf numFmtId="0" fontId="14" fillId="0" borderId="0" xfId="2" applyFont="1">
      <alignment vertical="center"/>
    </xf>
    <xf numFmtId="0" fontId="2" fillId="0" borderId="0" xfId="2" applyAlignment="1">
      <alignment horizontal="left" wrapText="1"/>
    </xf>
    <xf numFmtId="0" fontId="13" fillId="0" borderId="0" xfId="2" applyFont="1" applyAlignment="1">
      <alignment horizontal="left" wrapText="1"/>
    </xf>
    <xf numFmtId="166" fontId="25" fillId="0" borderId="0" xfId="0" applyNumberFormat="1" applyFont="1">
      <alignment vertical="center"/>
    </xf>
    <xf numFmtId="0" fontId="16" fillId="0" borderId="19" xfId="0" applyFont="1" applyBorder="1">
      <alignment vertical="center"/>
    </xf>
    <xf numFmtId="0" fontId="15" fillId="0" borderId="3" xfId="0" applyFont="1" applyBorder="1">
      <alignment vertical="center"/>
    </xf>
    <xf numFmtId="0" fontId="15" fillId="0" borderId="0" xfId="0" applyFont="1">
      <alignment vertical="center"/>
    </xf>
    <xf numFmtId="166" fontId="3" fillId="0" borderId="0" xfId="0" applyNumberFormat="1" applyFont="1" applyFill="1" applyBorder="1" applyAlignment="1">
      <alignment horizontal="right" vertical="center"/>
    </xf>
    <xf numFmtId="166" fontId="22" fillId="0" borderId="0" xfId="0" applyNumberFormat="1" applyFont="1" applyAlignment="1">
      <alignment horizontal="right"/>
    </xf>
    <xf numFmtId="183" fontId="24" fillId="0" borderId="0" xfId="0" applyNumberFormat="1" applyFont="1" applyFill="1" applyBorder="1" applyAlignment="1">
      <alignment horizontal="right"/>
    </xf>
    <xf numFmtId="1" fontId="2" fillId="0" borderId="0" xfId="3" applyNumberFormat="1"/>
    <xf numFmtId="166" fontId="4" fillId="0" borderId="0" xfId="0" applyNumberFormat="1" applyFont="1" applyAlignment="1">
      <alignment horizontal="right" vertical="center"/>
    </xf>
    <xf numFmtId="169" fontId="4" fillId="0" borderId="0" xfId="0" applyNumberFormat="1" applyFont="1" applyFill="1" applyBorder="1" applyAlignment="1">
      <alignment horizontal="right" vertical="center"/>
    </xf>
    <xf numFmtId="0" fontId="13" fillId="0" borderId="0" xfId="2" applyFont="1" applyAlignment="1">
      <alignment vertical="top"/>
    </xf>
    <xf numFmtId="0" fontId="3" fillId="0" borderId="0" xfId="0" applyFont="1" applyBorder="1" applyAlignment="1">
      <alignment horizontal="center"/>
    </xf>
    <xf numFmtId="182" fontId="23" fillId="0" borderId="0" xfId="0" applyNumberFormat="1" applyFont="1" applyAlignment="1">
      <alignment horizontal="right"/>
    </xf>
    <xf numFmtId="166" fontId="18" fillId="0" borderId="0" xfId="0" applyNumberFormat="1" applyFont="1">
      <alignment vertical="center"/>
    </xf>
    <xf numFmtId="180" fontId="2" fillId="0" borderId="0" xfId="1" applyNumberFormat="1"/>
    <xf numFmtId="180" fontId="2" fillId="0" borderId="0" xfId="3" applyNumberFormat="1"/>
    <xf numFmtId="1" fontId="2" fillId="0" borderId="0" xfId="4" applyNumberFormat="1" applyBorder="1"/>
    <xf numFmtId="1" fontId="15" fillId="0" borderId="0" xfId="4" applyNumberFormat="1" applyFont="1" applyBorder="1"/>
    <xf numFmtId="0" fontId="1" fillId="0" borderId="0" xfId="4" applyFont="1" applyBorder="1"/>
    <xf numFmtId="174" fontId="19" fillId="0" borderId="0" xfId="0" applyNumberFormat="1" applyFont="1" applyAlignment="1">
      <alignment horizontal="right" vertical="center"/>
    </xf>
    <xf numFmtId="177" fontId="10" fillId="0" borderId="0" xfId="0" applyNumberFormat="1" applyFont="1" applyAlignment="1">
      <alignment horizontal="right" vertical="center"/>
    </xf>
    <xf numFmtId="174" fontId="10" fillId="0" borderId="0" xfId="0" applyNumberFormat="1" applyFont="1" applyAlignment="1">
      <alignment horizontal="right" vertical="center"/>
    </xf>
    <xf numFmtId="0" fontId="4" fillId="0" borderId="0" xfId="0" applyFont="1" applyBorder="1" applyAlignment="1">
      <alignment horizontal="right"/>
    </xf>
    <xf numFmtId="167" fontId="4" fillId="0" borderId="0" xfId="0" applyNumberFormat="1" applyFont="1" applyBorder="1" applyAlignment="1">
      <alignment horizontal="right"/>
    </xf>
    <xf numFmtId="0" fontId="4" fillId="0" borderId="35" xfId="0" applyFont="1" applyBorder="1" applyAlignment="1">
      <alignment horizontal="right"/>
    </xf>
    <xf numFmtId="0" fontId="16" fillId="0" borderId="36" xfId="0" applyFont="1" applyBorder="1">
      <alignment vertical="center"/>
    </xf>
    <xf numFmtId="166" fontId="4" fillId="0" borderId="17" xfId="0" applyNumberFormat="1" applyFont="1" applyBorder="1" applyAlignment="1">
      <alignment horizontal="centerContinuous"/>
    </xf>
    <xf numFmtId="166" fontId="4" fillId="0" borderId="48" xfId="0" applyNumberFormat="1" applyFont="1" applyBorder="1" applyAlignment="1">
      <alignment horizontal="centerContinuous"/>
    </xf>
    <xf numFmtId="1" fontId="1" fillId="0" borderId="0" xfId="3" applyFont="1"/>
    <xf numFmtId="1" fontId="1" fillId="0" borderId="0" xfId="3" applyNumberFormat="1" applyFont="1"/>
    <xf numFmtId="166" fontId="4" fillId="0" borderId="38" xfId="0" applyNumberFormat="1" applyFont="1" applyBorder="1" applyAlignment="1">
      <alignment horizontal="right"/>
    </xf>
    <xf numFmtId="166" fontId="4" fillId="0" borderId="3" xfId="0" applyNumberFormat="1" applyFont="1" applyBorder="1" applyAlignment="1">
      <alignment horizontal="right"/>
    </xf>
    <xf numFmtId="166" fontId="44" fillId="0" borderId="0" xfId="0" applyNumberFormat="1" applyFont="1" applyAlignment="1">
      <alignment horizontal="right"/>
    </xf>
    <xf numFmtId="183" fontId="16" fillId="0" borderId="0" xfId="0" applyNumberFormat="1" applyFont="1">
      <alignment vertical="center"/>
    </xf>
    <xf numFmtId="166" fontId="16" fillId="0" borderId="0" xfId="0" applyNumberFormat="1" applyFont="1" applyFill="1" applyBorder="1" applyAlignment="1">
      <alignment horizontal="right"/>
    </xf>
    <xf numFmtId="166" fontId="16" fillId="0" borderId="0" xfId="0" applyNumberFormat="1" applyFont="1" applyFill="1" applyBorder="1">
      <alignment vertical="center"/>
    </xf>
    <xf numFmtId="166" fontId="3" fillId="0" borderId="0" xfId="0" applyNumberFormat="1" applyFont="1" applyFill="1" applyBorder="1" applyAlignment="1">
      <alignment horizontal="right"/>
    </xf>
    <xf numFmtId="0" fontId="3" fillId="0" borderId="0" xfId="0" applyFont="1" applyFill="1" applyBorder="1">
      <alignment vertical="center"/>
    </xf>
    <xf numFmtId="183" fontId="45" fillId="0" borderId="0" xfId="0" applyNumberFormat="1" applyFont="1" applyFill="1" applyBorder="1" applyAlignment="1">
      <alignment horizontal="right"/>
    </xf>
    <xf numFmtId="0" fontId="3" fillId="0" borderId="0" xfId="0" applyFont="1" applyFill="1" applyBorder="1" applyAlignment="1">
      <alignment horizontal="center" vertical="center"/>
    </xf>
    <xf numFmtId="166" fontId="7" fillId="0" borderId="0" xfId="0" quotePrefix="1" applyNumberFormat="1" applyFont="1" applyBorder="1" applyAlignment="1">
      <alignment horizontal="right" vertical="center"/>
    </xf>
    <xf numFmtId="166" fontId="7" fillId="0" borderId="0" xfId="0" applyNumberFormat="1" applyFont="1" applyBorder="1">
      <alignment vertical="center"/>
    </xf>
    <xf numFmtId="174" fontId="16" fillId="0" borderId="0" xfId="0" applyNumberFormat="1" applyFont="1" applyFill="1" applyBorder="1">
      <alignment vertical="center"/>
    </xf>
    <xf numFmtId="166" fontId="8" fillId="0" borderId="0" xfId="0" applyNumberFormat="1" applyFont="1" applyFill="1" applyBorder="1">
      <alignment vertical="center"/>
    </xf>
    <xf numFmtId="166" fontId="4" fillId="0" borderId="25" xfId="0" applyNumberFormat="1" applyFont="1" applyFill="1" applyBorder="1" applyAlignment="1">
      <alignment vertical="center"/>
    </xf>
    <xf numFmtId="166" fontId="4" fillId="0" borderId="3" xfId="0" applyNumberFormat="1" applyFont="1" applyFill="1" applyBorder="1" applyAlignment="1">
      <alignment horizontal="right" vertical="center"/>
    </xf>
    <xf numFmtId="166" fontId="22" fillId="0" borderId="3" xfId="0" applyNumberFormat="1" applyFont="1" applyFill="1" applyBorder="1" applyAlignment="1">
      <alignment horizontal="right" vertical="center"/>
    </xf>
    <xf numFmtId="183" fontId="46" fillId="0" borderId="3" xfId="0" applyNumberFormat="1" applyFont="1" applyFill="1" applyBorder="1" applyAlignment="1">
      <alignment horizontal="right"/>
    </xf>
    <xf numFmtId="166" fontId="4" fillId="0" borderId="38" xfId="0" applyNumberFormat="1" applyFont="1" applyBorder="1" applyAlignment="1">
      <alignment horizontal="right" vertical="center"/>
    </xf>
    <xf numFmtId="166" fontId="4" fillId="0" borderId="3" xfId="0" applyNumberFormat="1" applyFont="1" applyBorder="1" applyAlignment="1">
      <alignment horizontal="right" vertical="center"/>
    </xf>
    <xf numFmtId="166" fontId="4" fillId="0" borderId="15" xfId="0" applyNumberFormat="1" applyFont="1" applyBorder="1" applyAlignment="1">
      <alignment horizontal="centerContinuous"/>
    </xf>
    <xf numFmtId="0" fontId="4" fillId="0" borderId="14" xfId="0" applyFont="1" applyBorder="1" applyAlignment="1">
      <alignment horizontal="centerContinuous"/>
    </xf>
    <xf numFmtId="175" fontId="4" fillId="0" borderId="26" xfId="0" applyNumberFormat="1" applyFont="1" applyBorder="1" applyAlignment="1">
      <alignment horizontal="centerContinuous"/>
    </xf>
    <xf numFmtId="165" fontId="4" fillId="0" borderId="49" xfId="0" applyNumberFormat="1" applyFont="1" applyBorder="1" applyAlignment="1">
      <alignment horizontal="center"/>
    </xf>
    <xf numFmtId="182" fontId="22" fillId="0" borderId="0" xfId="0" applyNumberFormat="1" applyFont="1" applyAlignment="1">
      <alignment horizontal="right"/>
    </xf>
    <xf numFmtId="1" fontId="16" fillId="0" borderId="0" xfId="0" applyNumberFormat="1" applyFont="1">
      <alignment vertical="center"/>
    </xf>
    <xf numFmtId="9" fontId="16" fillId="0" borderId="0" xfId="49" applyFont="1" applyAlignment="1">
      <alignment vertical="center"/>
    </xf>
    <xf numFmtId="184" fontId="16" fillId="0" borderId="0" xfId="49" applyNumberFormat="1" applyFont="1" applyAlignment="1">
      <alignment vertical="center"/>
    </xf>
    <xf numFmtId="9" fontId="4" fillId="0" borderId="0" xfId="49" applyFont="1" applyAlignment="1">
      <alignment vertical="center"/>
    </xf>
    <xf numFmtId="184" fontId="6" fillId="0" borderId="0" xfId="49" applyNumberFormat="1" applyFont="1" applyAlignment="1">
      <alignment vertical="center"/>
    </xf>
    <xf numFmtId="9" fontId="4" fillId="0" borderId="0" xfId="49" applyFont="1" applyFill="1" applyBorder="1" applyAlignment="1">
      <alignment horizontal="right" vertical="center"/>
    </xf>
    <xf numFmtId="184" fontId="3" fillId="0" borderId="0" xfId="49" applyNumberFormat="1" applyFont="1" applyFill="1" applyBorder="1" applyAlignment="1">
      <alignment horizontal="right" vertical="center"/>
    </xf>
    <xf numFmtId="184" fontId="4" fillId="0" borderId="0" xfId="49" applyNumberFormat="1" applyFont="1" applyAlignment="1">
      <alignment vertical="center"/>
    </xf>
    <xf numFmtId="184" fontId="7" fillId="0" borderId="0" xfId="49" applyNumberFormat="1" applyFont="1" applyFill="1" applyAlignment="1">
      <alignment vertical="center"/>
    </xf>
    <xf numFmtId="1" fontId="45" fillId="24" borderId="50" xfId="0" applyNumberFormat="1" applyFont="1" applyFill="1" applyBorder="1" applyAlignment="1">
      <alignment horizontal="right"/>
    </xf>
    <xf numFmtId="1" fontId="45" fillId="25" borderId="50" xfId="0" applyNumberFormat="1" applyFont="1" applyFill="1" applyBorder="1" applyAlignment="1">
      <alignment horizontal="right"/>
    </xf>
    <xf numFmtId="1" fontId="16" fillId="0" borderId="0" xfId="3" applyNumberFormat="1" applyFont="1"/>
    <xf numFmtId="166" fontId="4" fillId="0" borderId="0" xfId="0" applyNumberFormat="1" applyFont="1" applyFill="1" applyAlignment="1">
      <alignment horizontal="right"/>
    </xf>
    <xf numFmtId="177" fontId="45" fillId="0" borderId="50" xfId="0" applyNumberFormat="1" applyFont="1" applyFill="1" applyBorder="1" applyAlignment="1">
      <alignment horizontal="right"/>
    </xf>
    <xf numFmtId="166" fontId="3" fillId="0" borderId="3" xfId="0" applyNumberFormat="1" applyFont="1" applyBorder="1" applyAlignment="1">
      <alignment horizontal="right" vertical="center"/>
    </xf>
    <xf numFmtId="166" fontId="23" fillId="0" borderId="0" xfId="0" applyNumberFormat="1" applyFont="1" applyAlignment="1">
      <alignment horizontal="right" vertical="center"/>
    </xf>
    <xf numFmtId="166" fontId="22" fillId="0" borderId="0" xfId="0" applyNumberFormat="1" applyFont="1" applyAlignment="1">
      <alignment horizontal="right" vertical="center"/>
    </xf>
    <xf numFmtId="166" fontId="22" fillId="0" borderId="0" xfId="0" quotePrefix="1" applyNumberFormat="1" applyFont="1" applyAlignment="1">
      <alignment horizontal="right"/>
    </xf>
    <xf numFmtId="0" fontId="13" fillId="0" borderId="0" xfId="2" applyFont="1" applyAlignment="1"/>
    <xf numFmtId="0" fontId="48" fillId="0" borderId="0" xfId="0" applyFont="1" applyAlignment="1">
      <alignment vertical="center"/>
    </xf>
    <xf numFmtId="0" fontId="0" fillId="0" borderId="0" xfId="0" applyAlignment="1"/>
    <xf numFmtId="0" fontId="49" fillId="0" borderId="0" xfId="0" applyFont="1" applyAlignment="1">
      <alignment horizontal="center"/>
    </xf>
    <xf numFmtId="0" fontId="49" fillId="0" borderId="0" xfId="0" applyFont="1" applyAlignment="1"/>
    <xf numFmtId="0" fontId="0" fillId="0" borderId="0" xfId="0" applyAlignment="1">
      <alignment horizontal="center"/>
    </xf>
    <xf numFmtId="0" fontId="49" fillId="0" borderId="0" xfId="0" applyFont="1" applyAlignment="1">
      <alignment vertical="top"/>
    </xf>
    <xf numFmtId="0" fontId="49" fillId="0" borderId="0" xfId="0" applyFont="1" applyAlignment="1">
      <alignment wrapText="1"/>
    </xf>
    <xf numFmtId="0" fontId="50" fillId="0" borderId="0" xfId="0" applyFont="1" applyAlignment="1">
      <alignment horizontal="center" vertical="top" wrapText="1"/>
    </xf>
    <xf numFmtId="0" fontId="2" fillId="0" borderId="0" xfId="0" applyFont="1" applyAlignment="1">
      <alignment wrapText="1"/>
    </xf>
    <xf numFmtId="0" fontId="2" fillId="0" borderId="0" xfId="0" applyFont="1" applyAlignment="1">
      <alignment vertical="top" wrapText="1"/>
    </xf>
    <xf numFmtId="0" fontId="1" fillId="0" borderId="0" xfId="0" applyFont="1" applyAlignment="1">
      <alignment vertical="top" wrapText="1"/>
    </xf>
    <xf numFmtId="0" fontId="2" fillId="0" borderId="0" xfId="0" applyFont="1" applyAlignment="1"/>
    <xf numFmtId="0" fontId="2" fillId="0" borderId="0" xfId="0" applyFont="1" applyFill="1" applyAlignment="1">
      <alignment wrapText="1"/>
    </xf>
    <xf numFmtId="0" fontId="2" fillId="0" borderId="0" xfId="0" applyFont="1" applyFill="1" applyAlignment="1">
      <alignment vertical="top" wrapText="1"/>
    </xf>
    <xf numFmtId="0" fontId="51" fillId="0" borderId="0" xfId="0" applyFont="1" applyAlignment="1">
      <alignment vertical="center"/>
    </xf>
    <xf numFmtId="0" fontId="2" fillId="0" borderId="0" xfId="0" applyNumberFormat="1" applyFont="1" applyAlignment="1">
      <alignment vertical="top" wrapText="1"/>
    </xf>
    <xf numFmtId="0" fontId="52" fillId="0" borderId="0" xfId="0" applyFont="1" applyAlignment="1">
      <alignment vertical="center"/>
    </xf>
    <xf numFmtId="0" fontId="1" fillId="0" borderId="0" xfId="0" applyFont="1" applyFill="1" applyAlignment="1"/>
    <xf numFmtId="0" fontId="1" fillId="0" borderId="0" xfId="0" applyFont="1" applyFill="1" applyAlignment="1">
      <alignment vertical="top" wrapText="1"/>
    </xf>
    <xf numFmtId="0" fontId="0" fillId="0" borderId="0" xfId="0" applyAlignment="1">
      <alignment horizontal="left" vertical="top" wrapText="1"/>
    </xf>
    <xf numFmtId="0" fontId="13" fillId="0" borderId="0" xfId="2" applyFont="1" applyAlignment="1">
      <alignment horizontal="justify" wrapText="1"/>
    </xf>
    <xf numFmtId="0" fontId="13" fillId="0" borderId="0" xfId="2" applyFont="1" applyAlignment="1">
      <alignment horizontal="justify" vertical="top" wrapText="1"/>
    </xf>
    <xf numFmtId="0" fontId="13" fillId="0" borderId="0" xfId="2" applyFont="1" applyAlignment="1">
      <alignment horizontal="left" wrapText="1"/>
    </xf>
    <xf numFmtId="0" fontId="13" fillId="0" borderId="0" xfId="2" applyFont="1" applyAlignment="1">
      <alignment horizontal="left" vertical="center" wrapText="1"/>
    </xf>
    <xf numFmtId="0" fontId="13" fillId="0" borderId="0" xfId="2" applyFont="1" applyAlignment="1">
      <alignment horizontal="left" vertical="top" wrapText="1"/>
    </xf>
    <xf numFmtId="0" fontId="13" fillId="0" borderId="0" xfId="2" applyFont="1" applyAlignment="1">
      <alignment vertical="top" wrapText="1"/>
    </xf>
    <xf numFmtId="0" fontId="12" fillId="0" borderId="0" xfId="2" applyFont="1" applyAlignment="1">
      <alignment horizontal="justify" wrapText="1"/>
    </xf>
    <xf numFmtId="0" fontId="3" fillId="0" borderId="0" xfId="0" applyFont="1" applyAlignment="1">
      <alignment horizontal="center"/>
    </xf>
    <xf numFmtId="0" fontId="3" fillId="0" borderId="0" xfId="0" applyFont="1" applyBorder="1" applyAlignment="1">
      <alignment horizontal="center"/>
    </xf>
    <xf numFmtId="0" fontId="4" fillId="0" borderId="0" xfId="0" applyFont="1" applyAlignment="1">
      <alignment horizontal="left" wrapText="1"/>
    </xf>
    <xf numFmtId="0" fontId="7" fillId="0" borderId="0" xfId="0" applyFont="1" applyAlignment="1">
      <alignment horizontal="left" wrapText="1"/>
    </xf>
    <xf numFmtId="0" fontId="16" fillId="0" borderId="34" xfId="0" applyFont="1" applyBorder="1" applyAlignment="1">
      <alignment horizontal="center" vertical="center"/>
    </xf>
    <xf numFmtId="0" fontId="16"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6" xfId="0" applyFont="1" applyBorder="1" applyAlignment="1">
      <alignment horizontal="center" vertical="center" wrapText="1"/>
    </xf>
    <xf numFmtId="175" fontId="4" fillId="0" borderId="15" xfId="0" applyNumberFormat="1" applyFont="1" applyBorder="1" applyAlignment="1">
      <alignment horizontal="center"/>
    </xf>
    <xf numFmtId="175" fontId="4" fillId="0" borderId="17" xfId="0" applyNumberFormat="1" applyFont="1" applyBorder="1" applyAlignment="1">
      <alignment horizontal="center"/>
    </xf>
    <xf numFmtId="0" fontId="7" fillId="0" borderId="33" xfId="0" applyFont="1" applyBorder="1" applyAlignment="1">
      <alignment horizontal="center" vertical="center"/>
    </xf>
    <xf numFmtId="0" fontId="7"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xf>
    <xf numFmtId="0" fontId="4" fillId="0" borderId="20" xfId="0" applyFont="1" applyBorder="1" applyAlignment="1">
      <alignment horizontal="center" vertical="center"/>
    </xf>
    <xf numFmtId="0" fontId="7" fillId="0" borderId="23"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7" fillId="0" borderId="29" xfId="0" applyFont="1" applyBorder="1" applyAlignment="1">
      <alignment horizontal="center" vertical="center" wrapText="1"/>
    </xf>
    <xf numFmtId="166" fontId="4" fillId="0" borderId="21"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left" vertical="center" wrapText="1"/>
    </xf>
    <xf numFmtId="0" fontId="4" fillId="0" borderId="3" xfId="0" applyFont="1" applyBorder="1" applyAlignment="1">
      <alignment horizontal="center" vertical="center" wrapText="1"/>
    </xf>
    <xf numFmtId="0" fontId="4" fillId="0" borderId="34"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175" fontId="4" fillId="0" borderId="26" xfId="0" applyNumberFormat="1" applyFont="1" applyBorder="1" applyAlignment="1">
      <alignment horizontal="center"/>
    </xf>
    <xf numFmtId="0" fontId="4" fillId="0" borderId="29" xfId="0" applyFont="1" applyBorder="1" applyAlignment="1">
      <alignment horizontal="center" vertical="center" wrapText="1"/>
    </xf>
    <xf numFmtId="0" fontId="4" fillId="0" borderId="33"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2" xfId="0" applyFont="1" applyFill="1" applyBorder="1" applyAlignment="1">
      <alignment horizontal="center" vertical="center" wrapText="1"/>
    </xf>
    <xf numFmtId="0" fontId="4" fillId="0" borderId="19" xfId="0" applyFont="1" applyFill="1" applyBorder="1" applyAlignment="1">
      <alignment horizontal="center" vertical="center" wrapText="1"/>
    </xf>
    <xf numFmtId="175" fontId="4" fillId="0" borderId="26" xfId="0" applyNumberFormat="1" applyFont="1" applyFill="1" applyBorder="1" applyAlignment="1">
      <alignment horizontal="center"/>
    </xf>
    <xf numFmtId="175" fontId="4" fillId="0" borderId="15" xfId="0" applyNumberFormat="1" applyFont="1" applyFill="1" applyBorder="1" applyAlignment="1">
      <alignment horizont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174" fontId="4" fillId="0" borderId="28" xfId="0" applyNumberFormat="1" applyFont="1" applyBorder="1" applyAlignment="1">
      <alignment horizontal="center" vertical="center" wrapText="1"/>
    </xf>
    <xf numFmtId="174" fontId="4" fillId="0" borderId="29" xfId="0" applyNumberFormat="1" applyFont="1" applyBorder="1" applyAlignment="1">
      <alignment horizontal="center" vertical="center"/>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0" xfId="0" applyFont="1" applyBorder="1" applyAlignment="1">
      <alignment horizontal="center" vertical="center" wrapText="1"/>
    </xf>
    <xf numFmtId="174" fontId="4" fillId="0" borderId="3" xfId="0" applyNumberFormat="1" applyFont="1" applyBorder="1" applyAlignment="1">
      <alignment horizontal="center" vertical="center"/>
    </xf>
    <xf numFmtId="174" fontId="4" fillId="0" borderId="20" xfId="0" applyNumberFormat="1" applyFont="1" applyBorder="1" applyAlignment="1">
      <alignment horizontal="center" vertical="center"/>
    </xf>
    <xf numFmtId="174" fontId="4" fillId="0" borderId="37" xfId="0" applyNumberFormat="1" applyFont="1" applyBorder="1" applyAlignment="1">
      <alignment horizontal="center" vertical="center" wrapText="1"/>
    </xf>
    <xf numFmtId="174" fontId="4" fillId="0" borderId="37" xfId="0" applyNumberFormat="1" applyFont="1" applyFill="1" applyBorder="1" applyAlignment="1">
      <alignment horizontal="center" vertical="center" wrapText="1"/>
    </xf>
    <xf numFmtId="174" fontId="4" fillId="0" borderId="3" xfId="0" applyNumberFormat="1" applyFont="1" applyFill="1" applyBorder="1" applyAlignment="1">
      <alignment horizontal="center" vertical="center"/>
    </xf>
    <xf numFmtId="174" fontId="4" fillId="0" borderId="20" xfId="0" applyNumberFormat="1" applyFont="1" applyFill="1" applyBorder="1" applyAlignment="1">
      <alignment horizontal="center" vertical="center"/>
    </xf>
    <xf numFmtId="174" fontId="4" fillId="0" borderId="28" xfId="0" applyNumberFormat="1" applyFont="1" applyFill="1" applyBorder="1" applyAlignment="1">
      <alignment horizontal="center" vertical="center" wrapText="1"/>
    </xf>
    <xf numFmtId="174" fontId="4" fillId="0" borderId="29" xfId="0" applyNumberFormat="1" applyFont="1" applyFill="1" applyBorder="1" applyAlignment="1">
      <alignment horizontal="center" vertical="center"/>
    </xf>
    <xf numFmtId="174" fontId="4" fillId="0" borderId="23" xfId="0" applyNumberFormat="1" applyFont="1" applyFill="1" applyBorder="1" applyAlignment="1">
      <alignment horizontal="center" vertical="center" wrapText="1"/>
    </xf>
    <xf numFmtId="175" fontId="4" fillId="0" borderId="32" xfId="0" applyNumberFormat="1" applyFont="1" applyFill="1" applyBorder="1" applyAlignment="1">
      <alignment horizontal="center"/>
    </xf>
    <xf numFmtId="0" fontId="4"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xf>
    <xf numFmtId="166" fontId="4" fillId="0" borderId="33" xfId="0" applyNumberFormat="1" applyFont="1" applyBorder="1" applyAlignment="1">
      <alignment horizontal="center" vertical="center" wrapText="1"/>
    </xf>
    <xf numFmtId="166" fontId="4" fillId="0" borderId="4" xfId="0" applyNumberFormat="1" applyFont="1" applyBorder="1" applyAlignment="1">
      <alignment horizontal="center" vertical="center"/>
    </xf>
    <xf numFmtId="166" fontId="4" fillId="0" borderId="6" xfId="0" applyNumberFormat="1" applyFont="1" applyBorder="1" applyAlignment="1">
      <alignment horizontal="center" vertical="center"/>
    </xf>
    <xf numFmtId="166" fontId="4" fillId="0" borderId="38" xfId="0" applyNumberFormat="1" applyFont="1" applyBorder="1" applyAlignment="1">
      <alignment horizontal="center" vertical="center"/>
    </xf>
  </cellXfs>
  <cellStyles count="50">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kzent1 2" xfId="24"/>
    <cellStyle name="Akzent2 2" xfId="25"/>
    <cellStyle name="Akzent3 2" xfId="26"/>
    <cellStyle name="Akzent4 2" xfId="27"/>
    <cellStyle name="Akzent5 2" xfId="28"/>
    <cellStyle name="Akzent6 2" xfId="29"/>
    <cellStyle name="Ausgabe 2" xfId="30"/>
    <cellStyle name="Berechnung 2" xfId="31"/>
    <cellStyle name="Eingabe 2" xfId="32"/>
    <cellStyle name="Ergebnis 2" xfId="33"/>
    <cellStyle name="Erklärender Text 2" xfId="34"/>
    <cellStyle name="Gut 2" xfId="35"/>
    <cellStyle name="Komma" xfId="1" builtinId="3"/>
    <cellStyle name="Neutral 2" xfId="36"/>
    <cellStyle name="Notiz 2" xfId="37"/>
    <cellStyle name="Prozent" xfId="49" builtinId="5"/>
    <cellStyle name="Schlecht 2" xfId="38"/>
    <cellStyle name="Standard" xfId="0" builtinId="0"/>
    <cellStyle name="Standard 2" xfId="2"/>
    <cellStyle name="Standard 3" xfId="5"/>
    <cellStyle name="Standard 4" xfId="47"/>
    <cellStyle name="Standard 5" xfId="48"/>
    <cellStyle name="Standard_Grafiken Ausgaben" xfId="3"/>
    <cellStyle name="Standard_Grafiken Einnahmen-K" xfId="4"/>
    <cellStyle name="Überschrift 1 2" xfId="40"/>
    <cellStyle name="Überschrift 2 2" xfId="41"/>
    <cellStyle name="Überschrift 3 2" xfId="42"/>
    <cellStyle name="Überschrift 4 2" xfId="43"/>
    <cellStyle name="Überschrift 5" xfId="39"/>
    <cellStyle name="Verknüpfte Zelle 2" xfId="44"/>
    <cellStyle name="Warnender Text 2" xfId="45"/>
    <cellStyle name="Zelle überprüfen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worksheet" Target="worksheets/sheet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9.xml"/><Relationship Id="rId5" Type="http://schemas.openxmlformats.org/officeDocument/2006/relationships/chartsheet" Target="chartsheets/sheet1.xml"/><Relationship Id="rId15" Type="http://schemas.openxmlformats.org/officeDocument/2006/relationships/worksheet" Target="worksheets/sheet13.xml"/><Relationship Id="rId10" Type="http://schemas.openxmlformats.org/officeDocument/2006/relationships/worksheet" Target="worksheets/sheet8.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worksheet" Target="worksheets/sheet1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7068145800317"/>
          <c:y val="0.15416666666666667"/>
          <c:w val="0.70681458003169573"/>
          <c:h val="0.81666666666666665"/>
        </c:manualLayout>
      </c:layout>
      <c:barChart>
        <c:barDir val="col"/>
        <c:grouping val="clustered"/>
        <c:varyColors val="0"/>
        <c:dLbls>
          <c:showLegendKey val="0"/>
          <c:showVal val="0"/>
          <c:showCatName val="0"/>
          <c:showSerName val="0"/>
          <c:showPercent val="0"/>
          <c:showBubbleSize val="0"/>
        </c:dLbls>
        <c:gapWidth val="150"/>
        <c:axId val="732523816"/>
        <c:axId val="1"/>
      </c:barChart>
      <c:catAx>
        <c:axId val="732523816"/>
        <c:scaling>
          <c:orientation val="minMax"/>
        </c:scaling>
        <c:delete val="0"/>
        <c:axPos val="b"/>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
        <c:crosses val="autoZero"/>
        <c:auto val="1"/>
        <c:lblAlgn val="ctr"/>
        <c:lblOffset val="100"/>
        <c:tickMarkSkip val="1"/>
        <c:noMultiLvlLbl val="0"/>
      </c:catAx>
      <c:valAx>
        <c:axId val="1"/>
        <c:scaling>
          <c:orientation val="minMax"/>
        </c:scaling>
        <c:delete val="1"/>
        <c:axPos val="l"/>
        <c:majorGridlines>
          <c:spPr>
            <a:ln w="3175">
              <a:solidFill>
                <a:srgbClr val="000000"/>
              </a:solidFill>
              <a:prstDash val="sysDash"/>
            </a:ln>
          </c:spPr>
        </c:majorGridlines>
        <c:majorTickMark val="out"/>
        <c:minorTickMark val="none"/>
        <c:tickLblPos val="nextTo"/>
        <c:crossAx val="732523816"/>
        <c:crosses val="autoZero"/>
        <c:crossBetween val="between"/>
      </c:valAx>
      <c:spPr>
        <a:no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0781185685122695"/>
          <c:y val="0.15506436861654979"/>
          <c:w val="0.5309037388753427"/>
          <c:h val="0.69274560185185186"/>
        </c:manualLayout>
      </c:layout>
      <c:barChart>
        <c:barDir val="bar"/>
        <c:grouping val="clustered"/>
        <c:varyColors val="0"/>
        <c:ser>
          <c:idx val="0"/>
          <c:order val="0"/>
          <c:tx>
            <c:strRef>
              <c:f>DTAG!$C$3</c:f>
              <c:strCache>
                <c:ptCount val="1"/>
                <c:pt idx="0">
                  <c:v>2024</c:v>
                </c:pt>
              </c:strCache>
            </c:strRef>
          </c:tx>
          <c:invertIfNegative val="0"/>
          <c:cat>
            <c:strRef>
              <c:f>DTAG!$B$4:$B$12</c:f>
              <c:strCache>
                <c:ptCount val="9"/>
                <c:pt idx="0">
                  <c:v>Zentrale Einrichtungen und nicht aufteilbare Ausgaben</c:v>
                </c:pt>
                <c:pt idx="1">
                  <c:v>Kunst, Kunstwissenschaft</c:v>
                </c:pt>
                <c:pt idx="2">
                  <c:v>Ingenieurwissenschaften</c:v>
                </c:pt>
                <c:pt idx="3">
                  <c:v>Agrar-, Forst- und Ernährungswissenschaften, Veterinärmedizin</c:v>
                </c:pt>
                <c:pt idx="4">
                  <c:v>Humanmedizin/Gesundheitswissenschaft</c:v>
                </c:pt>
                <c:pt idx="5">
                  <c:v>Mathematik, Naturwissenschaften</c:v>
                </c:pt>
                <c:pt idx="6">
                  <c:v>Rechts-, Wirtschafts- und Sozialwissenschaften</c:v>
                </c:pt>
                <c:pt idx="7">
                  <c:v>Sport</c:v>
                </c:pt>
                <c:pt idx="8">
                  <c:v>Geisteswissenschaften</c:v>
                </c:pt>
              </c:strCache>
            </c:strRef>
          </c:cat>
          <c:val>
            <c:numRef>
              <c:f>DTAG!$C$4:$C$12</c:f>
              <c:numCache>
                <c:formatCode>0</c:formatCode>
                <c:ptCount val="9"/>
                <c:pt idx="0">
                  <c:v>420.04220199999997</c:v>
                </c:pt>
                <c:pt idx="1">
                  <c:v>20.316206999999999</c:v>
                </c:pt>
                <c:pt idx="2">
                  <c:v>173.827473</c:v>
                </c:pt>
                <c:pt idx="3">
                  <c:v>10.620601000000001</c:v>
                </c:pt>
                <c:pt idx="4">
                  <c:v>756.51593400000002</c:v>
                </c:pt>
                <c:pt idx="5">
                  <c:v>128.83234899999999</c:v>
                </c:pt>
                <c:pt idx="6">
                  <c:v>631.90856499999995</c:v>
                </c:pt>
                <c:pt idx="7">
                  <c:v>4.8061030000000002</c:v>
                </c:pt>
                <c:pt idx="8">
                  <c:v>44.954298000000001</c:v>
                </c:pt>
              </c:numCache>
            </c:numRef>
          </c:val>
          <c:extLst>
            <c:ext xmlns:c16="http://schemas.microsoft.com/office/drawing/2014/chart" uri="{C3380CC4-5D6E-409C-BE32-E72D297353CC}">
              <c16:uniqueId val="{00000000-ABF2-4B8F-BE53-1524E9C972F0}"/>
            </c:ext>
          </c:extLst>
        </c:ser>
        <c:ser>
          <c:idx val="1"/>
          <c:order val="1"/>
          <c:tx>
            <c:strRef>
              <c:f>DTAG!$D$3</c:f>
              <c:strCache>
                <c:ptCount val="1"/>
                <c:pt idx="0">
                  <c:v>2023</c:v>
                </c:pt>
              </c:strCache>
            </c:strRef>
          </c:tx>
          <c:invertIfNegative val="0"/>
          <c:cat>
            <c:strRef>
              <c:f>DTAG!$B$4:$B$12</c:f>
              <c:strCache>
                <c:ptCount val="9"/>
                <c:pt idx="0">
                  <c:v>Zentrale Einrichtungen und nicht aufteilbare Ausgaben</c:v>
                </c:pt>
                <c:pt idx="1">
                  <c:v>Kunst, Kunstwissenschaft</c:v>
                </c:pt>
                <c:pt idx="2">
                  <c:v>Ingenieurwissenschaften</c:v>
                </c:pt>
                <c:pt idx="3">
                  <c:v>Agrar-, Forst- und Ernährungswissenschaften, Veterinärmedizin</c:v>
                </c:pt>
                <c:pt idx="4">
                  <c:v>Humanmedizin/Gesundheitswissenschaft</c:v>
                </c:pt>
                <c:pt idx="5">
                  <c:v>Mathematik, Naturwissenschaften</c:v>
                </c:pt>
                <c:pt idx="6">
                  <c:v>Rechts-, Wirtschafts- und Sozialwissenschaften</c:v>
                </c:pt>
                <c:pt idx="7">
                  <c:v>Sport</c:v>
                </c:pt>
                <c:pt idx="8">
                  <c:v>Geisteswissenschaften</c:v>
                </c:pt>
              </c:strCache>
            </c:strRef>
          </c:cat>
          <c:val>
            <c:numRef>
              <c:f>DTAG!$D$4:$D$12</c:f>
              <c:numCache>
                <c:formatCode>0</c:formatCode>
                <c:ptCount val="9"/>
                <c:pt idx="0">
                  <c:v>436</c:v>
                </c:pt>
                <c:pt idx="1">
                  <c:v>21</c:v>
                </c:pt>
                <c:pt idx="2">
                  <c:v>173</c:v>
                </c:pt>
                <c:pt idx="3">
                  <c:v>12</c:v>
                </c:pt>
                <c:pt idx="4">
                  <c:v>749</c:v>
                </c:pt>
                <c:pt idx="5">
                  <c:v>150</c:v>
                </c:pt>
                <c:pt idx="6">
                  <c:v>568</c:v>
                </c:pt>
                <c:pt idx="7">
                  <c:v>5</c:v>
                </c:pt>
                <c:pt idx="8">
                  <c:v>47</c:v>
                </c:pt>
              </c:numCache>
            </c:numRef>
          </c:val>
          <c:extLst>
            <c:ext xmlns:c16="http://schemas.microsoft.com/office/drawing/2014/chart" uri="{C3380CC4-5D6E-409C-BE32-E72D297353CC}">
              <c16:uniqueId val="{00000001-ABF2-4B8F-BE53-1524E9C972F0}"/>
            </c:ext>
          </c:extLst>
        </c:ser>
        <c:ser>
          <c:idx val="2"/>
          <c:order val="2"/>
          <c:tx>
            <c:strRef>
              <c:f>DTAG!$E$3</c:f>
              <c:strCache>
                <c:ptCount val="1"/>
                <c:pt idx="0">
                  <c:v>2022</c:v>
                </c:pt>
              </c:strCache>
            </c:strRef>
          </c:tx>
          <c:invertIfNegative val="0"/>
          <c:cat>
            <c:strRef>
              <c:f>DTAG!$B$4:$B$12</c:f>
              <c:strCache>
                <c:ptCount val="9"/>
                <c:pt idx="0">
                  <c:v>Zentrale Einrichtungen und nicht aufteilbare Ausgaben</c:v>
                </c:pt>
                <c:pt idx="1">
                  <c:v>Kunst, Kunstwissenschaft</c:v>
                </c:pt>
                <c:pt idx="2">
                  <c:v>Ingenieurwissenschaften</c:v>
                </c:pt>
                <c:pt idx="3">
                  <c:v>Agrar-, Forst- und Ernährungswissenschaften, Veterinärmedizin</c:v>
                </c:pt>
                <c:pt idx="4">
                  <c:v>Humanmedizin/Gesundheitswissenschaft</c:v>
                </c:pt>
                <c:pt idx="5">
                  <c:v>Mathematik, Naturwissenschaften</c:v>
                </c:pt>
                <c:pt idx="6">
                  <c:v>Rechts-, Wirtschafts- und Sozialwissenschaften</c:v>
                </c:pt>
                <c:pt idx="7">
                  <c:v>Sport</c:v>
                </c:pt>
                <c:pt idx="8">
                  <c:v>Geisteswissenschaften</c:v>
                </c:pt>
              </c:strCache>
            </c:strRef>
          </c:cat>
          <c:val>
            <c:numRef>
              <c:f>DTAG!$E$4:$E$12</c:f>
              <c:numCache>
                <c:formatCode>0</c:formatCode>
                <c:ptCount val="9"/>
                <c:pt idx="0">
                  <c:v>385</c:v>
                </c:pt>
                <c:pt idx="1">
                  <c:v>21</c:v>
                </c:pt>
                <c:pt idx="2">
                  <c:v>175</c:v>
                </c:pt>
                <c:pt idx="3">
                  <c:v>10</c:v>
                </c:pt>
                <c:pt idx="4">
                  <c:v>676</c:v>
                </c:pt>
                <c:pt idx="5">
                  <c:v>129</c:v>
                </c:pt>
                <c:pt idx="6">
                  <c:v>492</c:v>
                </c:pt>
                <c:pt idx="7">
                  <c:v>5</c:v>
                </c:pt>
                <c:pt idx="8">
                  <c:v>49</c:v>
                </c:pt>
              </c:numCache>
            </c:numRef>
          </c:val>
          <c:extLst>
            <c:ext xmlns:c16="http://schemas.microsoft.com/office/drawing/2014/chart" uri="{C3380CC4-5D6E-409C-BE32-E72D297353CC}">
              <c16:uniqueId val="{00000002-ABF2-4B8F-BE53-1524E9C972F0}"/>
            </c:ext>
          </c:extLst>
        </c:ser>
        <c:ser>
          <c:idx val="3"/>
          <c:order val="3"/>
          <c:tx>
            <c:strRef>
              <c:f>DTAG!$F$3</c:f>
              <c:strCache>
                <c:ptCount val="1"/>
                <c:pt idx="0">
                  <c:v>2021</c:v>
                </c:pt>
              </c:strCache>
            </c:strRef>
          </c:tx>
          <c:invertIfNegative val="0"/>
          <c:cat>
            <c:strRef>
              <c:f>DTAG!$B$4:$B$12</c:f>
              <c:strCache>
                <c:ptCount val="9"/>
                <c:pt idx="0">
                  <c:v>Zentrale Einrichtungen und nicht aufteilbare Ausgaben</c:v>
                </c:pt>
                <c:pt idx="1">
                  <c:v>Kunst, Kunstwissenschaft</c:v>
                </c:pt>
                <c:pt idx="2">
                  <c:v>Ingenieurwissenschaften</c:v>
                </c:pt>
                <c:pt idx="3">
                  <c:v>Agrar-, Forst- und Ernährungswissenschaften, Veterinärmedizin</c:v>
                </c:pt>
                <c:pt idx="4">
                  <c:v>Humanmedizin/Gesundheitswissenschaft</c:v>
                </c:pt>
                <c:pt idx="5">
                  <c:v>Mathematik, Naturwissenschaften</c:v>
                </c:pt>
                <c:pt idx="6">
                  <c:v>Rechts-, Wirtschafts- und Sozialwissenschaften</c:v>
                </c:pt>
                <c:pt idx="7">
                  <c:v>Sport</c:v>
                </c:pt>
                <c:pt idx="8">
                  <c:v>Geisteswissenschaften</c:v>
                </c:pt>
              </c:strCache>
            </c:strRef>
          </c:cat>
          <c:val>
            <c:numRef>
              <c:f>DTAG!$F$4:$F$12</c:f>
              <c:numCache>
                <c:formatCode>0</c:formatCode>
                <c:ptCount val="9"/>
                <c:pt idx="0">
                  <c:v>339</c:v>
                </c:pt>
                <c:pt idx="1">
                  <c:v>21</c:v>
                </c:pt>
                <c:pt idx="2">
                  <c:v>163</c:v>
                </c:pt>
                <c:pt idx="3">
                  <c:v>11</c:v>
                </c:pt>
                <c:pt idx="4">
                  <c:v>645</c:v>
                </c:pt>
                <c:pt idx="5">
                  <c:v>123</c:v>
                </c:pt>
                <c:pt idx="6">
                  <c:v>366</c:v>
                </c:pt>
                <c:pt idx="7">
                  <c:v>5</c:v>
                </c:pt>
                <c:pt idx="8">
                  <c:v>47</c:v>
                </c:pt>
              </c:numCache>
            </c:numRef>
          </c:val>
          <c:extLst>
            <c:ext xmlns:c16="http://schemas.microsoft.com/office/drawing/2014/chart" uri="{C3380CC4-5D6E-409C-BE32-E72D297353CC}">
              <c16:uniqueId val="{00000000-4DC0-4A9A-A00C-A1C2C42F1F6E}"/>
            </c:ext>
          </c:extLst>
        </c:ser>
        <c:dLbls>
          <c:showLegendKey val="0"/>
          <c:showVal val="0"/>
          <c:showCatName val="0"/>
          <c:showSerName val="0"/>
          <c:showPercent val="0"/>
          <c:showBubbleSize val="0"/>
        </c:dLbls>
        <c:gapWidth val="50"/>
        <c:axId val="732523160"/>
        <c:axId val="1"/>
      </c:barChart>
      <c:catAx>
        <c:axId val="732523160"/>
        <c:scaling>
          <c:orientation val="minMax"/>
        </c:scaling>
        <c:delete val="0"/>
        <c:axPos val="l"/>
        <c:numFmt formatCode="General" sourceLinked="1"/>
        <c:majorTickMark val="none"/>
        <c:minorTickMark val="none"/>
        <c:tickLblPos val="none"/>
        <c:spPr>
          <a:ln w="3175">
            <a:solidFill>
              <a:srgbClr val="000000"/>
            </a:solidFill>
            <a:prstDash val="solid"/>
          </a:ln>
        </c:spPr>
        <c:crossAx val="1"/>
        <c:crosses val="autoZero"/>
        <c:auto val="1"/>
        <c:lblAlgn val="ctr"/>
        <c:lblOffset val="100"/>
        <c:tickMarkSkip val="1"/>
        <c:noMultiLvlLbl val="0"/>
      </c:catAx>
      <c:valAx>
        <c:axId val="1"/>
        <c:scaling>
          <c:orientation val="minMax"/>
          <c:max val="800"/>
        </c:scaling>
        <c:delete val="0"/>
        <c:axPos val="b"/>
        <c:majorGridlines>
          <c:spPr>
            <a:ln w="3175">
              <a:solidFill>
                <a:srgbClr val="000000"/>
              </a:solidFill>
              <a:prstDash val="sysDash"/>
            </a:ln>
          </c:spPr>
        </c:majorGridlines>
        <c:title>
          <c:tx>
            <c:rich>
              <a:bodyPr/>
              <a:lstStyle/>
              <a:p>
                <a:pPr>
                  <a:defRPr sz="825" b="0" i="0" u="none" strike="noStrike" baseline="0">
                    <a:solidFill>
                      <a:srgbClr val="000000"/>
                    </a:solidFill>
                    <a:latin typeface="Arial"/>
                    <a:ea typeface="Arial"/>
                    <a:cs typeface="Arial"/>
                  </a:defRPr>
                </a:pPr>
                <a:r>
                  <a:rPr lang="de-DE"/>
                  <a:t>Millionen EUR</a:t>
                </a:r>
              </a:p>
            </c:rich>
          </c:tx>
          <c:layout>
            <c:manualLayout>
              <c:xMode val="edge"/>
              <c:yMode val="edge"/>
              <c:x val="0.61170831906881207"/>
              <c:y val="0.93642310292930842"/>
            </c:manualLayout>
          </c:layout>
          <c:overlay val="0"/>
          <c:spPr>
            <a:noFill/>
            <a:ln w="25400">
              <a:noFill/>
            </a:ln>
          </c:spPr>
        </c:title>
        <c:numFmt formatCode="0" sourceLinked="1"/>
        <c:majorTickMark val="none"/>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732523160"/>
        <c:crosses val="autoZero"/>
        <c:crossBetween val="between"/>
        <c:majorUnit val="100"/>
        <c:minorUnit val="100"/>
      </c:valAx>
      <c:spPr>
        <a:solidFill>
          <a:srgbClr val="FFFFFF"/>
        </a:solidFill>
        <a:ln w="3175">
          <a:solidFill>
            <a:srgbClr val="000000"/>
          </a:solidFill>
          <a:prstDash val="solid"/>
        </a:ln>
      </c:spPr>
    </c:plotArea>
    <c:legend>
      <c:legendPos val="r"/>
      <c:layout>
        <c:manualLayout>
          <c:xMode val="edge"/>
          <c:yMode val="edge"/>
          <c:x val="0.87406871274517906"/>
          <c:y val="0.67995214310154628"/>
          <c:w val="5.3659099569129759E-2"/>
          <c:h val="0.1484263713786212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6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204469285847495"/>
          <c:y val="0.1718787737739679"/>
          <c:w val="0.5309037388753427"/>
          <c:h val="0.68425481297596424"/>
        </c:manualLayout>
      </c:layout>
      <c:barChart>
        <c:barDir val="bar"/>
        <c:grouping val="clustered"/>
        <c:varyColors val="0"/>
        <c:ser>
          <c:idx val="0"/>
          <c:order val="0"/>
          <c:tx>
            <c:strRef>
              <c:f>DTAG!$C$15</c:f>
              <c:strCache>
                <c:ptCount val="1"/>
                <c:pt idx="0">
                  <c:v>2024</c:v>
                </c:pt>
              </c:strCache>
            </c:strRef>
          </c:tx>
          <c:spPr>
            <a:solidFill>
              <a:srgbClr val="9999FF"/>
            </a:solidFill>
            <a:ln w="12700">
              <a:solidFill>
                <a:srgbClr val="000000"/>
              </a:solidFill>
              <a:prstDash val="solid"/>
            </a:ln>
          </c:spPr>
          <c:invertIfNegative val="0"/>
          <c:cat>
            <c:strRef>
              <c:f>DTAG!$B$16:$B$20</c:f>
              <c:strCache>
                <c:ptCount val="5"/>
                <c:pt idx="0">
                  <c:v>Sonstige Investitionen</c:v>
                </c:pt>
                <c:pt idx="1">
                  <c:v>Erwerb von Grundstücken/Gebäuden und Baumaßnahmen</c:v>
                </c:pt>
                <c:pt idx="2">
                  <c:v>Übrige laufende Ausgaben</c:v>
                </c:pt>
                <c:pt idx="3">
                  <c:v>Bewirtschaftung/Unterhaltung der Grundstücke/Gebäude</c:v>
                </c:pt>
                <c:pt idx="4">
                  <c:v>Personalausgaben</c:v>
                </c:pt>
              </c:strCache>
            </c:strRef>
          </c:cat>
          <c:val>
            <c:numRef>
              <c:f>DTAG!$C$16:$C$20</c:f>
              <c:numCache>
                <c:formatCode>0</c:formatCode>
                <c:ptCount val="5"/>
                <c:pt idx="0">
                  <c:v>88.709580000000003</c:v>
                </c:pt>
                <c:pt idx="1">
                  <c:v>89.424789000000004</c:v>
                </c:pt>
                <c:pt idx="2">
                  <c:v>737.18549499999995</c:v>
                </c:pt>
                <c:pt idx="3">
                  <c:v>164.06013200000001</c:v>
                </c:pt>
                <c:pt idx="4">
                  <c:v>1112.4437359999999</c:v>
                </c:pt>
              </c:numCache>
            </c:numRef>
          </c:val>
          <c:extLst>
            <c:ext xmlns:c16="http://schemas.microsoft.com/office/drawing/2014/chart" uri="{C3380CC4-5D6E-409C-BE32-E72D297353CC}">
              <c16:uniqueId val="{00000000-E5FD-4BA2-9F13-DD63EC638FE0}"/>
            </c:ext>
          </c:extLst>
        </c:ser>
        <c:dLbls>
          <c:showLegendKey val="0"/>
          <c:showVal val="0"/>
          <c:showCatName val="0"/>
          <c:showSerName val="0"/>
          <c:showPercent val="0"/>
          <c:showBubbleSize val="0"/>
        </c:dLbls>
        <c:gapWidth val="50"/>
        <c:axId val="732519880"/>
        <c:axId val="1"/>
      </c:barChart>
      <c:catAx>
        <c:axId val="732519880"/>
        <c:scaling>
          <c:orientation val="minMax"/>
        </c:scaling>
        <c:delete val="0"/>
        <c:axPos val="l"/>
        <c:numFmt formatCode="General" sourceLinked="1"/>
        <c:majorTickMark val="none"/>
        <c:minorTickMark val="none"/>
        <c:tickLblPos val="none"/>
        <c:spPr>
          <a:ln w="3175">
            <a:solidFill>
              <a:srgbClr val="000000"/>
            </a:solidFill>
            <a:prstDash val="solid"/>
          </a:ln>
        </c:spPr>
        <c:crossAx val="1"/>
        <c:crosses val="autoZero"/>
        <c:auto val="1"/>
        <c:lblAlgn val="ctr"/>
        <c:lblOffset val="100"/>
        <c:tickMarkSkip val="1"/>
        <c:noMultiLvlLbl val="0"/>
      </c:catAx>
      <c:valAx>
        <c:axId val="1"/>
        <c:scaling>
          <c:orientation val="minMax"/>
          <c:max val="1200"/>
          <c:min val="0"/>
        </c:scaling>
        <c:delete val="0"/>
        <c:axPos val="b"/>
        <c:majorGridlines>
          <c:spPr>
            <a:ln w="3175">
              <a:solidFill>
                <a:srgbClr val="000000"/>
              </a:solidFill>
              <a:prstDash val="sysDash"/>
            </a:ln>
          </c:spPr>
        </c:majorGridlines>
        <c:title>
          <c:tx>
            <c:rich>
              <a:bodyPr/>
              <a:lstStyle/>
              <a:p>
                <a:pPr>
                  <a:defRPr sz="800" b="0" i="0" u="none" strike="noStrike" baseline="0">
                    <a:solidFill>
                      <a:srgbClr val="000000"/>
                    </a:solidFill>
                    <a:latin typeface="Arial"/>
                    <a:ea typeface="Arial"/>
                    <a:cs typeface="Arial"/>
                  </a:defRPr>
                </a:pPr>
                <a:r>
                  <a:rPr lang="de-DE"/>
                  <a:t>Millionen EUR</a:t>
                </a:r>
              </a:p>
            </c:rich>
          </c:tx>
          <c:layout>
            <c:manualLayout>
              <c:xMode val="edge"/>
              <c:yMode val="edge"/>
              <c:x val="0.62440577093468419"/>
              <c:y val="0.91806463585991149"/>
            </c:manualLayout>
          </c:layout>
          <c:overlay val="0"/>
          <c:spPr>
            <a:noFill/>
            <a:ln w="25400">
              <a:noFill/>
            </a:ln>
          </c:spPr>
        </c:title>
        <c:numFmt formatCode="0" sourceLinked="1"/>
        <c:majorTickMark val="none"/>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732519880"/>
        <c:crosses val="autoZero"/>
        <c:crossBetween val="between"/>
        <c:majorUnit val="100"/>
        <c:minorUnit val="100"/>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6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985611510791366E-2"/>
          <c:y val="1.1312217194570135E-2"/>
          <c:w val="0.96402877697841727"/>
          <c:h val="0.9773755656108597"/>
        </c:manualLayout>
      </c:layout>
      <c:barChart>
        <c:barDir val="col"/>
        <c:grouping val="clustered"/>
        <c:varyColors val="0"/>
        <c:dLbls>
          <c:showLegendKey val="0"/>
          <c:showVal val="0"/>
          <c:showCatName val="0"/>
          <c:showSerName val="0"/>
          <c:showPercent val="0"/>
          <c:showBubbleSize val="0"/>
        </c:dLbls>
        <c:gapWidth val="150"/>
        <c:axId val="732522832"/>
        <c:axId val="1"/>
      </c:barChart>
      <c:catAx>
        <c:axId val="73252283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1"/>
        <c:lblAlgn val="ctr"/>
        <c:lblOffset val="100"/>
        <c:tickMarkSkip val="1"/>
        <c:noMultiLvlLbl val="0"/>
      </c:catAx>
      <c:valAx>
        <c:axId val="1"/>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73252283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56512396900704"/>
          <c:y val="0.18053558255766727"/>
          <c:w val="0.65813587085083303"/>
          <c:h val="0.48000125000325522"/>
        </c:manualLayout>
      </c:layout>
      <c:ofPieChart>
        <c:ofPieType val="bar"/>
        <c:varyColors val="1"/>
        <c:ser>
          <c:idx val="0"/>
          <c:order val="0"/>
          <c:spPr>
            <a:pattFill prst="ltUpDiag">
              <a:fgClr>
                <a:srgbClr xmlns:mc="http://schemas.openxmlformats.org/markup-compatibility/2006" xmlns:a14="http://schemas.microsoft.com/office/drawing/2010/main" val="808080" mc:Ignorable="a14" a14:legacySpreadsheetColorIndex="2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plosion val="33"/>
          <c:dPt>
            <c:idx val="0"/>
            <c:bubble3D val="0"/>
            <c:explosion val="0"/>
            <c:spPr>
              <a:solidFill>
                <a:srgbClr val="FFCC00"/>
              </a:solidFill>
              <a:ln w="12700">
                <a:solidFill>
                  <a:srgbClr val="000000"/>
                </a:solidFill>
                <a:prstDash val="solid"/>
              </a:ln>
            </c:spPr>
            <c:extLst>
              <c:ext xmlns:c16="http://schemas.microsoft.com/office/drawing/2014/chart" uri="{C3380CC4-5D6E-409C-BE32-E72D297353CC}">
                <c16:uniqueId val="{00000000-9907-4CB9-8001-66A650999897}"/>
              </c:ext>
            </c:extLst>
          </c:dPt>
          <c:dPt>
            <c:idx val="1"/>
            <c:bubble3D val="0"/>
            <c:explosion val="0"/>
            <c:spPr>
              <a:solidFill>
                <a:srgbClr val="FF9900"/>
              </a:solidFill>
              <a:ln w="12700">
                <a:solidFill>
                  <a:srgbClr val="000000"/>
                </a:solidFill>
                <a:prstDash val="solid"/>
              </a:ln>
            </c:spPr>
            <c:extLst>
              <c:ext xmlns:c16="http://schemas.microsoft.com/office/drawing/2014/chart" uri="{C3380CC4-5D6E-409C-BE32-E72D297353CC}">
                <c16:uniqueId val="{00000001-9907-4CB9-8001-66A650999897}"/>
              </c:ext>
            </c:extLst>
          </c:dPt>
          <c:dPt>
            <c:idx val="2"/>
            <c:bubble3D val="0"/>
            <c:explosion val="0"/>
            <c:spPr>
              <a:solidFill>
                <a:srgbClr val="FF6600"/>
              </a:solidFill>
              <a:ln w="12700">
                <a:solidFill>
                  <a:srgbClr val="000000"/>
                </a:solidFill>
                <a:prstDash val="solid"/>
              </a:ln>
            </c:spPr>
            <c:extLst>
              <c:ext xmlns:c16="http://schemas.microsoft.com/office/drawing/2014/chart" uri="{C3380CC4-5D6E-409C-BE32-E72D297353CC}">
                <c16:uniqueId val="{00000002-9907-4CB9-8001-66A650999897}"/>
              </c:ext>
            </c:extLst>
          </c:dPt>
          <c:dPt>
            <c:idx val="3"/>
            <c:bubble3D val="0"/>
            <c:explosion val="0"/>
            <c:spPr>
              <a:solidFill>
                <a:srgbClr val="FFCC99"/>
              </a:solidFill>
              <a:ln w="12700">
                <a:solidFill>
                  <a:srgbClr val="000000"/>
                </a:solidFill>
                <a:prstDash val="solid"/>
              </a:ln>
            </c:spPr>
            <c:extLst>
              <c:ext xmlns:c16="http://schemas.microsoft.com/office/drawing/2014/chart" uri="{C3380CC4-5D6E-409C-BE32-E72D297353CC}">
                <c16:uniqueId val="{00000003-9907-4CB9-8001-66A650999897}"/>
              </c:ext>
            </c:extLst>
          </c:dPt>
          <c:dPt>
            <c:idx val="4"/>
            <c:bubble3D val="0"/>
            <c:explosion val="0"/>
            <c:spPr>
              <a:pattFill prst="pct40">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w="12700">
                <a:solidFill>
                  <a:srgbClr val="000000"/>
                </a:solidFill>
                <a:prstDash val="solid"/>
              </a:ln>
            </c:spPr>
            <c:extLst>
              <c:ext xmlns:c16="http://schemas.microsoft.com/office/drawing/2014/chart" uri="{C3380CC4-5D6E-409C-BE32-E72D297353CC}">
                <c16:uniqueId val="{00000004-9907-4CB9-8001-66A650999897}"/>
              </c:ext>
            </c:extLst>
          </c:dPt>
          <c:dPt>
            <c:idx val="5"/>
            <c:bubble3D val="0"/>
            <c:spPr>
              <a:pattFill prst="openDmnd">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w="12700">
                <a:solidFill>
                  <a:srgbClr val="000000"/>
                </a:solidFill>
                <a:prstDash val="solid"/>
              </a:ln>
            </c:spPr>
            <c:extLst>
              <c:ext xmlns:c16="http://schemas.microsoft.com/office/drawing/2014/chart" uri="{C3380CC4-5D6E-409C-BE32-E72D297353CC}">
                <c16:uniqueId val="{00000005-9907-4CB9-8001-66A650999897}"/>
              </c:ext>
            </c:extLst>
          </c:dPt>
          <c:dPt>
            <c:idx val="6"/>
            <c:bubble3D val="0"/>
            <c:spPr>
              <a:pattFill prst="ltVert">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w="12700">
                <a:solidFill>
                  <a:srgbClr val="000000"/>
                </a:solidFill>
                <a:prstDash val="solid"/>
              </a:ln>
            </c:spPr>
            <c:extLst>
              <c:ext xmlns:c16="http://schemas.microsoft.com/office/drawing/2014/chart" uri="{C3380CC4-5D6E-409C-BE32-E72D297353CC}">
                <c16:uniqueId val="{00000006-9907-4CB9-8001-66A650999897}"/>
              </c:ext>
            </c:extLst>
          </c:dPt>
          <c:dPt>
            <c:idx val="7"/>
            <c:bubble3D val="0"/>
            <c:spPr>
              <a:pattFill prst="dkUpDiag">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w="12700">
                <a:solidFill>
                  <a:srgbClr val="000000"/>
                </a:solidFill>
                <a:prstDash val="solid"/>
              </a:ln>
            </c:spPr>
            <c:extLst>
              <c:ext xmlns:c16="http://schemas.microsoft.com/office/drawing/2014/chart" uri="{C3380CC4-5D6E-409C-BE32-E72D297353CC}">
                <c16:uniqueId val="{00000007-9907-4CB9-8001-66A650999897}"/>
              </c:ext>
            </c:extLst>
          </c:dPt>
          <c:dPt>
            <c:idx val="8"/>
            <c:bubble3D val="0"/>
            <c:spPr>
              <a:pattFill prst="pct5">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w="12700">
                <a:solidFill>
                  <a:srgbClr val="000000"/>
                </a:solidFill>
                <a:prstDash val="solid"/>
              </a:ln>
            </c:spPr>
            <c:extLst>
              <c:ext xmlns:c16="http://schemas.microsoft.com/office/drawing/2014/chart" uri="{C3380CC4-5D6E-409C-BE32-E72D297353CC}">
                <c16:uniqueId val="{00000008-9907-4CB9-8001-66A650999897}"/>
              </c:ext>
            </c:extLst>
          </c:dPt>
          <c:dPt>
            <c:idx val="9"/>
            <c:bubble3D val="0"/>
            <c:explosion val="73"/>
            <c:spPr>
              <a:solidFill>
                <a:srgbClr val="993300"/>
              </a:solidFill>
              <a:ln w="12700">
                <a:solidFill>
                  <a:srgbClr val="000000"/>
                </a:solidFill>
                <a:prstDash val="solid"/>
              </a:ln>
            </c:spPr>
            <c:extLst>
              <c:ext xmlns:c16="http://schemas.microsoft.com/office/drawing/2014/chart" uri="{C3380CC4-5D6E-409C-BE32-E72D297353CC}">
                <c16:uniqueId val="{00000009-9907-4CB9-8001-66A650999897}"/>
              </c:ext>
            </c:extLst>
          </c:dPt>
          <c:dLbls>
            <c:dLbl>
              <c:idx val="0"/>
              <c:layout>
                <c:manualLayout>
                  <c:x val="-4.3950416804301874E-2"/>
                  <c:y val="1.133264511533788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07-4CB9-8001-66A650999897}"/>
                </c:ext>
              </c:extLst>
            </c:dLbl>
            <c:dLbl>
              <c:idx val="1"/>
              <c:layout>
                <c:manualLayout>
                  <c:x val="-2.6470555098637924E-2"/>
                  <c:y val="-4.2138528551789066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07-4CB9-8001-66A650999897}"/>
                </c:ext>
              </c:extLst>
            </c:dLbl>
            <c:dLbl>
              <c:idx val="2"/>
              <c:layout>
                <c:manualLayout>
                  <c:x val="-2.5057638201094076E-2"/>
                  <c:y val="-2.067417864959168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07-4CB9-8001-66A650999897}"/>
                </c:ext>
              </c:extLst>
            </c:dLbl>
            <c:dLbl>
              <c:idx val="3"/>
              <c:layout>
                <c:manualLayout>
                  <c:x val="-5.8427041304545254E-3"/>
                  <c:y val="-1.856824076006188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15:layout>
                    <c:manualLayout>
                      <c:w val="4.690442728438321E-2"/>
                      <c:h val="4.265080034276407E-2"/>
                    </c:manualLayout>
                  </c15:layout>
                </c:ext>
                <c:ext xmlns:c16="http://schemas.microsoft.com/office/drawing/2014/chart" uri="{C3380CC4-5D6E-409C-BE32-E72D297353CC}">
                  <c16:uniqueId val="{00000003-9907-4CB9-8001-66A650999897}"/>
                </c:ext>
              </c:extLst>
            </c:dLbl>
            <c:dLbl>
              <c:idx val="4"/>
              <c:layout>
                <c:manualLayout>
                  <c:x val="1.4499938034452844E-2"/>
                  <c:y val="-1.785588542894909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907-4CB9-8001-66A650999897}"/>
                </c:ext>
              </c:extLst>
            </c:dLbl>
            <c:dLbl>
              <c:idx val="5"/>
              <c:layout>
                <c:manualLayout>
                  <c:x val="1.8836160703464302E-2"/>
                  <c:y val="-7.2778931161055524E-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07-4CB9-8001-66A650999897}"/>
                </c:ext>
              </c:extLst>
            </c:dLbl>
            <c:dLbl>
              <c:idx val="6"/>
              <c:layout>
                <c:manualLayout>
                  <c:x val="1.9865505742994224E-2"/>
                  <c:y val="4.418720820492932E-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07-4CB9-8001-66A650999897}"/>
                </c:ext>
              </c:extLst>
            </c:dLbl>
            <c:dLbl>
              <c:idx val="7"/>
              <c:layout>
                <c:manualLayout>
                  <c:x val="1.8162427910909953E-2"/>
                  <c:y val="-3.020218064953887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07-4CB9-8001-66A650999897}"/>
                </c:ext>
              </c:extLst>
            </c:dLbl>
            <c:dLbl>
              <c:idx val="8"/>
              <c:layout>
                <c:manualLayout>
                  <c:x val="1.5809186662170283E-2"/>
                  <c:y val="2.149680586843897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07-4CB9-8001-66A650999897}"/>
                </c:ext>
              </c:extLst>
            </c:dLbl>
            <c:dLbl>
              <c:idx val="9"/>
              <c:layout>
                <c:manualLayout>
                  <c:x val="1.5611520390765724E-2"/>
                  <c:y val="-1.567960503250593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907-4CB9-8001-66A65099989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DTEN!$A$4:$A$12</c:f>
              <c:strCache>
                <c:ptCount val="9"/>
                <c:pt idx="0">
                  <c:v>Humanmedizin</c:v>
                </c:pt>
                <c:pt idx="1">
                  <c:v>Mathematik, Naturwissenschaften</c:v>
                </c:pt>
                <c:pt idx="2">
                  <c:v>Ingenieurwissenschaften</c:v>
                </c:pt>
                <c:pt idx="3">
                  <c:v>Zentrale Einrichtungen u. nicht aufteilbare Ausgaben</c:v>
                </c:pt>
                <c:pt idx="4">
                  <c:v>Rechts-, Wirtschaft-, Sozialwissenschaften</c:v>
                </c:pt>
                <c:pt idx="5">
                  <c:v>Sport</c:v>
                </c:pt>
                <c:pt idx="6">
                  <c:v>Agrar-, Forst-, Ernährungswissenschaften</c:v>
                </c:pt>
                <c:pt idx="7">
                  <c:v>Kunst u. Kunstwissenschaft</c:v>
                </c:pt>
                <c:pt idx="8">
                  <c:v>Geisteswissenschaften</c:v>
                </c:pt>
              </c:strCache>
            </c:strRef>
          </c:cat>
          <c:val>
            <c:numRef>
              <c:f>DTEN!$B$4:$B$12</c:f>
              <c:numCache>
                <c:formatCode>0.0</c:formatCode>
                <c:ptCount val="9"/>
                <c:pt idx="0">
                  <c:v>618.46612899999991</c:v>
                </c:pt>
                <c:pt idx="1">
                  <c:v>76.495773</c:v>
                </c:pt>
                <c:pt idx="2">
                  <c:v>77.289022000000003</c:v>
                </c:pt>
                <c:pt idx="3">
                  <c:v>89.502864000000002</c:v>
                </c:pt>
                <c:pt idx="4">
                  <c:v>667.61182599999995</c:v>
                </c:pt>
                <c:pt idx="5">
                  <c:v>0.62683500000000003</c:v>
                </c:pt>
                <c:pt idx="6">
                  <c:v>3.269209</c:v>
                </c:pt>
                <c:pt idx="7">
                  <c:v>1.787568</c:v>
                </c:pt>
                <c:pt idx="8">
                  <c:v>13.028268000000001</c:v>
                </c:pt>
              </c:numCache>
            </c:numRef>
          </c:val>
          <c:extLst>
            <c:ext xmlns:c16="http://schemas.microsoft.com/office/drawing/2014/chart" uri="{C3380CC4-5D6E-409C-BE32-E72D297353CC}">
              <c16:uniqueId val="{0000000A-9907-4CB9-8001-66A650999897}"/>
            </c:ext>
          </c:extLst>
        </c:ser>
        <c:dLbls>
          <c:showLegendKey val="0"/>
          <c:showVal val="0"/>
          <c:showCatName val="0"/>
          <c:showSerName val="0"/>
          <c:showPercent val="0"/>
          <c:showBubbleSize val="0"/>
          <c:showLeaderLines val="1"/>
        </c:dLbls>
        <c:gapWidth val="200"/>
        <c:splitType val="cust"/>
        <c:custSplit>
          <c:secondPiePt val="5"/>
          <c:secondPiePt val="6"/>
          <c:secondPiePt val="7"/>
          <c:secondPiePt val="8"/>
        </c:custSplit>
        <c:secondPieSize val="100"/>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de-DE"/>
    </a:p>
  </c:txPr>
  <c:printSettings>
    <c:headerFooter alignWithMargins="0">
      <c:oddHeader>&amp;Z- 5 -</c:oddHeader>
    </c:headerFooter>
    <c:pageMargins b="1.1811023622047245" l="1.1811023622047245" r="1.1811023622047245" t="1.1811023622047245" header="0.51181102362204722" footer="0.51181102362204722"/>
    <c:pageSetup paperSize="9" orientation="portrait"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de-DE"/>
              <a:t>Erträge der Hochschulen 2024 nach Hochschularten</a:t>
            </a:r>
          </a:p>
        </c:rich>
      </c:tx>
      <c:layout>
        <c:manualLayout>
          <c:xMode val="edge"/>
          <c:yMode val="edge"/>
          <c:x val="0.17934801792017377"/>
          <c:y val="3.2967487934975871E-2"/>
        </c:manualLayout>
      </c:layout>
      <c:overlay val="0"/>
      <c:spPr>
        <a:noFill/>
        <a:ln w="25400">
          <a:noFill/>
        </a:ln>
      </c:spPr>
    </c:title>
    <c:autoTitleDeleted val="0"/>
    <c:plotArea>
      <c:layout>
        <c:manualLayout>
          <c:layoutTarget val="inner"/>
          <c:xMode val="edge"/>
          <c:yMode val="edge"/>
          <c:x val="0.21423577592735094"/>
          <c:y val="0.15282341930511795"/>
          <c:w val="0.65398666423705032"/>
          <c:h val="0.49725341428439201"/>
        </c:manualLayout>
      </c:layout>
      <c:ofPieChart>
        <c:ofPieType val="bar"/>
        <c:varyColors val="1"/>
        <c:ser>
          <c:idx val="0"/>
          <c:order val="0"/>
          <c:spPr>
            <a:solidFill>
              <a:srgbClr val="9999FF"/>
            </a:solidFill>
            <a:ln w="12700">
              <a:solidFill>
                <a:srgbClr val="000000"/>
              </a:solidFill>
              <a:prstDash val="solid"/>
            </a:ln>
          </c:spPr>
          <c:dPt>
            <c:idx val="0"/>
            <c:bubble3D val="0"/>
            <c:spPr>
              <a:solidFill>
                <a:srgbClr val="FFCC00"/>
              </a:solidFill>
              <a:ln w="12700">
                <a:solidFill>
                  <a:srgbClr val="000000"/>
                </a:solidFill>
                <a:prstDash val="solid"/>
              </a:ln>
            </c:spPr>
            <c:extLst>
              <c:ext xmlns:c16="http://schemas.microsoft.com/office/drawing/2014/chart" uri="{C3380CC4-5D6E-409C-BE32-E72D297353CC}">
                <c16:uniqueId val="{00000000-BF13-41D1-B90D-3A66653528C6}"/>
              </c:ext>
            </c:extLst>
          </c:dPt>
          <c:dPt>
            <c:idx val="1"/>
            <c:bubble3D val="0"/>
            <c:spPr>
              <a:solidFill>
                <a:srgbClr val="FFFFCC"/>
              </a:solidFill>
              <a:ln w="12700">
                <a:solidFill>
                  <a:srgbClr val="000000"/>
                </a:solidFill>
                <a:prstDash val="solid"/>
              </a:ln>
            </c:spPr>
            <c:extLst>
              <c:ext xmlns:c16="http://schemas.microsoft.com/office/drawing/2014/chart" uri="{C3380CC4-5D6E-409C-BE32-E72D297353CC}">
                <c16:uniqueId val="{00000001-BF13-41D1-B90D-3A66653528C6}"/>
              </c:ext>
            </c:extLst>
          </c:dPt>
          <c:dPt>
            <c:idx val="2"/>
            <c:bubble3D val="0"/>
            <c:spPr>
              <a:pattFill prst="dkUpDiag">
                <a:fgClr>
                  <a:srgbClr xmlns:mc="http://schemas.openxmlformats.org/markup-compatibility/2006" xmlns:a14="http://schemas.microsoft.com/office/drawing/2010/main" val="FF9900" mc:Ignorable="a14" a14:legacySpreadsheetColorIndex="5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2-BF13-41D1-B90D-3A66653528C6}"/>
              </c:ext>
            </c:extLst>
          </c:dPt>
          <c:dPt>
            <c:idx val="3"/>
            <c:bubble3D val="0"/>
            <c:spPr>
              <a:pattFill prst="pct5">
                <a:fgClr>
                  <a:srgbClr xmlns:mc="http://schemas.openxmlformats.org/markup-compatibility/2006" xmlns:a14="http://schemas.microsoft.com/office/drawing/2010/main" val="FF9900" mc:Ignorable="a14" a14:legacySpreadsheetColorIndex="52"/>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3-BF13-41D1-B90D-3A66653528C6}"/>
              </c:ext>
            </c:extLst>
          </c:dPt>
          <c:dPt>
            <c:idx val="4"/>
            <c:bubble3D val="0"/>
            <c:spPr>
              <a:blipFill>
                <a:blip xmlns:r="http://schemas.openxmlformats.org/officeDocument/2006/relationships" r:embed="rId1"/>
                <a:tile tx="0" ty="0" sx="100000" sy="100000" flip="none" algn="tl"/>
              </a:blipFill>
              <a:ln>
                <a:solidFill>
                  <a:srgbClr val="000000"/>
                </a:solidFill>
              </a:ln>
            </c:spPr>
            <c:extLst>
              <c:ext xmlns:c16="http://schemas.microsoft.com/office/drawing/2014/chart" uri="{C3380CC4-5D6E-409C-BE32-E72D297353CC}">
                <c16:uniqueId val="{00000004-BF13-41D1-B90D-3A66653528C6}"/>
              </c:ext>
            </c:extLst>
          </c:dPt>
          <c:dPt>
            <c:idx val="5"/>
            <c:bubble3D val="0"/>
            <c:spPr>
              <a:solidFill>
                <a:srgbClr val="FF9900"/>
              </a:solidFill>
              <a:ln w="12700">
                <a:solidFill>
                  <a:srgbClr val="000000"/>
                </a:solidFill>
                <a:prstDash val="solid"/>
              </a:ln>
            </c:spPr>
            <c:extLst>
              <c:ext xmlns:c16="http://schemas.microsoft.com/office/drawing/2014/chart" uri="{C3380CC4-5D6E-409C-BE32-E72D297353CC}">
                <c16:uniqueId val="{00000005-BF13-41D1-B90D-3A66653528C6}"/>
              </c:ext>
            </c:extLst>
          </c:dPt>
          <c:dPt>
            <c:idx val="6"/>
            <c:bubble3D val="0"/>
            <c:explosion val="48"/>
            <c:spPr>
              <a:solidFill>
                <a:schemeClr val="accent6">
                  <a:lumMod val="75000"/>
                </a:schemeClr>
              </a:solidFill>
              <a:ln w="12700">
                <a:solidFill>
                  <a:srgbClr val="000000">
                    <a:alpha val="99000"/>
                  </a:srgbClr>
                </a:solidFill>
                <a:prstDash val="solid"/>
              </a:ln>
            </c:spPr>
            <c:extLst>
              <c:ext xmlns:c16="http://schemas.microsoft.com/office/drawing/2014/chart" uri="{C3380CC4-5D6E-409C-BE32-E72D297353CC}">
                <c16:uniqueId val="{00000006-BF13-41D1-B90D-3A66653528C6}"/>
              </c:ext>
            </c:extLst>
          </c:dPt>
          <c:dLbls>
            <c:dLbl>
              <c:idx val="0"/>
              <c:layout>
                <c:manualLayout>
                  <c:x val="-6.2407098882762808E-2"/>
                  <c:y val="2.1158665895508001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15:layout>
                    <c:manualLayout>
                      <c:w val="7.124957583767276E-2"/>
                      <c:h val="5.5308116849766241E-2"/>
                    </c:manualLayout>
                  </c15:layout>
                </c:ext>
                <c:ext xmlns:c16="http://schemas.microsoft.com/office/drawing/2014/chart" uri="{C3380CC4-5D6E-409C-BE32-E72D297353CC}">
                  <c16:uniqueId val="{00000000-BF13-41D1-B90D-3A66653528C6}"/>
                </c:ext>
              </c:extLst>
            </c:dLbl>
            <c:dLbl>
              <c:idx val="1"/>
              <c:layout>
                <c:manualLayout>
                  <c:x val="-1.5328524884615091E-2"/>
                  <c:y val="-4.731695987394347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3-41D1-B90D-3A66653528C6}"/>
                </c:ext>
              </c:extLst>
            </c:dLbl>
            <c:dLbl>
              <c:idx val="2"/>
              <c:layout>
                <c:manualLayout>
                  <c:x val="1.9282175631612285E-2"/>
                  <c:y val="1.2382060870211239E-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13-41D1-B90D-3A66653528C6}"/>
                </c:ext>
              </c:extLst>
            </c:dLbl>
            <c:dLbl>
              <c:idx val="3"/>
              <c:layout>
                <c:manualLayout>
                  <c:x val="2.0931003320383793E-2"/>
                  <c:y val="-2.23486090902522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13-41D1-B90D-3A66653528C6}"/>
                </c:ext>
              </c:extLst>
            </c:dLbl>
            <c:dLbl>
              <c:idx val="4"/>
              <c:layout>
                <c:manualLayout>
                  <c:x val="2.0893688014187957E-2"/>
                  <c:y val="-2.8984130241086305E-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13-41D1-B90D-3A66653528C6}"/>
                </c:ext>
              </c:extLst>
            </c:dLbl>
            <c:dLbl>
              <c:idx val="5"/>
              <c:layout>
                <c:manualLayout>
                  <c:x val="2.176693929679108E-2"/>
                  <c:y val="-7.0520037119877615E-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13-41D1-B90D-3A66653528C6}"/>
                </c:ext>
              </c:extLst>
            </c:dLbl>
            <c:dLbl>
              <c:idx val="6"/>
              <c:layout>
                <c:manualLayout>
                  <c:x val="2.7092966056256978E-2"/>
                  <c:y val="3.3389793139525936E-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de-DE"/>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13-41D1-B90D-3A66653528C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DTEN!$A$16:$A$21</c:f>
              <c:strCache>
                <c:ptCount val="6"/>
                <c:pt idx="0">
                  <c:v>Universitätsklinik</c:v>
                </c:pt>
                <c:pt idx="1">
                  <c:v>Universitäten</c:v>
                </c:pt>
                <c:pt idx="2">
                  <c:v>Fachhochschulen</c:v>
                </c:pt>
                <c:pt idx="3">
                  <c:v>Kunsthochschulen</c:v>
                </c:pt>
                <c:pt idx="4">
                  <c:v>Verwaltungsfachhhochschulen</c:v>
                </c:pt>
                <c:pt idx="5">
                  <c:v>Private Hochschulen</c:v>
                </c:pt>
              </c:strCache>
            </c:strRef>
          </c:cat>
          <c:val>
            <c:numRef>
              <c:f>DTEN!$B$16:$B$21</c:f>
              <c:numCache>
                <c:formatCode>0.0</c:formatCode>
                <c:ptCount val="6"/>
                <c:pt idx="0">
                  <c:v>611.90369299999998</c:v>
                </c:pt>
                <c:pt idx="1">
                  <c:v>252.34275700000001</c:v>
                </c:pt>
                <c:pt idx="2">
                  <c:v>38.541686999999996</c:v>
                </c:pt>
                <c:pt idx="3">
                  <c:v>0.98017900000000002</c:v>
                </c:pt>
                <c:pt idx="4">
                  <c:v>0.58572900000000006</c:v>
                </c:pt>
                <c:pt idx="5">
                  <c:v>643.72344900000007</c:v>
                </c:pt>
              </c:numCache>
            </c:numRef>
          </c:val>
          <c:extLst>
            <c:ext xmlns:c16="http://schemas.microsoft.com/office/drawing/2014/chart" uri="{C3380CC4-5D6E-409C-BE32-E72D297353CC}">
              <c16:uniqueId val="{00000007-BF13-41D1-B90D-3A66653528C6}"/>
            </c:ext>
          </c:extLst>
        </c:ser>
        <c:dLbls>
          <c:showLegendKey val="0"/>
          <c:showVal val="0"/>
          <c:showCatName val="0"/>
          <c:showSerName val="0"/>
          <c:showPercent val="0"/>
          <c:showBubbleSize val="0"/>
          <c:showLeaderLines val="1"/>
        </c:dLbls>
        <c:gapWidth val="200"/>
        <c:splitType val="cust"/>
        <c:custSplit>
          <c:secondPiePt val="2"/>
          <c:secondPiePt val="3"/>
          <c:secondPiePt val="4"/>
        </c:custSplit>
        <c:secondPieSize val="8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6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orientation="landscape" horizontalDpi="300" verticalDpi="300"/>
  </c:printSettings>
  <c:userShapes r:id="rId2"/>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sheetViews>
    <sheetView zoomScale="120" workbookViewId="0"/>
  </sheetViews>
  <pageMargins left="0.78740157480314965" right="0.78740157480314965" top="0.78740157480314965" bottom="0.78740157480314965" header="0.51181102362204722" footer="0.51181102362204722"/>
  <pageSetup paperSize="9" orientation="portrait" r:id="rId1"/>
  <headerFooter alignWithMargins="0">
    <oddHeader>&amp;C - &amp;P -</oddHeader>
  </headerFooter>
  <drawing r:id="rId2"/>
</chartsheet>
</file>

<file path=xl/chartsheets/sheet2.xml><?xml version="1.0" encoding="utf-8"?>
<chartsheet xmlns="http://schemas.openxmlformats.org/spreadsheetml/2006/main" xmlns:r="http://schemas.openxmlformats.org/officeDocument/2006/relationships">
  <sheetPr/>
  <sheetViews>
    <sheetView zoomScale="120" workbookViewId="0"/>
  </sheetViews>
  <pageMargins left="0.78740157480314965" right="0.78740157480314965" top="0.78740157480314965" bottom="0.78740157480314965" header="0.51181102362204722" footer="0.51181102362204722"/>
  <pageSetup paperSize="9" orientation="portrait" r:id="rId1"/>
  <headerFooter alignWithMargins="0">
    <oddHeader>&amp;C- &amp;P -</oddHead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6016625" cy="9136063"/>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2</xdr:col>
      <xdr:colOff>819150</xdr:colOff>
      <xdr:row>40</xdr:row>
      <xdr:rowOff>85725</xdr:rowOff>
    </xdr:from>
    <xdr:to>
      <xdr:col>2</xdr:col>
      <xdr:colOff>1428750</xdr:colOff>
      <xdr:row>40</xdr:row>
      <xdr:rowOff>85725</xdr:rowOff>
    </xdr:to>
    <xdr:sp macro="" textlink="">
      <xdr:nvSpPr>
        <xdr:cNvPr id="2249884" name="Line 11">
          <a:extLst>
            <a:ext uri="{FF2B5EF4-FFF2-40B4-BE49-F238E27FC236}">
              <a16:creationId xmlns:a16="http://schemas.microsoft.com/office/drawing/2014/main" id="{00000000-0008-0000-0800-00009C542200}"/>
            </a:ext>
          </a:extLst>
        </xdr:cNvPr>
        <xdr:cNvSpPr>
          <a:spLocks noChangeShapeType="1"/>
        </xdr:cNvSpPr>
      </xdr:nvSpPr>
      <xdr:spPr bwMode="auto">
        <a:xfrm>
          <a:off x="1257300" y="6619875"/>
          <a:ext cx="609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704850</xdr:colOff>
      <xdr:row>4</xdr:row>
      <xdr:rowOff>342900</xdr:rowOff>
    </xdr:from>
    <xdr:to>
      <xdr:col>2</xdr:col>
      <xdr:colOff>1533525</xdr:colOff>
      <xdr:row>4</xdr:row>
      <xdr:rowOff>342900</xdr:rowOff>
    </xdr:to>
    <xdr:sp macro="" textlink="">
      <xdr:nvSpPr>
        <xdr:cNvPr id="2249885" name="Line 15">
          <a:extLst>
            <a:ext uri="{FF2B5EF4-FFF2-40B4-BE49-F238E27FC236}">
              <a16:creationId xmlns:a16="http://schemas.microsoft.com/office/drawing/2014/main" id="{00000000-0008-0000-0800-00009D542200}"/>
            </a:ext>
          </a:extLst>
        </xdr:cNvPr>
        <xdr:cNvSpPr>
          <a:spLocks noChangeShapeType="1"/>
        </xdr:cNvSpPr>
      </xdr:nvSpPr>
      <xdr:spPr bwMode="auto">
        <a:xfrm>
          <a:off x="1143000" y="96202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6</xdr:row>
      <xdr:rowOff>79411</xdr:rowOff>
    </xdr:to>
    <xdr:sp macro="" textlink="">
      <xdr:nvSpPr>
        <xdr:cNvPr id="35843" name="Text 3">
          <a:extLst>
            <a:ext uri="{FF2B5EF4-FFF2-40B4-BE49-F238E27FC236}">
              <a16:creationId xmlns:a16="http://schemas.microsoft.com/office/drawing/2014/main" id="{00000000-0008-0000-0A00-0000038C0000}"/>
            </a:ext>
          </a:extLst>
        </xdr:cNvPr>
        <xdr:cNvSpPr txBox="1">
          <a:spLocks noChangeArrowheads="1"/>
        </xdr:cNvSpPr>
      </xdr:nvSpPr>
      <xdr:spPr bwMode="auto">
        <a:xfrm>
          <a:off x="5638800" y="495300"/>
          <a:ext cx="0" cy="571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900" b="0" i="0" u="none" strike="noStrike" baseline="0">
              <a:solidFill>
                <a:srgbClr val="000000"/>
              </a:solidFill>
              <a:latin typeface="Helvetica"/>
              <a:cs typeface="Helvetica"/>
            </a:rPr>
            <a:t>Staatliche</a:t>
          </a:r>
        </a:p>
        <a:p>
          <a:pPr algn="ctr" rtl="0">
            <a:defRPr sz="1000"/>
          </a:pPr>
          <a:r>
            <a:rPr lang="de-DE" sz="900" b="0" i="0" u="none" strike="noStrike" baseline="0">
              <a:solidFill>
                <a:srgbClr val="000000"/>
              </a:solidFill>
              <a:latin typeface="Helvetica"/>
              <a:cs typeface="Helvetica"/>
            </a:rPr>
            <a:t>Hochschulen</a:t>
          </a:r>
        </a:p>
        <a:p>
          <a:pPr algn="ctr" rtl="0">
            <a:defRPr sz="1000"/>
          </a:pPr>
          <a:r>
            <a:rPr lang="de-DE" sz="900" b="0" i="0" u="none" strike="noStrike" baseline="0">
              <a:solidFill>
                <a:srgbClr val="000000"/>
              </a:solidFill>
              <a:latin typeface="Helvetica"/>
              <a:cs typeface="Helvetica"/>
            </a:rPr>
            <a:t>zusammen</a:t>
          </a:r>
        </a:p>
      </xdr:txBody>
    </xdr:sp>
    <xdr:clientData/>
  </xdr:twoCellAnchor>
  <xdr:twoCellAnchor>
    <xdr:from>
      <xdr:col>2</xdr:col>
      <xdr:colOff>1866900</xdr:colOff>
      <xdr:row>4</xdr:row>
      <xdr:rowOff>85725</xdr:rowOff>
    </xdr:from>
    <xdr:to>
      <xdr:col>2</xdr:col>
      <xdr:colOff>2381250</xdr:colOff>
      <xdr:row>4</xdr:row>
      <xdr:rowOff>85725</xdr:rowOff>
    </xdr:to>
    <xdr:sp macro="" textlink="">
      <xdr:nvSpPr>
        <xdr:cNvPr id="1554141" name="Line 6">
          <a:extLst>
            <a:ext uri="{FF2B5EF4-FFF2-40B4-BE49-F238E27FC236}">
              <a16:creationId xmlns:a16="http://schemas.microsoft.com/office/drawing/2014/main" id="{00000000-0008-0000-0A00-0000DDB61700}"/>
            </a:ext>
          </a:extLst>
        </xdr:cNvPr>
        <xdr:cNvSpPr>
          <a:spLocks noChangeShapeType="1"/>
        </xdr:cNvSpPr>
      </xdr:nvSpPr>
      <xdr:spPr bwMode="auto">
        <a:xfrm>
          <a:off x="2305050" y="742950"/>
          <a:ext cx="514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xdr:row>
      <xdr:rowOff>0</xdr:rowOff>
    </xdr:from>
    <xdr:to>
      <xdr:col>4</xdr:col>
      <xdr:colOff>0</xdr:colOff>
      <xdr:row>6</xdr:row>
      <xdr:rowOff>117508</xdr:rowOff>
    </xdr:to>
    <xdr:sp macro="" textlink="">
      <xdr:nvSpPr>
        <xdr:cNvPr id="35847" name="Text 6">
          <a:extLst>
            <a:ext uri="{FF2B5EF4-FFF2-40B4-BE49-F238E27FC236}">
              <a16:creationId xmlns:a16="http://schemas.microsoft.com/office/drawing/2014/main" id="{00000000-0008-0000-0A00-0000078C0000}"/>
            </a:ext>
          </a:extLst>
        </xdr:cNvPr>
        <xdr:cNvSpPr txBox="1">
          <a:spLocks noChangeArrowheads="1"/>
        </xdr:cNvSpPr>
      </xdr:nvSpPr>
      <xdr:spPr bwMode="auto">
        <a:xfrm>
          <a:off x="5638800" y="495300"/>
          <a:ext cx="0" cy="609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900" b="0" i="0" u="none" strike="noStrike" baseline="0">
              <a:solidFill>
                <a:srgbClr val="000000"/>
              </a:solidFill>
              <a:latin typeface="Helvetica"/>
              <a:cs typeface="Helvetica"/>
            </a:rPr>
            <a:t>Theologische</a:t>
          </a:r>
        </a:p>
        <a:p>
          <a:pPr algn="ctr" rtl="0">
            <a:defRPr sz="1000"/>
          </a:pPr>
          <a:r>
            <a:rPr lang="de-DE" sz="900" b="0" i="0" u="none" strike="noStrike" baseline="0">
              <a:solidFill>
                <a:srgbClr val="000000"/>
              </a:solidFill>
              <a:latin typeface="Helvetica"/>
              <a:cs typeface="Helvetica"/>
            </a:rPr>
            <a:t>Hochschulen </a:t>
          </a:r>
          <a:r>
            <a:rPr lang="de-DE" sz="900" b="0" i="0" u="none" strike="noStrike" baseline="30000">
              <a:solidFill>
                <a:srgbClr val="000000"/>
              </a:solidFill>
              <a:latin typeface="Helvetica"/>
              <a:cs typeface="Helvetica"/>
            </a:rPr>
            <a:t>1)</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0.03047</cdr:y>
    </cdr:from>
    <cdr:to>
      <cdr:x>0.998</cdr:x>
      <cdr:y>0.50373</cdr:y>
    </cdr:to>
    <cdr:graphicFrame macro="">
      <cdr:nvGraphicFramePr>
        <cdr:cNvPr id="2526413" name="Chart 4301">
          <a:extLst xmlns:a="http://schemas.openxmlformats.org/drawingml/2006/main">
            <a:ext uri="{FF2B5EF4-FFF2-40B4-BE49-F238E27FC236}">
              <a16:creationId xmlns:a16="http://schemas.microsoft.com/office/drawing/2014/main" id="{B64A565D-B186-4905-A823-99159C6A03C3}"/>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0.00669</cdr:x>
      <cdr:y>0.04392</cdr:y>
    </cdr:from>
    <cdr:to>
      <cdr:x>0.99401</cdr:x>
      <cdr:y>0.08665</cdr:y>
    </cdr:to>
    <cdr:sp macro="" textlink="">
      <cdr:nvSpPr>
        <cdr:cNvPr id="14338" name="Text Box 1026"/>
        <cdr:cNvSpPr txBox="1">
          <a:spLocks xmlns:a="http://schemas.openxmlformats.org/drawingml/2006/main" noChangeArrowheads="1"/>
        </cdr:cNvSpPr>
      </cdr:nvSpPr>
      <cdr:spPr bwMode="auto">
        <a:xfrm xmlns:a="http://schemas.openxmlformats.org/drawingml/2006/main">
          <a:off x="40167" y="400929"/>
          <a:ext cx="5924660" cy="3900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100" b="1" i="0" u="none" strike="noStrike" baseline="0">
              <a:solidFill>
                <a:srgbClr val="000000"/>
              </a:solidFill>
              <a:latin typeface="Arial"/>
              <a:cs typeface="Arial"/>
            </a:rPr>
            <a:t>Aufwendungen und Investitionen</a:t>
          </a:r>
        </a:p>
        <a:p xmlns:a="http://schemas.openxmlformats.org/drawingml/2006/main">
          <a:pPr algn="ctr" rtl="0">
            <a:defRPr sz="1000"/>
          </a:pPr>
          <a:r>
            <a:rPr lang="de-DE" sz="1100" b="1" i="0" u="none" strike="noStrike" baseline="0">
              <a:solidFill>
                <a:srgbClr val="000000"/>
              </a:solidFill>
              <a:latin typeface="Arial"/>
              <a:cs typeface="Arial"/>
            </a:rPr>
            <a:t> der Hochschulen 2021 bis 2024 nach Fächergruppen</a:t>
          </a:r>
        </a:p>
      </cdr:txBody>
    </cdr:sp>
  </cdr:relSizeAnchor>
  <cdr:relSizeAnchor xmlns:cdr="http://schemas.openxmlformats.org/drawingml/2006/chartDrawing">
    <cdr:from>
      <cdr:x>0.00854</cdr:x>
      <cdr:y>0.10625</cdr:y>
    </cdr:from>
    <cdr:to>
      <cdr:x>0.40129</cdr:x>
      <cdr:y>0.13575</cdr:y>
    </cdr:to>
    <cdr:sp macro="" textlink="">
      <cdr:nvSpPr>
        <cdr:cNvPr id="14339" name="Text Box 1027"/>
        <cdr:cNvSpPr txBox="1">
          <a:spLocks xmlns:a="http://schemas.openxmlformats.org/drawingml/2006/main" noChangeArrowheads="1"/>
        </cdr:cNvSpPr>
      </cdr:nvSpPr>
      <cdr:spPr bwMode="auto">
        <a:xfrm xmlns:a="http://schemas.openxmlformats.org/drawingml/2006/main">
          <a:off x="51235" y="969854"/>
          <a:ext cx="2356795" cy="26927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Geisteswissenschaften</a:t>
          </a:r>
        </a:p>
      </cdr:txBody>
    </cdr:sp>
  </cdr:relSizeAnchor>
  <cdr:relSizeAnchor xmlns:cdr="http://schemas.openxmlformats.org/drawingml/2006/chartDrawing">
    <cdr:from>
      <cdr:x>0.01002</cdr:x>
      <cdr:y>0.48208</cdr:y>
    </cdr:from>
    <cdr:to>
      <cdr:x>0.30102</cdr:x>
      <cdr:y>0.50008</cdr:y>
    </cdr:to>
    <cdr:sp macro="" textlink="">
      <cdr:nvSpPr>
        <cdr:cNvPr id="14340" name="Text Box 1028"/>
        <cdr:cNvSpPr txBox="1">
          <a:spLocks xmlns:a="http://schemas.openxmlformats.org/drawingml/2006/main" noChangeArrowheads="1"/>
        </cdr:cNvSpPr>
      </cdr:nvSpPr>
      <cdr:spPr bwMode="auto">
        <a:xfrm xmlns:a="http://schemas.openxmlformats.org/drawingml/2006/main">
          <a:off x="60133" y="4400476"/>
          <a:ext cx="1746218" cy="16430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0.00502</cdr:x>
      <cdr:y>0.14379</cdr:y>
    </cdr:from>
    <cdr:to>
      <cdr:x>0.39777</cdr:x>
      <cdr:y>0.17179</cdr:y>
    </cdr:to>
    <cdr:sp macro="" textlink="">
      <cdr:nvSpPr>
        <cdr:cNvPr id="14341" name="Text Box 1029"/>
        <cdr:cNvSpPr txBox="1">
          <a:spLocks xmlns:a="http://schemas.openxmlformats.org/drawingml/2006/main" noChangeArrowheads="1"/>
        </cdr:cNvSpPr>
      </cdr:nvSpPr>
      <cdr:spPr bwMode="auto">
        <a:xfrm xmlns:a="http://schemas.openxmlformats.org/drawingml/2006/main">
          <a:off x="30100" y="1312537"/>
          <a:ext cx="2356795" cy="25558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Sport</a:t>
          </a:r>
        </a:p>
      </cdr:txBody>
    </cdr:sp>
  </cdr:relSizeAnchor>
  <cdr:relSizeAnchor xmlns:cdr="http://schemas.openxmlformats.org/drawingml/2006/chartDrawing">
    <cdr:from>
      <cdr:x>0.01066</cdr:x>
      <cdr:y>0.17941</cdr:y>
    </cdr:from>
    <cdr:to>
      <cdr:x>0.40341</cdr:x>
      <cdr:y>0.20766</cdr:y>
    </cdr:to>
    <cdr:sp macro="" textlink="">
      <cdr:nvSpPr>
        <cdr:cNvPr id="14342" name="Text Box 1030"/>
        <cdr:cNvSpPr txBox="1">
          <a:spLocks xmlns:a="http://schemas.openxmlformats.org/drawingml/2006/main" noChangeArrowheads="1"/>
        </cdr:cNvSpPr>
      </cdr:nvSpPr>
      <cdr:spPr bwMode="auto">
        <a:xfrm xmlns:a="http://schemas.openxmlformats.org/drawingml/2006/main">
          <a:off x="63990" y="1637706"/>
          <a:ext cx="2356794" cy="25786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Rechts-, Wirtschafts-, Sozialwissenschaften</a:t>
          </a:r>
        </a:p>
      </cdr:txBody>
    </cdr:sp>
  </cdr:relSizeAnchor>
  <cdr:relSizeAnchor xmlns:cdr="http://schemas.openxmlformats.org/drawingml/2006/chartDrawing">
    <cdr:from>
      <cdr:x>0.00951</cdr:x>
      <cdr:y>0.21636</cdr:y>
    </cdr:from>
    <cdr:to>
      <cdr:x>0.40226</cdr:x>
      <cdr:y>0.24461</cdr:y>
    </cdr:to>
    <cdr:sp macro="" textlink="">
      <cdr:nvSpPr>
        <cdr:cNvPr id="14343" name="Text Box 1031"/>
        <cdr:cNvSpPr txBox="1">
          <a:spLocks xmlns:a="http://schemas.openxmlformats.org/drawingml/2006/main" noChangeArrowheads="1"/>
        </cdr:cNvSpPr>
      </cdr:nvSpPr>
      <cdr:spPr bwMode="auto">
        <a:xfrm xmlns:a="http://schemas.openxmlformats.org/drawingml/2006/main">
          <a:off x="57077" y="1974987"/>
          <a:ext cx="2356795" cy="25786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Mathematik, Naturwissenschaften</a:t>
          </a:r>
        </a:p>
      </cdr:txBody>
    </cdr:sp>
  </cdr:relSizeAnchor>
  <cdr:relSizeAnchor xmlns:cdr="http://schemas.openxmlformats.org/drawingml/2006/chartDrawing">
    <cdr:from>
      <cdr:x>0.0089</cdr:x>
      <cdr:y>0.25273</cdr:y>
    </cdr:from>
    <cdr:to>
      <cdr:x>0.40165</cdr:x>
      <cdr:y>0.27998</cdr:y>
    </cdr:to>
    <cdr:sp macro="" textlink="">
      <cdr:nvSpPr>
        <cdr:cNvPr id="14344" name="Text Box 1032"/>
        <cdr:cNvSpPr txBox="1">
          <a:spLocks xmlns:a="http://schemas.openxmlformats.org/drawingml/2006/main" noChangeArrowheads="1"/>
        </cdr:cNvSpPr>
      </cdr:nvSpPr>
      <cdr:spPr bwMode="auto">
        <a:xfrm xmlns:a="http://schemas.openxmlformats.org/drawingml/2006/main">
          <a:off x="53379" y="2306983"/>
          <a:ext cx="2356794" cy="24874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Humanmedizin</a:t>
          </a:r>
        </a:p>
      </cdr:txBody>
    </cdr:sp>
  </cdr:relSizeAnchor>
  <cdr:relSizeAnchor xmlns:cdr="http://schemas.openxmlformats.org/drawingml/2006/chartDrawing">
    <cdr:from>
      <cdr:x>0.00855</cdr:x>
      <cdr:y>0.29105</cdr:y>
    </cdr:from>
    <cdr:to>
      <cdr:x>0.4013</cdr:x>
      <cdr:y>0.32841</cdr:y>
    </cdr:to>
    <cdr:sp macro="" textlink="">
      <cdr:nvSpPr>
        <cdr:cNvPr id="14345" name="Text Box 1033"/>
        <cdr:cNvSpPr txBox="1">
          <a:spLocks xmlns:a="http://schemas.openxmlformats.org/drawingml/2006/main" noChangeArrowheads="1"/>
        </cdr:cNvSpPr>
      </cdr:nvSpPr>
      <cdr:spPr bwMode="auto">
        <a:xfrm xmlns:a="http://schemas.openxmlformats.org/drawingml/2006/main">
          <a:off x="51442" y="2659062"/>
          <a:ext cx="2363030" cy="34131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lnSpc>
              <a:spcPts val="700"/>
            </a:lnSpc>
            <a:spcBef>
              <a:spcPts val="600"/>
            </a:spcBef>
            <a:spcAft>
              <a:spcPts val="600"/>
            </a:spcAft>
            <a:defRPr sz="1000"/>
          </a:pPr>
          <a:r>
            <a:rPr lang="de-DE" sz="800" b="0" i="0" u="none" strike="noStrike" baseline="0">
              <a:solidFill>
                <a:srgbClr val="000000"/>
              </a:solidFill>
              <a:latin typeface="Arial"/>
              <a:cs typeface="Arial"/>
            </a:rPr>
            <a:t>Agrar- Forst- und Ernährungswissenschaften, Veterinärmedizin</a:t>
          </a:r>
        </a:p>
      </cdr:txBody>
    </cdr:sp>
  </cdr:relSizeAnchor>
  <cdr:relSizeAnchor xmlns:cdr="http://schemas.openxmlformats.org/drawingml/2006/chartDrawing">
    <cdr:from>
      <cdr:x>0.00881</cdr:x>
      <cdr:y>0.32555</cdr:y>
    </cdr:from>
    <cdr:to>
      <cdr:x>0.40156</cdr:x>
      <cdr:y>0.35305</cdr:y>
    </cdr:to>
    <cdr:sp macro="" textlink="">
      <cdr:nvSpPr>
        <cdr:cNvPr id="14346" name="Text Box 1034"/>
        <cdr:cNvSpPr txBox="1">
          <a:spLocks xmlns:a="http://schemas.openxmlformats.org/drawingml/2006/main" noChangeArrowheads="1"/>
        </cdr:cNvSpPr>
      </cdr:nvSpPr>
      <cdr:spPr bwMode="auto">
        <a:xfrm xmlns:a="http://schemas.openxmlformats.org/drawingml/2006/main">
          <a:off x="52860" y="2971645"/>
          <a:ext cx="2356795" cy="25102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Ingenieurwissenschaften</a:t>
          </a:r>
        </a:p>
      </cdr:txBody>
    </cdr:sp>
  </cdr:relSizeAnchor>
  <cdr:relSizeAnchor xmlns:cdr="http://schemas.openxmlformats.org/drawingml/2006/chartDrawing">
    <cdr:from>
      <cdr:x>0.00802</cdr:x>
      <cdr:y>0.36216</cdr:y>
    </cdr:from>
    <cdr:to>
      <cdr:x>0.40077</cdr:x>
      <cdr:y>0.38966</cdr:y>
    </cdr:to>
    <cdr:sp macro="" textlink="">
      <cdr:nvSpPr>
        <cdr:cNvPr id="14347" name="Text Box 1035"/>
        <cdr:cNvSpPr txBox="1">
          <a:spLocks xmlns:a="http://schemas.openxmlformats.org/drawingml/2006/main" noChangeArrowheads="1"/>
        </cdr:cNvSpPr>
      </cdr:nvSpPr>
      <cdr:spPr bwMode="auto">
        <a:xfrm xmlns:a="http://schemas.openxmlformats.org/drawingml/2006/main">
          <a:off x="48121" y="3305834"/>
          <a:ext cx="2356794" cy="25102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Kunst, Kunstwissenschaft</a:t>
          </a:r>
        </a:p>
      </cdr:txBody>
    </cdr:sp>
  </cdr:relSizeAnchor>
  <cdr:relSizeAnchor xmlns:cdr="http://schemas.openxmlformats.org/drawingml/2006/chartDrawing">
    <cdr:from>
      <cdr:x>0.01092</cdr:x>
      <cdr:y>0.3976</cdr:y>
    </cdr:from>
    <cdr:to>
      <cdr:x>0.40367</cdr:x>
      <cdr:y>0.42535</cdr:y>
    </cdr:to>
    <cdr:sp macro="" textlink="">
      <cdr:nvSpPr>
        <cdr:cNvPr id="14348" name="Text Box 1036"/>
        <cdr:cNvSpPr txBox="1">
          <a:spLocks xmlns:a="http://schemas.openxmlformats.org/drawingml/2006/main" noChangeArrowheads="1"/>
        </cdr:cNvSpPr>
      </cdr:nvSpPr>
      <cdr:spPr bwMode="auto">
        <a:xfrm xmlns:a="http://schemas.openxmlformats.org/drawingml/2006/main">
          <a:off x="65523" y="3629346"/>
          <a:ext cx="2356794" cy="25330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zentr. Einrichtungen u. nicht aufteilbare Ausgaben</a:t>
          </a:r>
        </a:p>
      </cdr:txBody>
    </cdr:sp>
  </cdr:relSizeAnchor>
  <cdr:relSizeAnchor xmlns:cdr="http://schemas.openxmlformats.org/drawingml/2006/chartDrawing">
    <cdr:from>
      <cdr:x>0</cdr:x>
      <cdr:y>0.52674</cdr:y>
    </cdr:from>
    <cdr:to>
      <cdr:x>0.997</cdr:x>
      <cdr:y>1</cdr:y>
    </cdr:to>
    <cdr:graphicFrame macro="">
      <cdr:nvGraphicFramePr>
        <cdr:cNvPr id="2526425" name="Chart 4313">
          <a:extLst xmlns:a="http://schemas.openxmlformats.org/drawingml/2006/main">
            <a:ext uri="{FF2B5EF4-FFF2-40B4-BE49-F238E27FC236}">
              <a16:creationId xmlns:a16="http://schemas.microsoft.com/office/drawing/2014/main" id="{29A28E20-3EC4-406A-A5A9-8BC0E3089A68}"/>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0.02298</cdr:x>
      <cdr:y>0.54145</cdr:y>
    </cdr:from>
    <cdr:to>
      <cdr:x>0.99298</cdr:x>
      <cdr:y>0.58531</cdr:y>
    </cdr:to>
    <cdr:sp macro="" textlink="">
      <cdr:nvSpPr>
        <cdr:cNvPr id="14350" name="Text Box 1038"/>
        <cdr:cNvSpPr txBox="1">
          <a:spLocks xmlns:a="http://schemas.openxmlformats.org/drawingml/2006/main" noChangeArrowheads="1"/>
        </cdr:cNvSpPr>
      </cdr:nvSpPr>
      <cdr:spPr bwMode="auto">
        <a:xfrm xmlns:a="http://schemas.openxmlformats.org/drawingml/2006/main">
          <a:off x="137871" y="4942437"/>
          <a:ext cx="5820728" cy="40035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100" b="1" i="0" u="none" strike="noStrike" baseline="0">
              <a:solidFill>
                <a:srgbClr val="000000"/>
              </a:solidFill>
              <a:latin typeface="Arial"/>
              <a:cs typeface="Arial"/>
            </a:rPr>
            <a:t>Aufwendungen und Investitionen </a:t>
          </a:r>
        </a:p>
        <a:p xmlns:a="http://schemas.openxmlformats.org/drawingml/2006/main">
          <a:pPr algn="ctr" rtl="0">
            <a:defRPr sz="1000"/>
          </a:pPr>
          <a:r>
            <a:rPr lang="de-DE" sz="1100" b="1" i="0" u="none" strike="noStrike" baseline="0">
              <a:solidFill>
                <a:srgbClr val="000000"/>
              </a:solidFill>
              <a:latin typeface="Arial"/>
              <a:cs typeface="Arial"/>
            </a:rPr>
            <a:t>der Hochschulen 2024 nach haushaltsmäßiger Gliederung</a:t>
          </a:r>
        </a:p>
      </cdr:txBody>
    </cdr:sp>
  </cdr:relSizeAnchor>
  <cdr:relSizeAnchor xmlns:cdr="http://schemas.openxmlformats.org/drawingml/2006/chartDrawing">
    <cdr:from>
      <cdr:x>0.01198</cdr:x>
      <cdr:y>0.62357</cdr:y>
    </cdr:from>
    <cdr:to>
      <cdr:x>0.40473</cdr:x>
      <cdr:y>0.65857</cdr:y>
    </cdr:to>
    <cdr:sp macro="" textlink="">
      <cdr:nvSpPr>
        <cdr:cNvPr id="14351" name="Text Box 1039"/>
        <cdr:cNvSpPr txBox="1">
          <a:spLocks xmlns:a="http://schemas.openxmlformats.org/drawingml/2006/main" noChangeArrowheads="1"/>
        </cdr:cNvSpPr>
      </cdr:nvSpPr>
      <cdr:spPr bwMode="auto">
        <a:xfrm xmlns:a="http://schemas.openxmlformats.org/drawingml/2006/main">
          <a:off x="71912" y="5691995"/>
          <a:ext cx="2356794" cy="31948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Personalaufwendungen</a:t>
          </a:r>
        </a:p>
      </cdr:txBody>
    </cdr:sp>
  </cdr:relSizeAnchor>
  <cdr:relSizeAnchor xmlns:cdr="http://schemas.openxmlformats.org/drawingml/2006/chartDrawing">
    <cdr:from>
      <cdr:x>0.011</cdr:x>
      <cdr:y>0.97175</cdr:y>
    </cdr:from>
    <cdr:to>
      <cdr:x>0.30275</cdr:x>
      <cdr:y>0.99</cdr:y>
    </cdr:to>
    <cdr:sp macro="" textlink="">
      <cdr:nvSpPr>
        <cdr:cNvPr id="14352" name="Text Box 1040"/>
        <cdr:cNvSpPr txBox="1">
          <a:spLocks xmlns:a="http://schemas.openxmlformats.org/drawingml/2006/main" noChangeArrowheads="1"/>
        </cdr:cNvSpPr>
      </cdr:nvSpPr>
      <cdr:spPr bwMode="auto">
        <a:xfrm xmlns:a="http://schemas.openxmlformats.org/drawingml/2006/main">
          <a:off x="66008" y="8870232"/>
          <a:ext cx="1750719" cy="16658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0.01216</cdr:x>
      <cdr:y>0.6881</cdr:y>
    </cdr:from>
    <cdr:to>
      <cdr:x>0.40491</cdr:x>
      <cdr:y>0.7226</cdr:y>
    </cdr:to>
    <cdr:sp macro="" textlink="">
      <cdr:nvSpPr>
        <cdr:cNvPr id="14354" name="Text Box 1042"/>
        <cdr:cNvSpPr txBox="1">
          <a:spLocks xmlns:a="http://schemas.openxmlformats.org/drawingml/2006/main" noChangeArrowheads="1"/>
        </cdr:cNvSpPr>
      </cdr:nvSpPr>
      <cdr:spPr bwMode="auto">
        <a:xfrm xmlns:a="http://schemas.openxmlformats.org/drawingml/2006/main">
          <a:off x="72953" y="6281030"/>
          <a:ext cx="2356795" cy="31492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Bewirtschaftung/Unterhaltung der Grundstücke/Gebäude</a:t>
          </a:r>
        </a:p>
      </cdr:txBody>
    </cdr:sp>
  </cdr:relSizeAnchor>
  <cdr:relSizeAnchor xmlns:cdr="http://schemas.openxmlformats.org/drawingml/2006/chartDrawing">
    <cdr:from>
      <cdr:x>0.00863</cdr:x>
      <cdr:y>0.7525</cdr:y>
    </cdr:from>
    <cdr:to>
      <cdr:x>0.40138</cdr:x>
      <cdr:y>0.78925</cdr:y>
    </cdr:to>
    <cdr:sp macro="" textlink="">
      <cdr:nvSpPr>
        <cdr:cNvPr id="14356" name="Text Box 1044"/>
        <cdr:cNvSpPr txBox="1">
          <a:spLocks xmlns:a="http://schemas.openxmlformats.org/drawingml/2006/main" noChangeArrowheads="1"/>
        </cdr:cNvSpPr>
      </cdr:nvSpPr>
      <cdr:spPr bwMode="auto">
        <a:xfrm xmlns:a="http://schemas.openxmlformats.org/drawingml/2006/main">
          <a:off x="51786" y="6868870"/>
          <a:ext cx="2356795" cy="33545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Übrige Aufwendungen</a:t>
          </a:r>
        </a:p>
      </cdr:txBody>
    </cdr:sp>
  </cdr:relSizeAnchor>
  <cdr:relSizeAnchor xmlns:cdr="http://schemas.openxmlformats.org/drawingml/2006/chartDrawing">
    <cdr:from>
      <cdr:x>0.00986</cdr:x>
      <cdr:y>0.8151</cdr:y>
    </cdr:from>
    <cdr:to>
      <cdr:x>0.40261</cdr:x>
      <cdr:y>0.8536</cdr:y>
    </cdr:to>
    <cdr:sp macro="" textlink="">
      <cdr:nvSpPr>
        <cdr:cNvPr id="14357" name="Text Box 1045"/>
        <cdr:cNvSpPr txBox="1">
          <a:spLocks xmlns:a="http://schemas.openxmlformats.org/drawingml/2006/main" noChangeArrowheads="1"/>
        </cdr:cNvSpPr>
      </cdr:nvSpPr>
      <cdr:spPr bwMode="auto">
        <a:xfrm xmlns:a="http://schemas.openxmlformats.org/drawingml/2006/main">
          <a:off x="59189" y="7440370"/>
          <a:ext cx="2356795" cy="35143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Erwerb von Grundstücken/Gebäuden und Baumaßnahmen</a:t>
          </a:r>
        </a:p>
      </cdr:txBody>
    </cdr:sp>
  </cdr:relSizeAnchor>
  <cdr:relSizeAnchor xmlns:cdr="http://schemas.openxmlformats.org/drawingml/2006/chartDrawing">
    <cdr:from>
      <cdr:x>0.0096</cdr:x>
      <cdr:y>0.88168</cdr:y>
    </cdr:from>
    <cdr:to>
      <cdr:x>0.40235</cdr:x>
      <cdr:y>0.91718</cdr:y>
    </cdr:to>
    <cdr:sp macro="" textlink="">
      <cdr:nvSpPr>
        <cdr:cNvPr id="14359" name="Text Box 1047"/>
        <cdr:cNvSpPr txBox="1">
          <a:spLocks xmlns:a="http://schemas.openxmlformats.org/drawingml/2006/main" noChangeArrowheads="1"/>
        </cdr:cNvSpPr>
      </cdr:nvSpPr>
      <cdr:spPr bwMode="auto">
        <a:xfrm xmlns:a="http://schemas.openxmlformats.org/drawingml/2006/main">
          <a:off x="57602" y="8048111"/>
          <a:ext cx="2356794" cy="32404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de-DE" sz="800" b="0" i="0" u="none" strike="noStrike" baseline="0">
              <a:solidFill>
                <a:srgbClr val="000000"/>
              </a:solidFill>
              <a:latin typeface="Arial"/>
              <a:cs typeface="Arial"/>
            </a:rPr>
            <a:t>Sonstige Investitionen</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0</xdr:colOff>
      <xdr:row>9</xdr:row>
      <xdr:rowOff>0</xdr:rowOff>
    </xdr:to>
    <xdr:sp macro="" textlink="">
      <xdr:nvSpPr>
        <xdr:cNvPr id="2213380" name="Line 1">
          <a:extLst>
            <a:ext uri="{FF2B5EF4-FFF2-40B4-BE49-F238E27FC236}">
              <a16:creationId xmlns:a16="http://schemas.microsoft.com/office/drawing/2014/main" id="{00000000-0008-0000-0300-000004C62100}"/>
            </a:ext>
          </a:extLst>
        </xdr:cNvPr>
        <xdr:cNvSpPr>
          <a:spLocks noChangeShapeType="1"/>
        </xdr:cNvSpPr>
      </xdr:nvSpPr>
      <xdr:spPr bwMode="auto">
        <a:xfrm>
          <a:off x="3114675" y="1457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914400</xdr:colOff>
      <xdr:row>9</xdr:row>
      <xdr:rowOff>0</xdr:rowOff>
    </xdr:from>
    <xdr:to>
      <xdr:col>0</xdr:col>
      <xdr:colOff>1666875</xdr:colOff>
      <xdr:row>9</xdr:row>
      <xdr:rowOff>0</xdr:rowOff>
    </xdr:to>
    <xdr:sp macro="" textlink="">
      <xdr:nvSpPr>
        <xdr:cNvPr id="2213381" name="Line 2">
          <a:extLst>
            <a:ext uri="{FF2B5EF4-FFF2-40B4-BE49-F238E27FC236}">
              <a16:creationId xmlns:a16="http://schemas.microsoft.com/office/drawing/2014/main" id="{00000000-0008-0000-0300-000005C62100}"/>
            </a:ext>
          </a:extLst>
        </xdr:cNvPr>
        <xdr:cNvSpPr>
          <a:spLocks noChangeShapeType="1"/>
        </xdr:cNvSpPr>
      </xdr:nvSpPr>
      <xdr:spPr bwMode="auto">
        <a:xfrm>
          <a:off x="914400" y="1457325"/>
          <a:ext cx="75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647700</xdr:colOff>
      <xdr:row>7</xdr:row>
      <xdr:rowOff>0</xdr:rowOff>
    </xdr:from>
    <xdr:to>
      <xdr:col>0</xdr:col>
      <xdr:colOff>1381125</xdr:colOff>
      <xdr:row>7</xdr:row>
      <xdr:rowOff>0</xdr:rowOff>
    </xdr:to>
    <xdr:sp macro="" textlink="">
      <xdr:nvSpPr>
        <xdr:cNvPr id="2213382" name="Line 4">
          <a:extLst>
            <a:ext uri="{FF2B5EF4-FFF2-40B4-BE49-F238E27FC236}">
              <a16:creationId xmlns:a16="http://schemas.microsoft.com/office/drawing/2014/main" id="{00000000-0008-0000-0300-000006C62100}"/>
            </a:ext>
          </a:extLst>
        </xdr:cNvPr>
        <xdr:cNvSpPr>
          <a:spLocks noChangeShapeType="1"/>
        </xdr:cNvSpPr>
      </xdr:nvSpPr>
      <xdr:spPr bwMode="auto">
        <a:xfrm>
          <a:off x="647700" y="1133475"/>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xdr:row>
      <xdr:rowOff>22225</xdr:rowOff>
    </xdr:from>
    <xdr:to>
      <xdr:col>6</xdr:col>
      <xdr:colOff>0</xdr:colOff>
      <xdr:row>7</xdr:row>
      <xdr:rowOff>142875</xdr:rowOff>
    </xdr:to>
    <xdr:sp macro="" textlink="">
      <xdr:nvSpPr>
        <xdr:cNvPr id="29704" name="Text 10">
          <a:extLst>
            <a:ext uri="{FF2B5EF4-FFF2-40B4-BE49-F238E27FC236}">
              <a16:creationId xmlns:a16="http://schemas.microsoft.com/office/drawing/2014/main" id="{00000000-0008-0000-0300-000008740000}"/>
            </a:ext>
          </a:extLst>
        </xdr:cNvPr>
        <xdr:cNvSpPr txBox="1">
          <a:spLocks noChangeArrowheads="1"/>
        </xdr:cNvSpPr>
      </xdr:nvSpPr>
      <xdr:spPr bwMode="auto">
        <a:xfrm>
          <a:off x="6886575" y="676275"/>
          <a:ext cx="0" cy="600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Helvetica"/>
              <a:cs typeface="Helvetica"/>
            </a:rPr>
            <a:t>2003</a:t>
          </a:r>
        </a:p>
      </xdr:txBody>
    </xdr:sp>
    <xdr:clientData/>
  </xdr:twoCellAnchor>
  <xdr:twoCellAnchor>
    <xdr:from>
      <xdr:col>0</xdr:col>
      <xdr:colOff>647700</xdr:colOff>
      <xdr:row>6</xdr:row>
      <xdr:rowOff>0</xdr:rowOff>
    </xdr:from>
    <xdr:to>
      <xdr:col>0</xdr:col>
      <xdr:colOff>1381125</xdr:colOff>
      <xdr:row>6</xdr:row>
      <xdr:rowOff>0</xdr:rowOff>
    </xdr:to>
    <xdr:sp macro="" textlink="">
      <xdr:nvSpPr>
        <xdr:cNvPr id="2213384" name="Line 9">
          <a:extLst>
            <a:ext uri="{FF2B5EF4-FFF2-40B4-BE49-F238E27FC236}">
              <a16:creationId xmlns:a16="http://schemas.microsoft.com/office/drawing/2014/main" id="{00000000-0008-0000-0300-000008C62100}"/>
            </a:ext>
          </a:extLst>
        </xdr:cNvPr>
        <xdr:cNvSpPr>
          <a:spLocks noChangeShapeType="1"/>
        </xdr:cNvSpPr>
      </xdr:nvSpPr>
      <xdr:spPr bwMode="auto">
        <a:xfrm>
          <a:off x="647700" y="971550"/>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0</xdr:rowOff>
    </xdr:from>
    <xdr:to>
      <xdr:col>1</xdr:col>
      <xdr:colOff>0</xdr:colOff>
      <xdr:row>9</xdr:row>
      <xdr:rowOff>0</xdr:rowOff>
    </xdr:to>
    <xdr:sp macro="" textlink="">
      <xdr:nvSpPr>
        <xdr:cNvPr id="2213385" name="Line 10">
          <a:extLst>
            <a:ext uri="{FF2B5EF4-FFF2-40B4-BE49-F238E27FC236}">
              <a16:creationId xmlns:a16="http://schemas.microsoft.com/office/drawing/2014/main" id="{00000000-0008-0000-0300-000009C62100}"/>
            </a:ext>
          </a:extLst>
        </xdr:cNvPr>
        <xdr:cNvSpPr>
          <a:spLocks noChangeShapeType="1"/>
        </xdr:cNvSpPr>
      </xdr:nvSpPr>
      <xdr:spPr bwMode="auto">
        <a:xfrm>
          <a:off x="3114675" y="1457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876300</xdr:colOff>
      <xdr:row>40</xdr:row>
      <xdr:rowOff>95250</xdr:rowOff>
    </xdr:from>
    <xdr:to>
      <xdr:col>2</xdr:col>
      <xdr:colOff>1600200</xdr:colOff>
      <xdr:row>40</xdr:row>
      <xdr:rowOff>95250</xdr:rowOff>
    </xdr:to>
    <xdr:sp macro="" textlink="">
      <xdr:nvSpPr>
        <xdr:cNvPr id="2238623" name="Line 2">
          <a:extLst>
            <a:ext uri="{FF2B5EF4-FFF2-40B4-BE49-F238E27FC236}">
              <a16:creationId xmlns:a16="http://schemas.microsoft.com/office/drawing/2014/main" id="{00000000-0008-0000-0400-00009F282200}"/>
            </a:ext>
          </a:extLst>
        </xdr:cNvPr>
        <xdr:cNvSpPr>
          <a:spLocks noChangeShapeType="1"/>
        </xdr:cNvSpPr>
      </xdr:nvSpPr>
      <xdr:spPr bwMode="auto">
        <a:xfrm>
          <a:off x="1257300" y="6753225"/>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857250</xdr:colOff>
      <xdr:row>6</xdr:row>
      <xdr:rowOff>161925</xdr:rowOff>
    </xdr:from>
    <xdr:to>
      <xdr:col>2</xdr:col>
      <xdr:colOff>1638300</xdr:colOff>
      <xdr:row>6</xdr:row>
      <xdr:rowOff>161925</xdr:rowOff>
    </xdr:to>
    <xdr:sp macro="" textlink="">
      <xdr:nvSpPr>
        <xdr:cNvPr id="2238624" name="Line 18">
          <a:extLst>
            <a:ext uri="{FF2B5EF4-FFF2-40B4-BE49-F238E27FC236}">
              <a16:creationId xmlns:a16="http://schemas.microsoft.com/office/drawing/2014/main" id="{00000000-0008-0000-0400-0000A0282200}"/>
            </a:ext>
          </a:extLst>
        </xdr:cNvPr>
        <xdr:cNvSpPr>
          <a:spLocks noChangeShapeType="1"/>
        </xdr:cNvSpPr>
      </xdr:nvSpPr>
      <xdr:spPr bwMode="auto">
        <a:xfrm>
          <a:off x="1238250" y="1114425"/>
          <a:ext cx="781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absoluteAnchor>
    <xdr:pos x="0" y="0"/>
    <xdr:ext cx="6016625" cy="9136063"/>
    <xdr:graphicFrame macro="">
      <xdr:nvGraphicFramePr>
        <xdr:cNvPr id="2" name="Diagramm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0.01544</cdr:x>
      <cdr:y>0.06648</cdr:y>
    </cdr:from>
    <cdr:to>
      <cdr:x>0.98894</cdr:x>
      <cdr:y>0.52873</cdr:y>
    </cdr:to>
    <cdr:graphicFrame macro="">
      <cdr:nvGraphicFramePr>
        <cdr:cNvPr id="2540849" name="Chart 305">
          <a:extLst xmlns:a="http://schemas.openxmlformats.org/drawingml/2006/main">
            <a:ext uri="{FF2B5EF4-FFF2-40B4-BE49-F238E27FC236}">
              <a16:creationId xmlns:a16="http://schemas.microsoft.com/office/drawing/2014/main" id="{AC1E1507-2792-41BE-A206-ADABD225661B}"/>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0.0436</cdr:x>
      <cdr:y>0.40951</cdr:y>
    </cdr:from>
    <cdr:to>
      <cdr:x>0.07835</cdr:x>
      <cdr:y>0.42026</cdr:y>
    </cdr:to>
    <cdr:sp macro="" textlink="">
      <cdr:nvSpPr>
        <cdr:cNvPr id="121858" name="Rectangle 2"/>
        <cdr:cNvSpPr>
          <a:spLocks xmlns:a="http://schemas.openxmlformats.org/drawingml/2006/main" noChangeArrowheads="1"/>
        </cdr:cNvSpPr>
      </cdr:nvSpPr>
      <cdr:spPr bwMode="auto">
        <a:xfrm xmlns:a="http://schemas.openxmlformats.org/drawingml/2006/main">
          <a:off x="230694" y="3446140"/>
          <a:ext cx="183867" cy="9046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6600" mc:Ignorable="a14" a14:legacySpreadsheetColorIndex="53"/>
        </a:solid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0.0851</cdr:x>
      <cdr:y>0.40788</cdr:y>
    </cdr:from>
    <cdr:to>
      <cdr:x>0.3296</cdr:x>
      <cdr:y>0.42713</cdr:y>
    </cdr:to>
    <cdr:sp macro="" textlink="">
      <cdr:nvSpPr>
        <cdr:cNvPr id="121859" name="Text Box 3"/>
        <cdr:cNvSpPr txBox="1">
          <a:spLocks xmlns:a="http://schemas.openxmlformats.org/drawingml/2006/main" noChangeArrowheads="1"/>
        </cdr:cNvSpPr>
      </cdr:nvSpPr>
      <cdr:spPr bwMode="auto">
        <a:xfrm xmlns:a="http://schemas.openxmlformats.org/drawingml/2006/main">
          <a:off x="450276" y="3432484"/>
          <a:ext cx="1293683" cy="1619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Ingenieurwissenschaften</a:t>
          </a:r>
        </a:p>
      </cdr:txBody>
    </cdr:sp>
  </cdr:relSizeAnchor>
  <cdr:relSizeAnchor xmlns:cdr="http://schemas.openxmlformats.org/drawingml/2006/chartDrawing">
    <cdr:from>
      <cdr:x>0.0851</cdr:x>
      <cdr:y>0.42163</cdr:y>
    </cdr:from>
    <cdr:to>
      <cdr:x>0.5311</cdr:x>
      <cdr:y>0.44538</cdr:y>
    </cdr:to>
    <cdr:sp macro="" textlink="">
      <cdr:nvSpPr>
        <cdr:cNvPr id="121860" name="Text Box 4"/>
        <cdr:cNvSpPr txBox="1">
          <a:spLocks xmlns:a="http://schemas.openxmlformats.org/drawingml/2006/main" noChangeArrowheads="1"/>
        </cdr:cNvSpPr>
      </cdr:nvSpPr>
      <cdr:spPr bwMode="auto">
        <a:xfrm xmlns:a="http://schemas.openxmlformats.org/drawingml/2006/main">
          <a:off x="450276" y="3548195"/>
          <a:ext cx="2359848" cy="19986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Zentr. Einrichtungen u. nicht aufteilbare Ausgaben</a:t>
          </a:r>
        </a:p>
      </cdr:txBody>
    </cdr:sp>
  </cdr:relSizeAnchor>
  <cdr:relSizeAnchor xmlns:cdr="http://schemas.openxmlformats.org/drawingml/2006/chartDrawing">
    <cdr:from>
      <cdr:x>0.08668</cdr:x>
      <cdr:y>0.45919</cdr:y>
    </cdr:from>
    <cdr:to>
      <cdr:x>0.39418</cdr:x>
      <cdr:y>0.47719</cdr:y>
    </cdr:to>
    <cdr:sp macro="" textlink="">
      <cdr:nvSpPr>
        <cdr:cNvPr id="121861" name="Text Box 5"/>
        <cdr:cNvSpPr txBox="1">
          <a:spLocks xmlns:a="http://schemas.openxmlformats.org/drawingml/2006/main" noChangeArrowheads="1"/>
        </cdr:cNvSpPr>
      </cdr:nvSpPr>
      <cdr:spPr bwMode="auto">
        <a:xfrm xmlns:a="http://schemas.openxmlformats.org/drawingml/2006/main">
          <a:off x="521619" y="4203959"/>
          <a:ext cx="1850400" cy="1647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andere Fächergruppen</a:t>
          </a:r>
        </a:p>
      </cdr:txBody>
    </cdr:sp>
  </cdr:relSizeAnchor>
  <cdr:relSizeAnchor xmlns:cdr="http://schemas.openxmlformats.org/drawingml/2006/chartDrawing">
    <cdr:from>
      <cdr:x>0.0436</cdr:x>
      <cdr:y>0.42626</cdr:y>
    </cdr:from>
    <cdr:to>
      <cdr:x>0.07835</cdr:x>
      <cdr:y>0.43701</cdr:y>
    </cdr:to>
    <cdr:sp macro="" textlink="">
      <cdr:nvSpPr>
        <cdr:cNvPr id="121862" name="Rectangle 6"/>
        <cdr:cNvSpPr>
          <a:spLocks xmlns:a="http://schemas.openxmlformats.org/drawingml/2006/main" noChangeArrowheads="1"/>
        </cdr:cNvSpPr>
      </cdr:nvSpPr>
      <cdr:spPr bwMode="auto">
        <a:xfrm xmlns:a="http://schemas.openxmlformats.org/drawingml/2006/main">
          <a:off x="230694" y="3587097"/>
          <a:ext cx="183867" cy="9046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CC99" mc:Ignorable="a14" a14:legacySpreadsheetColorIndex="47"/>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0.04307</cdr:x>
      <cdr:y>0.46222</cdr:y>
    </cdr:from>
    <cdr:to>
      <cdr:x>0.07782</cdr:x>
      <cdr:y>0.47297</cdr:y>
    </cdr:to>
    <cdr:sp macro="" textlink="">
      <cdr:nvSpPr>
        <cdr:cNvPr id="121863" name="Rectangle 7"/>
        <cdr:cNvSpPr>
          <a:spLocks xmlns:a="http://schemas.openxmlformats.org/drawingml/2006/main" noChangeArrowheads="1"/>
        </cdr:cNvSpPr>
      </cdr:nvSpPr>
      <cdr:spPr bwMode="auto">
        <a:xfrm xmlns:a="http://schemas.openxmlformats.org/drawingml/2006/main">
          <a:off x="259191" y="4231729"/>
          <a:ext cx="209110" cy="984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800000" mc:Ignorable="a14" a14:legacySpreadsheetColorIndex="16"/>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0.0436</cdr:x>
      <cdr:y>0.37926</cdr:y>
    </cdr:from>
    <cdr:to>
      <cdr:x>0.07835</cdr:x>
      <cdr:y>0.39001</cdr:y>
    </cdr:to>
    <cdr:sp macro="" textlink="">
      <cdr:nvSpPr>
        <cdr:cNvPr id="121864" name="Rectangle 8"/>
        <cdr:cNvSpPr>
          <a:spLocks xmlns:a="http://schemas.openxmlformats.org/drawingml/2006/main" noChangeArrowheads="1"/>
        </cdr:cNvSpPr>
      </cdr:nvSpPr>
      <cdr:spPr bwMode="auto">
        <a:xfrm xmlns:a="http://schemas.openxmlformats.org/drawingml/2006/main">
          <a:off x="230694" y="3191576"/>
          <a:ext cx="183867" cy="9046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CC00" mc:Ignorable="a14" a14:legacySpreadsheetColorIndex="51"/>
        </a:solid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0.0851</cdr:x>
      <cdr:y>0.37663</cdr:y>
    </cdr:from>
    <cdr:to>
      <cdr:x>0.42658</cdr:x>
      <cdr:y>0.39463</cdr:y>
    </cdr:to>
    <cdr:sp macro="" textlink="">
      <cdr:nvSpPr>
        <cdr:cNvPr id="121865" name="Text Box 9"/>
        <cdr:cNvSpPr txBox="1">
          <a:spLocks xmlns:a="http://schemas.openxmlformats.org/drawingml/2006/main" noChangeArrowheads="1"/>
        </cdr:cNvSpPr>
      </cdr:nvSpPr>
      <cdr:spPr bwMode="auto">
        <a:xfrm xmlns:a="http://schemas.openxmlformats.org/drawingml/2006/main">
          <a:off x="512094" y="3448125"/>
          <a:ext cx="2054894" cy="1647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Humanmedizin/Gesundheitswissenschaften</a:t>
          </a:r>
        </a:p>
        <a:p xmlns:a="http://schemas.openxmlformats.org/drawingml/2006/main">
          <a:pPr algn="l" rtl="0">
            <a:defRPr sz="1000"/>
          </a:pPr>
          <a:endParaRPr lang="de-DE" sz="800" b="0" i="0" u="none" strike="noStrike" baseline="0">
            <a:solidFill>
              <a:srgbClr val="000000"/>
            </a:solidFill>
            <a:latin typeface="Arial"/>
            <a:cs typeface="Arial"/>
          </a:endParaRPr>
        </a:p>
      </cdr:txBody>
    </cdr:sp>
  </cdr:relSizeAnchor>
  <cdr:relSizeAnchor xmlns:cdr="http://schemas.openxmlformats.org/drawingml/2006/chartDrawing">
    <cdr:from>
      <cdr:x>0.0851</cdr:x>
      <cdr:y>0.39238</cdr:y>
    </cdr:from>
    <cdr:to>
      <cdr:x>0.4321</cdr:x>
      <cdr:y>0.41163</cdr:y>
    </cdr:to>
    <cdr:sp macro="" textlink="">
      <cdr:nvSpPr>
        <cdr:cNvPr id="121866" name="Text Box 10"/>
        <cdr:cNvSpPr txBox="1">
          <a:spLocks xmlns:a="http://schemas.openxmlformats.org/drawingml/2006/main" noChangeArrowheads="1"/>
        </cdr:cNvSpPr>
      </cdr:nvSpPr>
      <cdr:spPr bwMode="auto">
        <a:xfrm xmlns:a="http://schemas.openxmlformats.org/drawingml/2006/main">
          <a:off x="450276" y="3302046"/>
          <a:ext cx="1836025" cy="1619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Mathematik, Naturwissenschaften</a:t>
          </a:r>
        </a:p>
      </cdr:txBody>
    </cdr:sp>
  </cdr:relSizeAnchor>
  <cdr:relSizeAnchor xmlns:cdr="http://schemas.openxmlformats.org/drawingml/2006/chartDrawing">
    <cdr:from>
      <cdr:x>0.0436</cdr:x>
      <cdr:y>0.39476</cdr:y>
    </cdr:from>
    <cdr:to>
      <cdr:x>0.07835</cdr:x>
      <cdr:y>0.40551</cdr:y>
    </cdr:to>
    <cdr:sp macro="" textlink="">
      <cdr:nvSpPr>
        <cdr:cNvPr id="121867" name="Rectangle 11"/>
        <cdr:cNvSpPr>
          <a:spLocks xmlns:a="http://schemas.openxmlformats.org/drawingml/2006/main" noChangeArrowheads="1"/>
        </cdr:cNvSpPr>
      </cdr:nvSpPr>
      <cdr:spPr bwMode="auto">
        <a:xfrm xmlns:a="http://schemas.openxmlformats.org/drawingml/2006/main">
          <a:off x="230694" y="3322013"/>
          <a:ext cx="183867" cy="9046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9900" mc:Ignorable="a14" a14:legacySpreadsheetColorIndex="5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0.04346</cdr:x>
      <cdr:y>0.44527</cdr:y>
    </cdr:from>
    <cdr:to>
      <cdr:x>0.07821</cdr:x>
      <cdr:y>0.45602</cdr:y>
    </cdr:to>
    <cdr:sp macro="" textlink="">
      <cdr:nvSpPr>
        <cdr:cNvPr id="121868" name="Rectangle 12" descr="50%"/>
        <cdr:cNvSpPr>
          <a:spLocks xmlns:a="http://schemas.openxmlformats.org/drawingml/2006/main" noChangeArrowheads="1"/>
        </cdr:cNvSpPr>
      </cdr:nvSpPr>
      <cdr:spPr bwMode="auto">
        <a:xfrm xmlns:a="http://schemas.openxmlformats.org/drawingml/2006/main">
          <a:off x="261494" y="4076578"/>
          <a:ext cx="209110" cy="98418"/>
        </a:xfrm>
        <a:prstGeom xmlns:a="http://schemas.openxmlformats.org/drawingml/2006/main" prst="rect">
          <a:avLst/>
        </a:prstGeom>
        <a:pattFill xmlns:a="http://schemas.openxmlformats.org/drawingml/2006/main" prst="pct40">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0.54285</cdr:x>
      <cdr:y>0.38066</cdr:y>
    </cdr:from>
    <cdr:to>
      <cdr:x>0.5776</cdr:x>
      <cdr:y>0.39141</cdr:y>
    </cdr:to>
    <cdr:sp macro="" textlink="">
      <cdr:nvSpPr>
        <cdr:cNvPr id="121872" name="Rectangle 16" descr="Konturierte Raute"/>
        <cdr:cNvSpPr>
          <a:spLocks xmlns:a="http://schemas.openxmlformats.org/drawingml/2006/main" noChangeArrowheads="1"/>
        </cdr:cNvSpPr>
      </cdr:nvSpPr>
      <cdr:spPr bwMode="auto">
        <a:xfrm xmlns:a="http://schemas.openxmlformats.org/drawingml/2006/main">
          <a:off x="3266632" y="3485058"/>
          <a:ext cx="209110" cy="98419"/>
        </a:xfrm>
        <a:prstGeom xmlns:a="http://schemas.openxmlformats.org/drawingml/2006/main" prst="rect">
          <a:avLst/>
        </a:prstGeom>
        <a:pattFill xmlns:a="http://schemas.openxmlformats.org/drawingml/2006/main" prst="openDmnd">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0.54228</cdr:x>
      <cdr:y>0.39996</cdr:y>
    </cdr:from>
    <cdr:to>
      <cdr:x>0.57703</cdr:x>
      <cdr:y>0.41071</cdr:y>
    </cdr:to>
    <cdr:sp macro="" textlink="">
      <cdr:nvSpPr>
        <cdr:cNvPr id="121873" name="Rectangle 17" descr="Vertikal hell"/>
        <cdr:cNvSpPr>
          <a:spLocks xmlns:a="http://schemas.openxmlformats.org/drawingml/2006/main" noChangeArrowheads="1"/>
        </cdr:cNvSpPr>
      </cdr:nvSpPr>
      <cdr:spPr bwMode="auto">
        <a:xfrm xmlns:a="http://schemas.openxmlformats.org/drawingml/2006/main">
          <a:off x="3263176" y="3661720"/>
          <a:ext cx="209110" cy="98419"/>
        </a:xfrm>
        <a:prstGeom xmlns:a="http://schemas.openxmlformats.org/drawingml/2006/main" prst="rect">
          <a:avLst/>
        </a:prstGeom>
        <a:pattFill xmlns:a="http://schemas.openxmlformats.org/drawingml/2006/main" prst="ltVert">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0.54386</cdr:x>
      <cdr:y>0.42663</cdr:y>
    </cdr:from>
    <cdr:to>
      <cdr:x>0.57861</cdr:x>
      <cdr:y>0.43738</cdr:y>
    </cdr:to>
    <cdr:sp macro="" textlink="">
      <cdr:nvSpPr>
        <cdr:cNvPr id="121874" name="Rectangle 18" descr="Diagonal dunkel nach oben"/>
        <cdr:cNvSpPr>
          <a:spLocks xmlns:a="http://schemas.openxmlformats.org/drawingml/2006/main" noChangeArrowheads="1"/>
        </cdr:cNvSpPr>
      </cdr:nvSpPr>
      <cdr:spPr bwMode="auto">
        <a:xfrm xmlns:a="http://schemas.openxmlformats.org/drawingml/2006/main">
          <a:off x="3272701" y="3905927"/>
          <a:ext cx="209110" cy="98418"/>
        </a:xfrm>
        <a:prstGeom xmlns:a="http://schemas.openxmlformats.org/drawingml/2006/main" prst="rect">
          <a:avLst/>
        </a:prstGeom>
        <a:pattFill xmlns:a="http://schemas.openxmlformats.org/drawingml/2006/main" prst="dkUpDiag">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0.54337</cdr:x>
      <cdr:y>0.44377</cdr:y>
    </cdr:from>
    <cdr:to>
      <cdr:x>0.57808</cdr:x>
      <cdr:y>0.45454</cdr:y>
    </cdr:to>
    <cdr:sp macro="" textlink="">
      <cdr:nvSpPr>
        <cdr:cNvPr id="121876" name="Rectangle 20" descr="5%"/>
        <cdr:cNvSpPr>
          <a:spLocks xmlns:a="http://schemas.openxmlformats.org/drawingml/2006/main" noChangeArrowheads="1"/>
        </cdr:cNvSpPr>
      </cdr:nvSpPr>
      <cdr:spPr bwMode="auto">
        <a:xfrm xmlns:a="http://schemas.openxmlformats.org/drawingml/2006/main">
          <a:off x="3269752" y="4062847"/>
          <a:ext cx="208869" cy="98602"/>
        </a:xfrm>
        <a:prstGeom xmlns:a="http://schemas.openxmlformats.org/drawingml/2006/main" prst="rect">
          <a:avLst/>
        </a:prstGeom>
        <a:pattFill xmlns:a="http://schemas.openxmlformats.org/drawingml/2006/main" prst="pct5">
          <a:fgClr>
            <a:srgbClr xmlns:mc="http://schemas.openxmlformats.org/markup-compatibility/2006" xmlns:a14="http://schemas.microsoft.com/office/drawing/2010/main" val="800000" mc:Ignorable="a14" a14:legacySpreadsheetColorIndex="16"/>
          </a:fgClr>
          <a:bgClr>
            <a:srgbClr xmlns:mc="http://schemas.openxmlformats.org/markup-compatibility/2006" xmlns:a14="http://schemas.microsoft.com/office/drawing/2010/main" val="FFCC00" mc:Ignorable="a14" a14:legacySpreadsheetColorIndex="51"/>
          </a:bgClr>
        </a:patt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0.02361</cdr:x>
      <cdr:y>0.50102</cdr:y>
    </cdr:from>
    <cdr:to>
      <cdr:x>0.41176</cdr:x>
      <cdr:y>0.51679</cdr:y>
    </cdr:to>
    <cdr:sp macro="" textlink="">
      <cdr:nvSpPr>
        <cdr:cNvPr id="121878" name="Text Box 22"/>
        <cdr:cNvSpPr txBox="1">
          <a:spLocks xmlns:a="http://schemas.openxmlformats.org/drawingml/2006/main" noChangeArrowheads="1"/>
        </cdr:cNvSpPr>
      </cdr:nvSpPr>
      <cdr:spPr bwMode="auto">
        <a:xfrm xmlns:a="http://schemas.openxmlformats.org/drawingml/2006/main">
          <a:off x="141803" y="4574997"/>
          <a:ext cx="2331655"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0" rIns="0" bIns="18288" anchor="b"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0.01223</cdr:x>
      <cdr:y>0.55972</cdr:y>
    </cdr:from>
    <cdr:to>
      <cdr:x>0.99198</cdr:x>
      <cdr:y>0.99197</cdr:y>
    </cdr:to>
    <cdr:graphicFrame macro="">
      <cdr:nvGraphicFramePr>
        <cdr:cNvPr id="2540866" name="Chart 322">
          <a:extLst xmlns:a="http://schemas.openxmlformats.org/drawingml/2006/main">
            <a:ext uri="{FF2B5EF4-FFF2-40B4-BE49-F238E27FC236}">
              <a16:creationId xmlns:a16="http://schemas.microsoft.com/office/drawing/2014/main" id="{F66DD23C-88FC-4A35-A690-F73622B56D94}"/>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0.0178</cdr:x>
      <cdr:y>0.97333</cdr:y>
    </cdr:from>
    <cdr:to>
      <cdr:x>0.40605</cdr:x>
      <cdr:y>0.99008</cdr:y>
    </cdr:to>
    <cdr:sp macro="" textlink="">
      <cdr:nvSpPr>
        <cdr:cNvPr id="121880" name="Text Box 24"/>
        <cdr:cNvSpPr txBox="1">
          <a:spLocks xmlns:a="http://schemas.openxmlformats.org/drawingml/2006/main" noChangeArrowheads="1"/>
        </cdr:cNvSpPr>
      </cdr:nvSpPr>
      <cdr:spPr bwMode="auto">
        <a:xfrm xmlns:a="http://schemas.openxmlformats.org/drawingml/2006/main">
          <a:off x="106901" y="8887741"/>
          <a:ext cx="2332257" cy="1529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0" rIns="0" bIns="18288" anchor="b"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 Thüringer Landesamt für Statistik</a:t>
          </a:r>
        </a:p>
      </cdr:txBody>
    </cdr:sp>
  </cdr:relSizeAnchor>
  <cdr:relSizeAnchor xmlns:cdr="http://schemas.openxmlformats.org/drawingml/2006/chartDrawing">
    <cdr:from>
      <cdr:x>0.06727</cdr:x>
      <cdr:y>0.88001</cdr:y>
    </cdr:from>
    <cdr:to>
      <cdr:x>0.10341</cdr:x>
      <cdr:y>0.89031</cdr:y>
    </cdr:to>
    <cdr:sp macro="" textlink="">
      <cdr:nvSpPr>
        <cdr:cNvPr id="26" name="Rectangle 2"/>
        <cdr:cNvSpPr>
          <a:spLocks xmlns:a="http://schemas.openxmlformats.org/drawingml/2006/main" noChangeArrowheads="1"/>
        </cdr:cNvSpPr>
      </cdr:nvSpPr>
      <cdr:spPr bwMode="auto">
        <a:xfrm xmlns:a="http://schemas.openxmlformats.org/drawingml/2006/main">
          <a:off x="355590" y="7418161"/>
          <a:ext cx="191050" cy="8682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CC00" mc:Ignorable="a14" a14:legacySpreadsheetColorIndex="51"/>
        </a:solid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0.10878</cdr:x>
      <cdr:y>0.87735</cdr:y>
    </cdr:from>
    <cdr:to>
      <cdr:x>0.35342</cdr:x>
      <cdr:y>0.89535</cdr:y>
    </cdr:to>
    <cdr:sp macro="" textlink="">
      <cdr:nvSpPr>
        <cdr:cNvPr id="27" name="Text Box 3"/>
        <cdr:cNvSpPr txBox="1">
          <a:spLocks xmlns:a="http://schemas.openxmlformats.org/drawingml/2006/main" noChangeArrowheads="1"/>
        </cdr:cNvSpPr>
      </cdr:nvSpPr>
      <cdr:spPr bwMode="auto">
        <a:xfrm xmlns:a="http://schemas.openxmlformats.org/drawingml/2006/main">
          <a:off x="654616" y="8032294"/>
          <a:ext cx="1472135" cy="1647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0" i="0" u="none" strike="noStrike" baseline="0">
              <a:solidFill>
                <a:srgbClr val="000000"/>
              </a:solidFill>
              <a:latin typeface="Arial"/>
              <a:cs typeface="Arial"/>
            </a:rPr>
            <a:t>Universitätskliniken</a:t>
          </a:r>
        </a:p>
      </cdr:txBody>
    </cdr:sp>
  </cdr:relSizeAnchor>
  <cdr:relSizeAnchor xmlns:cdr="http://schemas.openxmlformats.org/drawingml/2006/chartDrawing">
    <cdr:from>
      <cdr:x>0.06727</cdr:x>
      <cdr:y>0.89821</cdr:y>
    </cdr:from>
    <cdr:to>
      <cdr:x>0.10341</cdr:x>
      <cdr:y>0.90726</cdr:y>
    </cdr:to>
    <cdr:sp macro="" textlink="">
      <cdr:nvSpPr>
        <cdr:cNvPr id="28" name="Rectangle 4"/>
        <cdr:cNvSpPr>
          <a:spLocks xmlns:a="http://schemas.openxmlformats.org/drawingml/2006/main" noChangeArrowheads="1"/>
        </cdr:cNvSpPr>
      </cdr:nvSpPr>
      <cdr:spPr bwMode="auto">
        <a:xfrm xmlns:a="http://schemas.openxmlformats.org/drawingml/2006/main">
          <a:off x="355590" y="7575795"/>
          <a:ext cx="191050" cy="8261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0.10878</cdr:x>
      <cdr:y>0.89481</cdr:y>
    </cdr:from>
    <cdr:to>
      <cdr:x>0.35342</cdr:x>
      <cdr:y>0.91281</cdr:y>
    </cdr:to>
    <cdr:sp macro="" textlink="">
      <cdr:nvSpPr>
        <cdr:cNvPr id="29" name="Text Box 5"/>
        <cdr:cNvSpPr txBox="1">
          <a:spLocks xmlns:a="http://schemas.openxmlformats.org/drawingml/2006/main" noChangeArrowheads="1"/>
        </cdr:cNvSpPr>
      </cdr:nvSpPr>
      <cdr:spPr bwMode="auto">
        <a:xfrm xmlns:a="http://schemas.openxmlformats.org/drawingml/2006/main">
          <a:off x="654616" y="8192141"/>
          <a:ext cx="1472135" cy="1647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0" i="0" u="none" strike="noStrike" baseline="0">
              <a:solidFill>
                <a:srgbClr val="000000"/>
              </a:solidFill>
              <a:latin typeface="Arial"/>
              <a:cs typeface="Arial"/>
            </a:rPr>
            <a:t>Universitäten</a:t>
          </a:r>
        </a:p>
      </cdr:txBody>
    </cdr:sp>
  </cdr:relSizeAnchor>
  <cdr:relSizeAnchor xmlns:cdr="http://schemas.openxmlformats.org/drawingml/2006/chartDrawing">
    <cdr:from>
      <cdr:x>0.64792</cdr:x>
      <cdr:y>0.87916</cdr:y>
    </cdr:from>
    <cdr:to>
      <cdr:x>0.68116</cdr:x>
      <cdr:y>0.88919</cdr:y>
    </cdr:to>
    <cdr:sp macro="" textlink="">
      <cdr:nvSpPr>
        <cdr:cNvPr id="30" name="Rectangle 6" descr="Diagonal dunkel nach oben"/>
        <cdr:cNvSpPr>
          <a:spLocks xmlns:a="http://schemas.openxmlformats.org/drawingml/2006/main" noChangeArrowheads="1"/>
        </cdr:cNvSpPr>
      </cdr:nvSpPr>
      <cdr:spPr bwMode="auto">
        <a:xfrm xmlns:a="http://schemas.openxmlformats.org/drawingml/2006/main">
          <a:off x="3898900" y="8048921"/>
          <a:ext cx="200001" cy="91779"/>
        </a:xfrm>
        <a:prstGeom xmlns:a="http://schemas.openxmlformats.org/drawingml/2006/main" prst="rect">
          <a:avLst/>
        </a:prstGeom>
        <a:pattFill xmlns:a="http://schemas.openxmlformats.org/drawingml/2006/main" prst="dkUpDiag">
          <a:fgClr>
            <a:srgbClr xmlns:mc="http://schemas.openxmlformats.org/markup-compatibility/2006" xmlns:a14="http://schemas.microsoft.com/office/drawing/2010/main" val="FF9900" mc:Ignorable="a14" a14:legacySpreadsheetColorIndex="52"/>
          </a:fgClr>
          <a:bgClr>
            <a:srgbClr val="FFFFFF"/>
          </a:bgClr>
        </a:patt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0.69022</cdr:x>
      <cdr:y>0.87578</cdr:y>
    </cdr:from>
    <cdr:to>
      <cdr:x>0.93486</cdr:x>
      <cdr:y>0.89379</cdr:y>
    </cdr:to>
    <cdr:sp macro="" textlink="">
      <cdr:nvSpPr>
        <cdr:cNvPr id="31" name="Text Box 7"/>
        <cdr:cNvSpPr txBox="1">
          <a:spLocks xmlns:a="http://schemas.openxmlformats.org/drawingml/2006/main" noChangeArrowheads="1"/>
        </cdr:cNvSpPr>
      </cdr:nvSpPr>
      <cdr:spPr bwMode="auto">
        <a:xfrm xmlns:a="http://schemas.openxmlformats.org/drawingml/2006/main">
          <a:off x="4153466" y="8017940"/>
          <a:ext cx="1472135" cy="16488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0" i="0" u="none" strike="noStrike" baseline="0">
              <a:solidFill>
                <a:srgbClr val="000000"/>
              </a:solidFill>
              <a:latin typeface="Arial"/>
              <a:cs typeface="Arial"/>
            </a:rPr>
            <a:t>Fachhochschulen</a:t>
          </a:r>
        </a:p>
      </cdr:txBody>
    </cdr:sp>
  </cdr:relSizeAnchor>
  <cdr:relSizeAnchor xmlns:cdr="http://schemas.openxmlformats.org/drawingml/2006/chartDrawing">
    <cdr:from>
      <cdr:x>0.64877</cdr:x>
      <cdr:y>0.89656</cdr:y>
    </cdr:from>
    <cdr:to>
      <cdr:x>0.68246</cdr:x>
      <cdr:y>0.90636</cdr:y>
    </cdr:to>
    <cdr:sp macro="" textlink="">
      <cdr:nvSpPr>
        <cdr:cNvPr id="32" name="Rectangle 8" descr="5%"/>
        <cdr:cNvSpPr>
          <a:spLocks xmlns:a="http://schemas.openxmlformats.org/drawingml/2006/main" noChangeArrowheads="1"/>
        </cdr:cNvSpPr>
      </cdr:nvSpPr>
      <cdr:spPr bwMode="auto">
        <a:xfrm xmlns:a="http://schemas.openxmlformats.org/drawingml/2006/main">
          <a:off x="3904037" y="8208216"/>
          <a:ext cx="202732" cy="89721"/>
        </a:xfrm>
        <a:prstGeom xmlns:a="http://schemas.openxmlformats.org/drawingml/2006/main" prst="rect">
          <a:avLst/>
        </a:prstGeom>
        <a:pattFill xmlns:a="http://schemas.openxmlformats.org/drawingml/2006/main" prst="pct5">
          <a:fgClr>
            <a:srgbClr xmlns:mc="http://schemas.openxmlformats.org/markup-compatibility/2006" xmlns:a14="http://schemas.microsoft.com/office/drawing/2010/main" val="FF9900" mc:Ignorable="a14" a14:legacySpreadsheetColorIndex="52"/>
          </a:fgClr>
          <a:bgClr>
            <a:srgbClr val="FFFFFF"/>
          </a:bgClr>
        </a:patt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0.68978</cdr:x>
      <cdr:y>0.89191</cdr:y>
    </cdr:from>
    <cdr:to>
      <cdr:x>0.93442</cdr:x>
      <cdr:y>0.90991</cdr:y>
    </cdr:to>
    <cdr:sp macro="" textlink="">
      <cdr:nvSpPr>
        <cdr:cNvPr id="33" name="Text Box 9"/>
        <cdr:cNvSpPr txBox="1">
          <a:spLocks xmlns:a="http://schemas.openxmlformats.org/drawingml/2006/main" noChangeArrowheads="1"/>
        </cdr:cNvSpPr>
      </cdr:nvSpPr>
      <cdr:spPr bwMode="auto">
        <a:xfrm xmlns:a="http://schemas.openxmlformats.org/drawingml/2006/main">
          <a:off x="4150817" y="8165644"/>
          <a:ext cx="1472136" cy="1647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0" i="0" u="none" strike="noStrike" baseline="0">
              <a:solidFill>
                <a:srgbClr val="000000"/>
              </a:solidFill>
              <a:latin typeface="Arial"/>
              <a:cs typeface="Arial"/>
            </a:rPr>
            <a:t>Kunsthochschulen</a:t>
          </a:r>
        </a:p>
      </cdr:txBody>
    </cdr:sp>
  </cdr:relSizeAnchor>
  <cdr:relSizeAnchor xmlns:cdr="http://schemas.openxmlformats.org/drawingml/2006/chartDrawing">
    <cdr:from>
      <cdr:x>0.06761</cdr:x>
      <cdr:y>0.91528</cdr:y>
    </cdr:from>
    <cdr:to>
      <cdr:x>0.10105</cdr:x>
      <cdr:y>0.92483</cdr:y>
    </cdr:to>
    <cdr:sp macro="" textlink="">
      <cdr:nvSpPr>
        <cdr:cNvPr id="34" name="Rectangle 10"/>
        <cdr:cNvSpPr>
          <a:spLocks xmlns:a="http://schemas.openxmlformats.org/drawingml/2006/main" noChangeArrowheads="1"/>
        </cdr:cNvSpPr>
      </cdr:nvSpPr>
      <cdr:spPr bwMode="auto">
        <a:xfrm xmlns:a="http://schemas.openxmlformats.org/drawingml/2006/main">
          <a:off x="406858" y="8379573"/>
          <a:ext cx="201227" cy="8743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9900" mc:Ignorable="a14" a14:legacySpreadsheetColorIndex="52"/>
        </a:solid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0.10887</cdr:x>
      <cdr:y>0.91052</cdr:y>
    </cdr:from>
    <cdr:to>
      <cdr:x>0.35888</cdr:x>
      <cdr:y>0.92928</cdr:y>
    </cdr:to>
    <cdr:sp macro="" textlink="">
      <cdr:nvSpPr>
        <cdr:cNvPr id="35" name="Text Box 11"/>
        <cdr:cNvSpPr txBox="1">
          <a:spLocks xmlns:a="http://schemas.openxmlformats.org/drawingml/2006/main" noChangeArrowheads="1"/>
        </cdr:cNvSpPr>
      </cdr:nvSpPr>
      <cdr:spPr bwMode="auto">
        <a:xfrm xmlns:a="http://schemas.openxmlformats.org/drawingml/2006/main">
          <a:off x="655142" y="8335995"/>
          <a:ext cx="1504450" cy="17175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0" i="0" u="none" strike="noStrike" baseline="0">
              <a:solidFill>
                <a:srgbClr val="000000"/>
              </a:solidFill>
              <a:latin typeface="Arial"/>
              <a:cs typeface="Arial"/>
            </a:rPr>
            <a:t>private Hochschulen</a:t>
          </a:r>
        </a:p>
      </cdr:txBody>
    </cdr:sp>
  </cdr:relSizeAnchor>
  <cdr:relSizeAnchor xmlns:cdr="http://schemas.openxmlformats.org/drawingml/2006/chartDrawing">
    <cdr:from>
      <cdr:x>0.64932</cdr:x>
      <cdr:y>0.91382</cdr:y>
    </cdr:from>
    <cdr:to>
      <cdr:x>0.68276</cdr:x>
      <cdr:y>0.92302</cdr:y>
    </cdr:to>
    <cdr:sp macro="" textlink="">
      <cdr:nvSpPr>
        <cdr:cNvPr id="36" name="Rectangle 12" descr="Horizontal dünn"/>
        <cdr:cNvSpPr>
          <a:spLocks xmlns:a="http://schemas.openxmlformats.org/drawingml/2006/main" noChangeArrowheads="1"/>
        </cdr:cNvSpPr>
      </cdr:nvSpPr>
      <cdr:spPr bwMode="auto">
        <a:xfrm xmlns:a="http://schemas.openxmlformats.org/drawingml/2006/main">
          <a:off x="3907296" y="8366173"/>
          <a:ext cx="201227" cy="84227"/>
        </a:xfrm>
        <a:prstGeom xmlns:a="http://schemas.openxmlformats.org/drawingml/2006/main" prst="rect">
          <a:avLst/>
        </a:prstGeom>
        <a:blipFill xmlns:a="http://schemas.openxmlformats.org/drawingml/2006/main">
          <a:blip xmlns:r="http://schemas.openxmlformats.org/officeDocument/2006/relationships" r:embed="rId3"/>
          <a:tile tx="0" ty="0" sx="100000" sy="100000" flip="none" algn="tl"/>
        </a:blip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0.69058</cdr:x>
      <cdr:y>0.91017</cdr:y>
    </cdr:from>
    <cdr:to>
      <cdr:x>0.94843</cdr:x>
      <cdr:y>0.92817</cdr:y>
    </cdr:to>
    <cdr:sp macro="" textlink="">
      <cdr:nvSpPr>
        <cdr:cNvPr id="37" name="Text Box 13"/>
        <cdr:cNvSpPr txBox="1">
          <a:spLocks xmlns:a="http://schemas.openxmlformats.org/drawingml/2006/main" noChangeArrowheads="1"/>
        </cdr:cNvSpPr>
      </cdr:nvSpPr>
      <cdr:spPr bwMode="auto">
        <a:xfrm xmlns:a="http://schemas.openxmlformats.org/drawingml/2006/main">
          <a:off x="4155580" y="8332756"/>
          <a:ext cx="1551628" cy="1647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0" i="0" u="none" strike="noStrike" baseline="0">
              <a:solidFill>
                <a:srgbClr val="000000"/>
              </a:solidFill>
              <a:latin typeface="Arial"/>
              <a:cs typeface="Arial"/>
            </a:rPr>
            <a:t>Verwaltungsfachhochschulen</a:t>
          </a:r>
        </a:p>
      </cdr:txBody>
    </cdr:sp>
  </cdr:relSizeAnchor>
  <cdr:relSizeAnchor xmlns:cdr="http://schemas.openxmlformats.org/drawingml/2006/chartDrawing">
    <cdr:from>
      <cdr:x>0.06806</cdr:x>
      <cdr:y>0.93226</cdr:y>
    </cdr:from>
    <cdr:to>
      <cdr:x>0.1013</cdr:x>
      <cdr:y>0.94136</cdr:y>
    </cdr:to>
    <cdr:sp macro="" textlink="">
      <cdr:nvSpPr>
        <cdr:cNvPr id="38" name="Rectangle 15"/>
        <cdr:cNvSpPr>
          <a:spLocks xmlns:a="http://schemas.openxmlformats.org/drawingml/2006/main" noChangeArrowheads="1"/>
        </cdr:cNvSpPr>
      </cdr:nvSpPr>
      <cdr:spPr bwMode="auto">
        <a:xfrm xmlns:a="http://schemas.openxmlformats.org/drawingml/2006/main">
          <a:off x="409565" y="8535018"/>
          <a:ext cx="200036" cy="83312"/>
        </a:xfrm>
        <a:prstGeom xmlns:a="http://schemas.openxmlformats.org/drawingml/2006/main" prst="rect">
          <a:avLst/>
        </a:prstGeom>
        <a:solidFill xmlns:a="http://schemas.openxmlformats.org/drawingml/2006/main">
          <a:schemeClr val="accent6">
            <a:lumMod val="75000"/>
          </a:schemeClr>
        </a:solidFill>
        <a:ln xmlns:a="http://schemas.openxmlformats.org/drawingml/2006/main" w="9525">
          <a:solidFill>
            <a:srgbClr xmlns:mc="http://schemas.openxmlformats.org/markup-compatibility/2006" xmlns:a14="http://schemas.microsoft.com/office/drawing/2010/main" val="000000" mc:Ignorable="a14" a14:legacySpreadsheetColorIndex="8"/>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0.10958</cdr:x>
      <cdr:y>0.92776</cdr:y>
    </cdr:from>
    <cdr:to>
      <cdr:x>0.35422</cdr:x>
      <cdr:y>0.94651</cdr:y>
    </cdr:to>
    <cdr:sp macro="" textlink="">
      <cdr:nvSpPr>
        <cdr:cNvPr id="39" name="Text Box 16"/>
        <cdr:cNvSpPr txBox="1">
          <a:spLocks xmlns:a="http://schemas.openxmlformats.org/drawingml/2006/main" noChangeArrowheads="1"/>
        </cdr:cNvSpPr>
      </cdr:nvSpPr>
      <cdr:spPr bwMode="auto">
        <a:xfrm xmlns:a="http://schemas.openxmlformats.org/drawingml/2006/main">
          <a:off x="659379" y="8493790"/>
          <a:ext cx="1472135" cy="17166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0" i="0" u="none" strike="noStrike" baseline="0">
              <a:solidFill>
                <a:srgbClr val="000000"/>
              </a:solidFill>
              <a:latin typeface="Arial"/>
              <a:cs typeface="Arial"/>
            </a:rPr>
            <a:t>andere Hochschulen</a:t>
          </a:r>
        </a:p>
      </cdr:txBody>
    </cdr:sp>
  </cdr:relSizeAnchor>
  <cdr:relSizeAnchor xmlns:cdr="http://schemas.openxmlformats.org/drawingml/2006/chartDrawing">
    <cdr:from>
      <cdr:x>0.59023</cdr:x>
      <cdr:y>0.42399</cdr:y>
    </cdr:from>
    <cdr:to>
      <cdr:x>0.99287</cdr:x>
      <cdr:y>0.44102</cdr:y>
    </cdr:to>
    <cdr:sp macro="" textlink="">
      <cdr:nvSpPr>
        <cdr:cNvPr id="104" name="Text Box 19"/>
        <cdr:cNvSpPr txBox="1">
          <a:spLocks xmlns:a="http://schemas.openxmlformats.org/drawingml/2006/main" noChangeArrowheads="1"/>
        </cdr:cNvSpPr>
      </cdr:nvSpPr>
      <cdr:spPr bwMode="auto">
        <a:xfrm xmlns:a="http://schemas.openxmlformats.org/drawingml/2006/main">
          <a:off x="3551735" y="3881757"/>
          <a:ext cx="2422910" cy="1559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Kunst und Kunstwissenschaften</a:t>
          </a:r>
        </a:p>
      </cdr:txBody>
    </cdr:sp>
  </cdr:relSizeAnchor>
  <cdr:relSizeAnchor xmlns:cdr="http://schemas.openxmlformats.org/drawingml/2006/chartDrawing">
    <cdr:from>
      <cdr:x>0.59023</cdr:x>
      <cdr:y>0.43952</cdr:y>
    </cdr:from>
    <cdr:to>
      <cdr:x>0.99287</cdr:x>
      <cdr:y>0.45655</cdr:y>
    </cdr:to>
    <cdr:sp macro="" textlink="">
      <cdr:nvSpPr>
        <cdr:cNvPr id="105" name="Text Box 21"/>
        <cdr:cNvSpPr txBox="1">
          <a:spLocks xmlns:a="http://schemas.openxmlformats.org/drawingml/2006/main" noChangeArrowheads="1"/>
        </cdr:cNvSpPr>
      </cdr:nvSpPr>
      <cdr:spPr bwMode="auto">
        <a:xfrm xmlns:a="http://schemas.openxmlformats.org/drawingml/2006/main">
          <a:off x="3551735" y="4023937"/>
          <a:ext cx="2422910" cy="15591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Geisteswissenschaften</a:t>
          </a:r>
        </a:p>
      </cdr:txBody>
    </cdr:sp>
  </cdr:relSizeAnchor>
  <cdr:relSizeAnchor xmlns:cdr="http://schemas.openxmlformats.org/drawingml/2006/chartDrawing">
    <cdr:from>
      <cdr:x>0.08431</cdr:x>
      <cdr:y>0.44209</cdr:y>
    </cdr:from>
    <cdr:to>
      <cdr:x>0.48695</cdr:x>
      <cdr:y>0.46137</cdr:y>
    </cdr:to>
    <cdr:sp macro="" textlink="">
      <cdr:nvSpPr>
        <cdr:cNvPr id="106" name="Text Box 15"/>
        <cdr:cNvSpPr txBox="1">
          <a:spLocks xmlns:a="http://schemas.openxmlformats.org/drawingml/2006/main" noChangeArrowheads="1"/>
        </cdr:cNvSpPr>
      </cdr:nvSpPr>
      <cdr:spPr bwMode="auto">
        <a:xfrm xmlns:a="http://schemas.openxmlformats.org/drawingml/2006/main">
          <a:off x="507345" y="4047405"/>
          <a:ext cx="2422910" cy="1765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Rechts-, Wirtschafts-, Sozialwissenschaften</a:t>
          </a:r>
        </a:p>
      </cdr:txBody>
    </cdr:sp>
  </cdr:relSizeAnchor>
  <cdr:relSizeAnchor xmlns:cdr="http://schemas.openxmlformats.org/drawingml/2006/chartDrawing">
    <cdr:from>
      <cdr:x>0.59222</cdr:x>
      <cdr:y>0.37566</cdr:y>
    </cdr:from>
    <cdr:to>
      <cdr:x>0.91018</cdr:x>
      <cdr:y>0.39494</cdr:y>
    </cdr:to>
    <cdr:sp macro="" textlink="">
      <cdr:nvSpPr>
        <cdr:cNvPr id="107" name="Text Box 13"/>
        <cdr:cNvSpPr txBox="1">
          <a:spLocks xmlns:a="http://schemas.openxmlformats.org/drawingml/2006/main" noChangeArrowheads="1"/>
        </cdr:cNvSpPr>
      </cdr:nvSpPr>
      <cdr:spPr bwMode="auto">
        <a:xfrm xmlns:a="http://schemas.openxmlformats.org/drawingml/2006/main">
          <a:off x="3133515" y="3161280"/>
          <a:ext cx="1682389" cy="16227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Sport</a:t>
          </a:r>
        </a:p>
      </cdr:txBody>
    </cdr:sp>
  </cdr:relSizeAnchor>
  <cdr:relSizeAnchor xmlns:cdr="http://schemas.openxmlformats.org/drawingml/2006/chartDrawing">
    <cdr:from>
      <cdr:x>0.59042</cdr:x>
      <cdr:y>0.39043</cdr:y>
    </cdr:from>
    <cdr:to>
      <cdr:x>0.99306</cdr:x>
      <cdr:y>0.42561</cdr:y>
    </cdr:to>
    <cdr:sp macro="" textlink="">
      <cdr:nvSpPr>
        <cdr:cNvPr id="108" name="Text Box 14"/>
        <cdr:cNvSpPr txBox="1">
          <a:spLocks xmlns:a="http://schemas.openxmlformats.org/drawingml/2006/main" noChangeArrowheads="1"/>
        </cdr:cNvSpPr>
      </cdr:nvSpPr>
      <cdr:spPr bwMode="auto">
        <a:xfrm xmlns:a="http://schemas.openxmlformats.org/drawingml/2006/main">
          <a:off x="3121182" y="3291178"/>
          <a:ext cx="2128506" cy="296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Agrar-, Forst- u. Ernährungswissenschaften, Veterinärmedizin</a:t>
          </a:r>
        </a:p>
      </cdr:txBody>
    </cdr:sp>
  </cdr:relSizeAnchor>
</c:userShapes>
</file>

<file path=xl/drawings/drawing7.xml><?xml version="1.0" encoding="utf-8"?>
<c:userShapes xmlns:c="http://schemas.openxmlformats.org/drawingml/2006/chart">
  <cdr:relSizeAnchor xmlns:cdr="http://schemas.openxmlformats.org/drawingml/2006/chartDrawing">
    <cdr:from>
      <cdr:x>0.02189</cdr:x>
      <cdr:y>0.03003</cdr:y>
    </cdr:from>
    <cdr:to>
      <cdr:x>0.99653</cdr:x>
      <cdr:y>0.11088</cdr:y>
    </cdr:to>
    <cdr:sp macro="" textlink="">
      <cdr:nvSpPr>
        <cdr:cNvPr id="122881" name="Text Box 1"/>
        <cdr:cNvSpPr txBox="1">
          <a:spLocks xmlns:a="http://schemas.openxmlformats.org/drawingml/2006/main" noChangeArrowheads="1"/>
        </cdr:cNvSpPr>
      </cdr:nvSpPr>
      <cdr:spPr bwMode="auto">
        <a:xfrm xmlns:a="http://schemas.openxmlformats.org/drawingml/2006/main">
          <a:off x="117418" y="95248"/>
          <a:ext cx="5086016" cy="2187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0" rIns="27432" bIns="22860" anchor="b" upright="1"/>
        <a:lstStyle xmlns:a="http://schemas.openxmlformats.org/drawingml/2006/main"/>
        <a:p xmlns:a="http://schemas.openxmlformats.org/drawingml/2006/main">
          <a:pPr algn="ctr" rtl="0">
            <a:defRPr sz="1000"/>
          </a:pPr>
          <a:r>
            <a:rPr lang="de-DE" sz="975" b="1" i="0" u="none" strike="noStrike" baseline="0">
              <a:solidFill>
                <a:srgbClr val="000000"/>
              </a:solidFill>
              <a:latin typeface="Arial"/>
              <a:cs typeface="Arial"/>
            </a:rPr>
            <a:t>Erträge der Hochschulen 2024 nach Fächergruppen</a:t>
          </a:r>
        </a:p>
      </cdr:txBody>
    </cdr:sp>
  </cdr:relSizeAnchor>
  <cdr:relSizeAnchor xmlns:cdr="http://schemas.openxmlformats.org/drawingml/2006/chartDrawing">
    <cdr:from>
      <cdr:x>0.43349</cdr:x>
      <cdr:y>0.62141</cdr:y>
    </cdr:from>
    <cdr:to>
      <cdr:x>0.58364</cdr:x>
      <cdr:y>0.65981</cdr:y>
    </cdr:to>
    <cdr:sp macro="" textlink="">
      <cdr:nvSpPr>
        <cdr:cNvPr id="122882" name="Text Box 2"/>
        <cdr:cNvSpPr txBox="1">
          <a:spLocks xmlns:a="http://schemas.openxmlformats.org/drawingml/2006/main" noChangeArrowheads="1"/>
        </cdr:cNvSpPr>
      </cdr:nvSpPr>
      <cdr:spPr bwMode="auto">
        <a:xfrm xmlns:a="http://schemas.openxmlformats.org/drawingml/2006/main">
          <a:off x="2260719" y="2337714"/>
          <a:ext cx="800695" cy="1333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Millionen EUR</a:t>
          </a:r>
        </a:p>
      </cdr:txBody>
    </cdr:sp>
  </cdr:relSizeAnchor>
</c:userShapes>
</file>

<file path=xl/drawings/drawing8.xml><?xml version="1.0" encoding="utf-8"?>
<c:userShapes xmlns:c="http://schemas.openxmlformats.org/drawingml/2006/chart">
  <cdr:relSizeAnchor xmlns:cdr="http://schemas.openxmlformats.org/drawingml/2006/chartDrawing">
    <cdr:from>
      <cdr:x>0.4542</cdr:x>
      <cdr:y>0.69569</cdr:y>
    </cdr:from>
    <cdr:to>
      <cdr:x>0.58985</cdr:x>
      <cdr:y>0.73931</cdr:y>
    </cdr:to>
    <cdr:sp macro="" textlink="">
      <cdr:nvSpPr>
        <cdr:cNvPr id="123905" name="Text Box 1"/>
        <cdr:cNvSpPr txBox="1">
          <a:spLocks xmlns:a="http://schemas.openxmlformats.org/drawingml/2006/main" noChangeArrowheads="1"/>
        </cdr:cNvSpPr>
      </cdr:nvSpPr>
      <cdr:spPr bwMode="auto">
        <a:xfrm xmlns:a="http://schemas.openxmlformats.org/drawingml/2006/main">
          <a:off x="2323384" y="2315760"/>
          <a:ext cx="728893" cy="1539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Millionen EUR</a:t>
          </a:r>
        </a:p>
      </cdr:txBody>
    </cdr:sp>
  </cdr:relSizeAnchor>
  <cdr:relSizeAnchor xmlns:cdr="http://schemas.openxmlformats.org/drawingml/2006/chartDrawing">
    <cdr:from>
      <cdr:x>0.84374</cdr:x>
      <cdr:y>0.99951</cdr:y>
    </cdr:from>
    <cdr:to>
      <cdr:x>0.84128</cdr:x>
      <cdr:y>0.99951</cdr:y>
    </cdr:to>
    <cdr:cxnSp macro="">
      <cdr:nvCxnSpPr>
        <cdr:cNvPr id="4" name="Gerade Verbindung 3">
          <a:extLst xmlns:a="http://schemas.openxmlformats.org/drawingml/2006/main">
            <a:ext uri="{FF2B5EF4-FFF2-40B4-BE49-F238E27FC236}">
              <a16:creationId xmlns:a16="http://schemas.microsoft.com/office/drawing/2014/main" id="{17C5A597-911B-48DA-8B38-653DEB656DCD}"/>
            </a:ext>
          </a:extLst>
        </cdr:cNvPr>
        <cdr:cNvCxnSpPr/>
      </cdr:nvCxnSpPr>
      <cdr:spPr bwMode="auto">
        <a:xfrm xmlns:a="http://schemas.openxmlformats.org/drawingml/2006/main">
          <a:off x="4497387" y="6259513"/>
          <a:ext cx="95250" cy="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0</xdr:colOff>
      <xdr:row>9</xdr:row>
      <xdr:rowOff>0</xdr:rowOff>
    </xdr:to>
    <xdr:sp macro="" textlink="">
      <xdr:nvSpPr>
        <xdr:cNvPr id="1798046" name="Line 1">
          <a:extLst>
            <a:ext uri="{FF2B5EF4-FFF2-40B4-BE49-F238E27FC236}">
              <a16:creationId xmlns:a16="http://schemas.microsoft.com/office/drawing/2014/main" id="{00000000-0008-0000-0700-00009E6F1B00}"/>
            </a:ext>
          </a:extLst>
        </xdr:cNvPr>
        <xdr:cNvSpPr>
          <a:spLocks noChangeShapeType="1"/>
        </xdr:cNvSpPr>
      </xdr:nvSpPr>
      <xdr:spPr bwMode="auto">
        <a:xfrm>
          <a:off x="3124200" y="1390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914400</xdr:colOff>
      <xdr:row>9</xdr:row>
      <xdr:rowOff>0</xdr:rowOff>
    </xdr:from>
    <xdr:to>
      <xdr:col>0</xdr:col>
      <xdr:colOff>1666875</xdr:colOff>
      <xdr:row>9</xdr:row>
      <xdr:rowOff>0</xdr:rowOff>
    </xdr:to>
    <xdr:sp macro="" textlink="">
      <xdr:nvSpPr>
        <xdr:cNvPr id="1798047" name="Line 2">
          <a:extLst>
            <a:ext uri="{FF2B5EF4-FFF2-40B4-BE49-F238E27FC236}">
              <a16:creationId xmlns:a16="http://schemas.microsoft.com/office/drawing/2014/main" id="{00000000-0008-0000-0700-00009F6F1B00}"/>
            </a:ext>
          </a:extLst>
        </xdr:cNvPr>
        <xdr:cNvSpPr>
          <a:spLocks noChangeShapeType="1"/>
        </xdr:cNvSpPr>
      </xdr:nvSpPr>
      <xdr:spPr bwMode="auto">
        <a:xfrm>
          <a:off x="914400" y="1390650"/>
          <a:ext cx="752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752475</xdr:colOff>
      <xdr:row>7</xdr:row>
      <xdr:rowOff>0</xdr:rowOff>
    </xdr:from>
    <xdr:to>
      <xdr:col>0</xdr:col>
      <xdr:colOff>1485900</xdr:colOff>
      <xdr:row>7</xdr:row>
      <xdr:rowOff>0</xdr:rowOff>
    </xdr:to>
    <xdr:sp macro="" textlink="">
      <xdr:nvSpPr>
        <xdr:cNvPr id="1798048" name="Line 4">
          <a:extLst>
            <a:ext uri="{FF2B5EF4-FFF2-40B4-BE49-F238E27FC236}">
              <a16:creationId xmlns:a16="http://schemas.microsoft.com/office/drawing/2014/main" id="{00000000-0008-0000-0700-0000A06F1B00}"/>
            </a:ext>
          </a:extLst>
        </xdr:cNvPr>
        <xdr:cNvSpPr>
          <a:spLocks noChangeShapeType="1"/>
        </xdr:cNvSpPr>
      </xdr:nvSpPr>
      <xdr:spPr bwMode="auto">
        <a:xfrm>
          <a:off x="752475" y="1076325"/>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752475</xdr:colOff>
      <xdr:row>6</xdr:row>
      <xdr:rowOff>0</xdr:rowOff>
    </xdr:from>
    <xdr:to>
      <xdr:col>0</xdr:col>
      <xdr:colOff>1485900</xdr:colOff>
      <xdr:row>6</xdr:row>
      <xdr:rowOff>0</xdr:rowOff>
    </xdr:to>
    <xdr:sp macro="" textlink="">
      <xdr:nvSpPr>
        <xdr:cNvPr id="1798049" name="Line 9">
          <a:extLst>
            <a:ext uri="{FF2B5EF4-FFF2-40B4-BE49-F238E27FC236}">
              <a16:creationId xmlns:a16="http://schemas.microsoft.com/office/drawing/2014/main" id="{00000000-0008-0000-0700-0000A16F1B00}"/>
            </a:ext>
          </a:extLst>
        </xdr:cNvPr>
        <xdr:cNvSpPr>
          <a:spLocks noChangeShapeType="1"/>
        </xdr:cNvSpPr>
      </xdr:nvSpPr>
      <xdr:spPr bwMode="auto">
        <a:xfrm>
          <a:off x="752475" y="923925"/>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0</xdr:rowOff>
    </xdr:from>
    <xdr:to>
      <xdr:col>1</xdr:col>
      <xdr:colOff>0</xdr:colOff>
      <xdr:row>9</xdr:row>
      <xdr:rowOff>0</xdr:rowOff>
    </xdr:to>
    <xdr:sp macro="" textlink="">
      <xdr:nvSpPr>
        <xdr:cNvPr id="1798050" name="Line 10">
          <a:extLst>
            <a:ext uri="{FF2B5EF4-FFF2-40B4-BE49-F238E27FC236}">
              <a16:creationId xmlns:a16="http://schemas.microsoft.com/office/drawing/2014/main" id="{00000000-0008-0000-0700-0000A26F1B00}"/>
            </a:ext>
          </a:extLst>
        </xdr:cNvPr>
        <xdr:cNvSpPr>
          <a:spLocks noChangeShapeType="1"/>
        </xdr:cNvSpPr>
      </xdr:nvSpPr>
      <xdr:spPr bwMode="auto">
        <a:xfrm>
          <a:off x="3124200" y="1390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cols>
    <col min="1" max="16384" width="80.28515625" style="413"/>
  </cols>
  <sheetData>
    <row r="1" spans="1:2" ht="15">
      <c r="A1" s="412" t="s">
        <v>350</v>
      </c>
    </row>
    <row r="3" spans="1:2" ht="12.75" customHeight="1">
      <c r="A3" s="422" t="s">
        <v>365</v>
      </c>
    </row>
    <row r="4" spans="1:2" ht="14.25">
      <c r="A4" s="408"/>
    </row>
    <row r="5" spans="1:2">
      <c r="A5" s="414" t="s">
        <v>351</v>
      </c>
    </row>
    <row r="6" spans="1:2" ht="12.75" customHeight="1">
      <c r="A6" s="414"/>
    </row>
    <row r="7" spans="1:2" ht="12.75" customHeight="1">
      <c r="A7" s="414"/>
    </row>
    <row r="8" spans="1:2">
      <c r="A8" s="415" t="s">
        <v>352</v>
      </c>
    </row>
    <row r="9" spans="1:2">
      <c r="A9" s="414" t="s">
        <v>353</v>
      </c>
    </row>
    <row r="10" spans="1:2">
      <c r="A10" s="414" t="s">
        <v>354</v>
      </c>
    </row>
    <row r="11" spans="1:2">
      <c r="A11" s="414" t="s">
        <v>355</v>
      </c>
    </row>
    <row r="12" spans="1:2">
      <c r="A12" s="414" t="s">
        <v>356</v>
      </c>
    </row>
    <row r="13" spans="1:2">
      <c r="A13" s="414" t="s">
        <v>357</v>
      </c>
    </row>
    <row r="14" spans="1:2">
      <c r="A14" s="414" t="s">
        <v>358</v>
      </c>
    </row>
    <row r="15" spans="1:2">
      <c r="A15" s="414" t="s">
        <v>359</v>
      </c>
    </row>
    <row r="16" spans="1:2" ht="12.75" customHeight="1">
      <c r="A16" s="414"/>
      <c r="B16" s="416"/>
    </row>
    <row r="17" spans="1:2" s="417" customFormat="1">
      <c r="A17" s="423" t="s">
        <v>360</v>
      </c>
    </row>
    <row r="18" spans="1:2" s="417" customFormat="1">
      <c r="A18" s="418" t="s">
        <v>369</v>
      </c>
    </row>
    <row r="19" spans="1:2" s="417" customFormat="1">
      <c r="A19" s="418" t="s">
        <v>370</v>
      </c>
    </row>
    <row r="20" spans="1:2" s="417" customFormat="1">
      <c r="A20" s="418"/>
    </row>
    <row r="21" spans="1:2">
      <c r="A21" s="414" t="s">
        <v>371</v>
      </c>
      <c r="B21" s="416"/>
    </row>
    <row r="22" spans="1:2">
      <c r="A22" s="414" t="s">
        <v>366</v>
      </c>
    </row>
    <row r="23" spans="1:2" ht="13.5">
      <c r="A23" s="414" t="s">
        <v>367</v>
      </c>
      <c r="B23" s="419"/>
    </row>
    <row r="24" spans="1:2" ht="13.5">
      <c r="A24" s="414" t="s">
        <v>368</v>
      </c>
      <c r="B24" s="419"/>
    </row>
    <row r="25" spans="1:2" ht="13.5">
      <c r="A25" s="414" t="s">
        <v>361</v>
      </c>
      <c r="B25" s="419"/>
    </row>
    <row r="26" spans="1:2" ht="12.75" customHeight="1">
      <c r="A26" s="414"/>
    </row>
    <row r="27" spans="1:2" ht="12.75" customHeight="1">
      <c r="A27" s="414"/>
    </row>
    <row r="28" spans="1:2">
      <c r="A28" s="415" t="s">
        <v>362</v>
      </c>
    </row>
    <row r="29" spans="1:2" ht="38.25">
      <c r="A29" s="420" t="s">
        <v>363</v>
      </c>
    </row>
    <row r="30" spans="1:2">
      <c r="A30" s="414" t="s">
        <v>364</v>
      </c>
    </row>
    <row r="32" spans="1:2" ht="12.75" customHeight="1">
      <c r="A32" s="421"/>
      <c r="B32" s="416"/>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IV121"/>
  <sheetViews>
    <sheetView workbookViewId="0"/>
  </sheetViews>
  <sheetFormatPr baseColWidth="10" defaultColWidth="11.42578125" defaultRowHeight="12"/>
  <cols>
    <col min="1" max="1" width="5.7109375" style="227" customWidth="1"/>
    <col min="2" max="2" width="0.85546875" style="34" customWidth="1"/>
    <col min="3" max="3" width="2.28515625" style="34" customWidth="1"/>
    <col min="4" max="4" width="40.85546875" style="34" bestFit="1" customWidth="1"/>
    <col min="5" max="9" width="14.28515625" style="191" customWidth="1"/>
    <col min="10" max="10" width="15.28515625" style="231" customWidth="1"/>
    <col min="11" max="11" width="5.7109375" style="268" customWidth="1"/>
    <col min="12" max="16384" width="11.42578125" style="231"/>
  </cols>
  <sheetData>
    <row r="1" spans="1:11">
      <c r="B1" s="228"/>
      <c r="C1" s="228"/>
      <c r="D1" s="228"/>
      <c r="F1" s="229"/>
      <c r="G1" s="230" t="s">
        <v>317</v>
      </c>
      <c r="H1" s="229" t="s">
        <v>158</v>
      </c>
      <c r="I1" s="229"/>
      <c r="K1" s="232"/>
    </row>
    <row r="2" spans="1:11" ht="12.75" thickBot="1">
      <c r="A2" s="233"/>
      <c r="B2" s="234"/>
      <c r="C2" s="234"/>
      <c r="D2" s="234"/>
      <c r="E2" s="235"/>
      <c r="F2" s="229"/>
      <c r="G2" s="229"/>
      <c r="H2" s="229"/>
      <c r="I2" s="229"/>
      <c r="K2" s="233"/>
    </row>
    <row r="3" spans="1:11">
      <c r="A3" s="236"/>
      <c r="B3" s="237"/>
      <c r="C3" s="237"/>
      <c r="D3" s="238"/>
      <c r="E3" s="500" t="s">
        <v>9</v>
      </c>
      <c r="F3" s="239"/>
      <c r="G3" s="240" t="s">
        <v>23</v>
      </c>
      <c r="H3" s="241" t="s">
        <v>24</v>
      </c>
      <c r="I3" s="241"/>
      <c r="J3" s="241"/>
      <c r="K3" s="242"/>
    </row>
    <row r="4" spans="1:11" ht="29.25" customHeight="1">
      <c r="A4" s="478" t="s">
        <v>138</v>
      </c>
      <c r="B4" s="243"/>
      <c r="C4" s="243"/>
      <c r="D4" s="479" t="s">
        <v>252</v>
      </c>
      <c r="E4" s="500"/>
      <c r="F4" s="499" t="s">
        <v>199</v>
      </c>
      <c r="G4" s="504" t="s">
        <v>195</v>
      </c>
      <c r="H4" s="245" t="s">
        <v>197</v>
      </c>
      <c r="I4" s="246" t="s">
        <v>196</v>
      </c>
      <c r="J4" s="502" t="s">
        <v>198</v>
      </c>
      <c r="K4" s="490" t="s">
        <v>138</v>
      </c>
    </row>
    <row r="5" spans="1:11" ht="42" customHeight="1">
      <c r="A5" s="478"/>
      <c r="B5" s="243"/>
      <c r="C5" s="243"/>
      <c r="D5" s="479"/>
      <c r="E5" s="501"/>
      <c r="F5" s="499"/>
      <c r="G5" s="504"/>
      <c r="H5" s="247" t="s">
        <v>150</v>
      </c>
      <c r="I5" s="244" t="s">
        <v>151</v>
      </c>
      <c r="J5" s="503"/>
      <c r="K5" s="490"/>
    </row>
    <row r="6" spans="1:11" ht="12.75" thickBot="1">
      <c r="A6" s="248"/>
      <c r="B6" s="249"/>
      <c r="C6" s="249"/>
      <c r="D6" s="311"/>
      <c r="E6" s="505" t="s">
        <v>95</v>
      </c>
      <c r="F6" s="477"/>
      <c r="G6" s="477"/>
      <c r="H6" s="251" t="s">
        <v>95</v>
      </c>
      <c r="I6" s="251"/>
      <c r="J6" s="252"/>
      <c r="K6" s="253"/>
    </row>
    <row r="7" spans="1:11">
      <c r="A7" s="254"/>
      <c r="B7" s="255"/>
      <c r="C7" s="255"/>
      <c r="D7" s="283"/>
      <c r="E7" s="375"/>
      <c r="F7" s="231"/>
      <c r="G7" s="257"/>
      <c r="H7" s="257"/>
      <c r="I7" s="257"/>
      <c r="K7" s="258"/>
    </row>
    <row r="8" spans="1:11">
      <c r="A8" s="307">
        <v>1</v>
      </c>
      <c r="B8" s="255"/>
      <c r="C8" s="305" t="s">
        <v>232</v>
      </c>
      <c r="D8" s="306"/>
      <c r="E8" s="317"/>
      <c r="F8" s="317"/>
      <c r="G8" s="317"/>
      <c r="H8" s="317"/>
      <c r="I8" s="317"/>
      <c r="J8" s="317"/>
      <c r="K8" s="309">
        <v>1</v>
      </c>
    </row>
    <row r="9" spans="1:11" s="34" customFormat="1">
      <c r="A9" s="286">
        <v>2</v>
      </c>
      <c r="B9" s="255"/>
      <c r="C9" s="255"/>
      <c r="D9" s="256" t="s">
        <v>240</v>
      </c>
      <c r="E9" s="93">
        <v>94.938999999999993</v>
      </c>
      <c r="F9" s="93" t="s">
        <v>274</v>
      </c>
      <c r="G9" s="93">
        <v>9.7050000000000001</v>
      </c>
      <c r="H9" s="93">
        <v>2.5049999999999999</v>
      </c>
      <c r="I9" s="93">
        <v>82.728999999999999</v>
      </c>
      <c r="J9" s="93" t="s">
        <v>274</v>
      </c>
      <c r="K9" s="287">
        <v>2</v>
      </c>
    </row>
    <row r="10" spans="1:11" s="34" customFormat="1">
      <c r="A10" s="286">
        <v>3</v>
      </c>
      <c r="B10" s="255"/>
      <c r="C10" s="255"/>
      <c r="D10" s="256" t="s">
        <v>5</v>
      </c>
      <c r="E10" s="93">
        <v>1057.7170000000001</v>
      </c>
      <c r="F10" s="93">
        <v>0.11799999999999999</v>
      </c>
      <c r="G10" s="93">
        <v>3.55</v>
      </c>
      <c r="H10" s="93">
        <v>37.799999999999997</v>
      </c>
      <c r="I10" s="93">
        <v>938.66499999999996</v>
      </c>
      <c r="J10" s="93">
        <v>77.584000000000003</v>
      </c>
      <c r="K10" s="287">
        <v>3</v>
      </c>
    </row>
    <row r="11" spans="1:11" s="34" customFormat="1">
      <c r="A11" s="286">
        <v>4</v>
      </c>
      <c r="B11" s="255"/>
      <c r="C11" s="255"/>
      <c r="D11" s="256" t="s">
        <v>2</v>
      </c>
      <c r="E11" s="93">
        <v>335.35899999999998</v>
      </c>
      <c r="F11" s="93">
        <v>0.35</v>
      </c>
      <c r="G11" s="93">
        <v>0.33400000000000002</v>
      </c>
      <c r="H11" s="93">
        <v>0</v>
      </c>
      <c r="I11" s="93">
        <v>334.67500000000001</v>
      </c>
      <c r="J11" s="93" t="s">
        <v>274</v>
      </c>
      <c r="K11" s="287">
        <v>4</v>
      </c>
    </row>
    <row r="12" spans="1:11" s="165" customFormat="1">
      <c r="A12" s="286">
        <v>5</v>
      </c>
      <c r="B12" s="255"/>
      <c r="C12" s="255"/>
      <c r="D12" s="256" t="s">
        <v>47</v>
      </c>
      <c r="E12" s="93">
        <v>1106.316</v>
      </c>
      <c r="F12" s="93">
        <v>2</v>
      </c>
      <c r="G12" s="93">
        <v>14.446999999999999</v>
      </c>
      <c r="H12" s="93">
        <v>88.188000000000002</v>
      </c>
      <c r="I12" s="93">
        <v>1001.681</v>
      </c>
      <c r="J12" s="93" t="s">
        <v>274</v>
      </c>
      <c r="K12" s="287">
        <v>5</v>
      </c>
    </row>
    <row r="13" spans="1:11" s="165" customFormat="1">
      <c r="A13" s="286">
        <v>6</v>
      </c>
      <c r="B13" s="255"/>
      <c r="C13" s="255"/>
      <c r="D13" s="256" t="s">
        <v>48</v>
      </c>
      <c r="E13" s="93">
        <v>3762.33</v>
      </c>
      <c r="F13" s="93">
        <v>3.67</v>
      </c>
      <c r="G13" s="93">
        <v>170.92</v>
      </c>
      <c r="H13" s="93">
        <v>826.47299999999996</v>
      </c>
      <c r="I13" s="93">
        <v>2689.7669999999998</v>
      </c>
      <c r="J13" s="93">
        <v>71.5</v>
      </c>
      <c r="K13" s="287">
        <v>6</v>
      </c>
    </row>
    <row r="14" spans="1:11" s="34" customFormat="1">
      <c r="A14" s="286">
        <v>7</v>
      </c>
      <c r="B14" s="255"/>
      <c r="C14" s="255"/>
      <c r="D14" s="256" t="s">
        <v>163</v>
      </c>
      <c r="E14" s="93"/>
      <c r="F14" s="93"/>
      <c r="G14" s="93"/>
      <c r="H14" s="93"/>
      <c r="I14" s="93"/>
      <c r="J14" s="93"/>
      <c r="K14" s="287"/>
    </row>
    <row r="15" spans="1:11" s="34" customFormat="1">
      <c r="A15" s="286"/>
      <c r="B15" s="255"/>
      <c r="C15" s="255"/>
      <c r="D15" s="256" t="s">
        <v>164</v>
      </c>
      <c r="E15" s="93">
        <v>995.25400000000002</v>
      </c>
      <c r="F15" s="93" t="s">
        <v>274</v>
      </c>
      <c r="G15" s="93" t="s">
        <v>274</v>
      </c>
      <c r="H15" s="93">
        <v>209.35900000000001</v>
      </c>
      <c r="I15" s="93">
        <v>702.40599999999995</v>
      </c>
      <c r="J15" s="93">
        <v>83.489000000000004</v>
      </c>
      <c r="K15" s="287">
        <v>7</v>
      </c>
    </row>
    <row r="16" spans="1:11" s="34" customFormat="1">
      <c r="A16" s="286">
        <v>8</v>
      </c>
      <c r="B16" s="255"/>
      <c r="C16" s="255"/>
      <c r="D16" s="256" t="s">
        <v>49</v>
      </c>
      <c r="E16" s="93">
        <v>7.3330000000000002</v>
      </c>
      <c r="F16" s="93" t="s">
        <v>274</v>
      </c>
      <c r="G16" s="93" t="s">
        <v>274</v>
      </c>
      <c r="H16" s="93" t="s">
        <v>274</v>
      </c>
      <c r="I16" s="93">
        <v>7.3330000000000002</v>
      </c>
      <c r="J16" s="93" t="s">
        <v>274</v>
      </c>
      <c r="K16" s="287">
        <v>8</v>
      </c>
    </row>
    <row r="17" spans="1:11" s="34" customFormat="1">
      <c r="A17" s="286">
        <v>9</v>
      </c>
      <c r="B17" s="255"/>
      <c r="C17" s="255"/>
      <c r="D17" s="256" t="s">
        <v>165</v>
      </c>
      <c r="E17" s="93"/>
      <c r="F17" s="93"/>
      <c r="G17" s="93"/>
      <c r="H17" s="93"/>
      <c r="I17" s="93"/>
      <c r="J17" s="93"/>
      <c r="K17" s="287"/>
    </row>
    <row r="18" spans="1:11" s="34" customFormat="1">
      <c r="A18" s="286"/>
      <c r="B18" s="255"/>
      <c r="C18" s="255"/>
      <c r="D18" s="256" t="s">
        <v>166</v>
      </c>
      <c r="E18" s="93">
        <v>2645.8760000000002</v>
      </c>
      <c r="F18" s="93">
        <v>4.2130000000000001</v>
      </c>
      <c r="G18" s="93">
        <v>137.99</v>
      </c>
      <c r="H18" s="93">
        <v>127.051</v>
      </c>
      <c r="I18" s="93">
        <v>2376.6219999999998</v>
      </c>
      <c r="J18" s="93" t="s">
        <v>274</v>
      </c>
      <c r="K18" s="287">
        <v>9</v>
      </c>
    </row>
    <row r="19" spans="1:11" s="34" customFormat="1">
      <c r="A19" s="286">
        <v>10</v>
      </c>
      <c r="B19" s="255"/>
      <c r="C19" s="255"/>
      <c r="D19" s="256" t="s">
        <v>50</v>
      </c>
      <c r="E19" s="93">
        <v>414.34</v>
      </c>
      <c r="F19" s="93" t="s">
        <v>274</v>
      </c>
      <c r="G19" s="93">
        <v>0.78900000000000003</v>
      </c>
      <c r="H19" s="93">
        <v>59.792999999999999</v>
      </c>
      <c r="I19" s="93">
        <v>353.75799999999998</v>
      </c>
      <c r="J19" s="93" t="s">
        <v>274</v>
      </c>
      <c r="K19" s="287">
        <v>10</v>
      </c>
    </row>
    <row r="20" spans="1:11" s="34" customFormat="1">
      <c r="A20" s="286">
        <v>11</v>
      </c>
      <c r="B20" s="255"/>
      <c r="C20" s="255"/>
      <c r="D20" s="256" t="s">
        <v>51</v>
      </c>
      <c r="E20" s="93">
        <v>745.68200000000002</v>
      </c>
      <c r="F20" s="93" t="s">
        <v>274</v>
      </c>
      <c r="G20" s="93">
        <v>9.67</v>
      </c>
      <c r="H20" s="93">
        <v>659.399</v>
      </c>
      <c r="I20" s="93">
        <v>76.613</v>
      </c>
      <c r="J20" s="93" t="s">
        <v>274</v>
      </c>
      <c r="K20" s="287">
        <v>11</v>
      </c>
    </row>
    <row r="21" spans="1:11" s="34" customFormat="1">
      <c r="A21" s="286">
        <v>12</v>
      </c>
      <c r="B21" s="255"/>
      <c r="C21" s="255"/>
      <c r="D21" s="256" t="s">
        <v>52</v>
      </c>
      <c r="E21" s="93">
        <v>281.459</v>
      </c>
      <c r="F21" s="93" t="s">
        <v>274</v>
      </c>
      <c r="G21" s="93">
        <v>0.80900000000000005</v>
      </c>
      <c r="H21" s="93">
        <v>-91.697999999999993</v>
      </c>
      <c r="I21" s="93">
        <v>372.34800000000001</v>
      </c>
      <c r="J21" s="93" t="s">
        <v>274</v>
      </c>
      <c r="K21" s="287">
        <v>12</v>
      </c>
    </row>
    <row r="22" spans="1:11" s="34" customFormat="1">
      <c r="A22" s="286">
        <v>13</v>
      </c>
      <c r="B22" s="255"/>
      <c r="C22" s="255"/>
      <c r="D22" s="256" t="s">
        <v>272</v>
      </c>
      <c r="E22" s="93">
        <v>251.85400000000001</v>
      </c>
      <c r="F22" s="93" t="s">
        <v>274</v>
      </c>
      <c r="G22" s="93" t="s">
        <v>274</v>
      </c>
      <c r="H22" s="93">
        <v>208.60599999999999</v>
      </c>
      <c r="I22" s="93">
        <v>43.247999999999998</v>
      </c>
      <c r="J22" s="93" t="s">
        <v>274</v>
      </c>
      <c r="K22" s="287">
        <v>13</v>
      </c>
    </row>
    <row r="23" spans="1:11" s="34" customFormat="1">
      <c r="A23" s="286">
        <v>14</v>
      </c>
      <c r="B23" s="255"/>
      <c r="C23" s="255"/>
      <c r="D23" s="256" t="s">
        <v>1</v>
      </c>
      <c r="E23" s="93">
        <v>91.164000000000001</v>
      </c>
      <c r="F23" s="93" t="s">
        <v>274</v>
      </c>
      <c r="G23" s="93">
        <v>0.88800000000000001</v>
      </c>
      <c r="H23" s="93" t="s">
        <v>274</v>
      </c>
      <c r="I23" s="93">
        <v>90.275999999999996</v>
      </c>
      <c r="J23" s="93" t="s">
        <v>274</v>
      </c>
      <c r="K23" s="287">
        <v>14</v>
      </c>
    </row>
    <row r="24" spans="1:11" s="34" customFormat="1">
      <c r="A24" s="286">
        <v>15</v>
      </c>
      <c r="B24" s="255"/>
      <c r="C24" s="255"/>
      <c r="D24" s="256" t="s">
        <v>273</v>
      </c>
      <c r="E24" s="93">
        <v>534.36900000000003</v>
      </c>
      <c r="F24" s="93" t="s">
        <v>274</v>
      </c>
      <c r="G24" s="93" t="s">
        <v>274</v>
      </c>
      <c r="H24" s="93" t="s">
        <v>274</v>
      </c>
      <c r="I24" s="93">
        <v>534.36900000000003</v>
      </c>
      <c r="J24" s="93" t="s">
        <v>274</v>
      </c>
      <c r="K24" s="287">
        <v>15</v>
      </c>
    </row>
    <row r="25" spans="1:11" s="34" customFormat="1">
      <c r="A25" s="286">
        <v>16</v>
      </c>
      <c r="B25" s="255"/>
      <c r="C25" s="255"/>
      <c r="D25" s="256" t="s">
        <v>294</v>
      </c>
      <c r="E25" s="93">
        <v>704.27599999999995</v>
      </c>
      <c r="F25" s="93" t="s">
        <v>274</v>
      </c>
      <c r="G25" s="93">
        <v>3</v>
      </c>
      <c r="H25" s="93">
        <v>65.614999999999995</v>
      </c>
      <c r="I25" s="93">
        <v>635.66099999999994</v>
      </c>
      <c r="J25" s="93" t="s">
        <v>274</v>
      </c>
      <c r="K25" s="287">
        <v>16</v>
      </c>
    </row>
    <row r="26" spans="1:11" s="34" customFormat="1">
      <c r="A26" s="286"/>
      <c r="B26" s="255"/>
      <c r="C26" s="255"/>
      <c r="D26" s="256"/>
      <c r="E26" s="93"/>
      <c r="F26" s="93"/>
      <c r="G26" s="93"/>
      <c r="H26" s="93"/>
      <c r="I26" s="93"/>
      <c r="J26" s="93"/>
      <c r="K26" s="287"/>
    </row>
    <row r="27" spans="1:11" s="34" customFormat="1">
      <c r="A27" s="307">
        <v>17</v>
      </c>
      <c r="B27" s="255"/>
      <c r="C27" s="305" t="s">
        <v>16</v>
      </c>
      <c r="D27" s="306"/>
      <c r="E27" s="93"/>
      <c r="F27" s="93"/>
      <c r="G27" s="93"/>
      <c r="H27" s="93"/>
      <c r="I27" s="93"/>
      <c r="J27" s="93"/>
      <c r="K27" s="309">
        <v>17</v>
      </c>
    </row>
    <row r="28" spans="1:11" s="34" customFormat="1">
      <c r="A28" s="286">
        <v>18</v>
      </c>
      <c r="B28" s="255"/>
      <c r="C28" s="255"/>
      <c r="D28" s="256" t="s">
        <v>16</v>
      </c>
      <c r="E28" s="93">
        <v>626.83500000000004</v>
      </c>
      <c r="F28" s="93">
        <v>3.3250000000000002</v>
      </c>
      <c r="G28" s="93">
        <v>54.811999999999998</v>
      </c>
      <c r="H28" s="93">
        <v>179.28700000000001</v>
      </c>
      <c r="I28" s="93">
        <v>389.411</v>
      </c>
      <c r="J28" s="93" t="s">
        <v>274</v>
      </c>
      <c r="K28" s="287">
        <v>18</v>
      </c>
    </row>
    <row r="29" spans="1:11" s="34" customFormat="1">
      <c r="A29" s="286"/>
      <c r="B29" s="255"/>
      <c r="C29" s="255"/>
      <c r="D29" s="256"/>
      <c r="E29" s="93"/>
      <c r="F29" s="93"/>
      <c r="G29" s="93"/>
      <c r="H29" s="93"/>
      <c r="I29" s="93"/>
      <c r="J29" s="93"/>
      <c r="K29" s="287"/>
    </row>
    <row r="30" spans="1:11" s="34" customFormat="1">
      <c r="A30" s="307">
        <v>19</v>
      </c>
      <c r="B30" s="255"/>
      <c r="C30" s="306" t="s">
        <v>167</v>
      </c>
      <c r="D30" s="306"/>
      <c r="E30" s="93"/>
      <c r="F30" s="93"/>
      <c r="G30" s="93"/>
      <c r="H30" s="93"/>
      <c r="I30" s="93"/>
      <c r="J30" s="93"/>
      <c r="K30" s="309">
        <v>19</v>
      </c>
    </row>
    <row r="31" spans="1:11" s="34" customFormat="1">
      <c r="A31" s="286">
        <v>20</v>
      </c>
      <c r="B31" s="255"/>
      <c r="C31" s="255"/>
      <c r="D31" s="256" t="s">
        <v>167</v>
      </c>
      <c r="E31" s="93"/>
      <c r="F31" s="93"/>
      <c r="G31" s="93"/>
      <c r="H31" s="93"/>
      <c r="I31" s="93"/>
      <c r="J31" s="93"/>
      <c r="K31" s="287"/>
    </row>
    <row r="32" spans="1:11" s="34" customFormat="1">
      <c r="A32" s="286"/>
      <c r="B32" s="255"/>
      <c r="C32" s="255"/>
      <c r="D32" s="256" t="s">
        <v>168</v>
      </c>
      <c r="E32" s="93">
        <v>1545.8979999999999</v>
      </c>
      <c r="F32" s="93">
        <v>22.119</v>
      </c>
      <c r="G32" s="93">
        <v>11.692</v>
      </c>
      <c r="H32" s="93">
        <v>770.50400000000002</v>
      </c>
      <c r="I32" s="93">
        <v>740.08299999999997</v>
      </c>
      <c r="J32" s="93">
        <v>1.5</v>
      </c>
      <c r="K32" s="287">
        <v>20</v>
      </c>
    </row>
    <row r="33" spans="1:11" s="34" customFormat="1">
      <c r="A33" s="286">
        <v>21</v>
      </c>
      <c r="B33" s="255"/>
      <c r="C33" s="255"/>
      <c r="D33" s="256" t="s">
        <v>269</v>
      </c>
      <c r="E33" s="93">
        <v>2174.3229999999999</v>
      </c>
      <c r="F33" s="93" t="s">
        <v>274</v>
      </c>
      <c r="G33" s="93">
        <v>308.71100000000001</v>
      </c>
      <c r="H33" s="93">
        <v>1114.4939999999999</v>
      </c>
      <c r="I33" s="93">
        <v>545.14800000000002</v>
      </c>
      <c r="J33" s="93">
        <v>205.97</v>
      </c>
      <c r="K33" s="287">
        <v>21</v>
      </c>
    </row>
    <row r="34" spans="1:11" s="34" customFormat="1">
      <c r="A34" s="286">
        <v>22</v>
      </c>
      <c r="B34" s="255"/>
      <c r="C34" s="255"/>
      <c r="D34" s="256" t="s">
        <v>270</v>
      </c>
      <c r="E34" s="93">
        <v>7094.241</v>
      </c>
      <c r="F34" s="93" t="s">
        <v>274</v>
      </c>
      <c r="G34" s="93">
        <v>202.81700000000001</v>
      </c>
      <c r="H34" s="93">
        <v>2521.2660000000001</v>
      </c>
      <c r="I34" s="93">
        <v>4370.1580000000004</v>
      </c>
      <c r="J34" s="93" t="s">
        <v>274</v>
      </c>
      <c r="K34" s="287">
        <v>22</v>
      </c>
    </row>
    <row r="35" spans="1:11" s="34" customFormat="1">
      <c r="A35" s="286">
        <v>23</v>
      </c>
      <c r="B35" s="255"/>
      <c r="C35" s="255"/>
      <c r="D35" s="256" t="s">
        <v>55</v>
      </c>
      <c r="E35" s="93">
        <v>1396.2270000000001</v>
      </c>
      <c r="F35" s="93">
        <v>36.523000000000003</v>
      </c>
      <c r="G35" s="93">
        <v>505.221</v>
      </c>
      <c r="H35" s="93">
        <v>673.423</v>
      </c>
      <c r="I35" s="93">
        <v>181.06</v>
      </c>
      <c r="J35" s="93" t="s">
        <v>274</v>
      </c>
      <c r="K35" s="287">
        <v>23</v>
      </c>
    </row>
    <row r="36" spans="1:11" s="34" customFormat="1">
      <c r="A36" s="286">
        <v>24</v>
      </c>
      <c r="B36" s="255"/>
      <c r="C36" s="255"/>
      <c r="D36" s="256" t="s">
        <v>56</v>
      </c>
      <c r="E36" s="93">
        <v>993.80700000000002</v>
      </c>
      <c r="F36" s="93">
        <v>1.0920000000000001</v>
      </c>
      <c r="G36" s="93">
        <v>11.952999999999999</v>
      </c>
      <c r="H36" s="93">
        <v>140.81800000000001</v>
      </c>
      <c r="I36" s="93">
        <v>602.33600000000001</v>
      </c>
      <c r="J36" s="93">
        <v>237.608</v>
      </c>
      <c r="K36" s="287">
        <v>24</v>
      </c>
    </row>
    <row r="37" spans="1:11" s="34" customFormat="1">
      <c r="A37" s="286">
        <v>25</v>
      </c>
      <c r="B37" s="255"/>
      <c r="C37" s="255"/>
      <c r="D37" s="256" t="s">
        <v>57</v>
      </c>
      <c r="E37" s="93">
        <v>864.93799999999999</v>
      </c>
      <c r="F37" s="93">
        <v>562.38599999999997</v>
      </c>
      <c r="G37" s="93">
        <v>26.106999999999999</v>
      </c>
      <c r="H37" s="93">
        <v>241.934</v>
      </c>
      <c r="I37" s="93">
        <v>34.511000000000003</v>
      </c>
      <c r="J37" s="93" t="s">
        <v>274</v>
      </c>
      <c r="K37" s="287">
        <v>25</v>
      </c>
    </row>
    <row r="38" spans="1:11" s="34" customFormat="1">
      <c r="A38" s="286">
        <v>26</v>
      </c>
      <c r="B38" s="255"/>
      <c r="C38" s="255"/>
      <c r="D38" s="256" t="s">
        <v>58</v>
      </c>
      <c r="E38" s="93">
        <v>640714.76</v>
      </c>
      <c r="F38" s="93">
        <v>578733.90099999995</v>
      </c>
      <c r="G38" s="93">
        <v>56043.853000000003</v>
      </c>
      <c r="H38" s="93">
        <v>3075.7089999999998</v>
      </c>
      <c r="I38" s="93">
        <v>2609.4580000000001</v>
      </c>
      <c r="J38" s="93">
        <v>251.839</v>
      </c>
      <c r="K38" s="287">
        <v>26</v>
      </c>
    </row>
    <row r="39" spans="1:11" s="34" customFormat="1">
      <c r="A39" s="286">
        <v>27</v>
      </c>
      <c r="B39" s="255"/>
      <c r="C39" s="255"/>
      <c r="D39" s="256" t="s">
        <v>241</v>
      </c>
      <c r="E39" s="93"/>
      <c r="F39" s="93"/>
      <c r="G39" s="93"/>
      <c r="H39" s="93"/>
      <c r="I39" s="93"/>
      <c r="J39" s="93"/>
      <c r="K39" s="287"/>
    </row>
    <row r="40" spans="1:11" s="34" customFormat="1">
      <c r="A40" s="286"/>
      <c r="B40" s="255"/>
      <c r="C40" s="255"/>
      <c r="D40" s="256" t="s">
        <v>242</v>
      </c>
      <c r="E40" s="93">
        <v>738.63900000000001</v>
      </c>
      <c r="F40" s="93" t="s">
        <v>274</v>
      </c>
      <c r="G40" s="93">
        <v>96.844999999999999</v>
      </c>
      <c r="H40" s="93">
        <v>336.78100000000001</v>
      </c>
      <c r="I40" s="93">
        <v>305.01299999999998</v>
      </c>
      <c r="J40" s="93" t="s">
        <v>274</v>
      </c>
      <c r="K40" s="287">
        <v>27</v>
      </c>
    </row>
    <row r="41" spans="1:11" s="34" customFormat="1">
      <c r="A41" s="286">
        <v>28</v>
      </c>
      <c r="B41" s="255"/>
      <c r="C41" s="255"/>
      <c r="D41" s="256" t="s">
        <v>53</v>
      </c>
      <c r="E41" s="93">
        <v>7341.9629999999997</v>
      </c>
      <c r="F41" s="93">
        <v>0.17799999999999999</v>
      </c>
      <c r="G41" s="93">
        <v>2389.3249999999998</v>
      </c>
      <c r="H41" s="93">
        <v>509.11200000000002</v>
      </c>
      <c r="I41" s="93">
        <v>4325.3029999999999</v>
      </c>
      <c r="J41" s="93">
        <v>118.045</v>
      </c>
      <c r="K41" s="287">
        <v>28</v>
      </c>
    </row>
    <row r="42" spans="1:11" s="34" customFormat="1">
      <c r="A42" s="286">
        <v>29</v>
      </c>
      <c r="B42" s="255"/>
      <c r="C42" s="255"/>
      <c r="D42" s="256" t="s">
        <v>54</v>
      </c>
      <c r="E42" s="93">
        <v>1413.5219999999999</v>
      </c>
      <c r="F42" s="93">
        <v>0.91100000000000003</v>
      </c>
      <c r="G42" s="93">
        <v>21.574999999999999</v>
      </c>
      <c r="H42" s="93">
        <v>591.26800000000003</v>
      </c>
      <c r="I42" s="93">
        <v>438.608</v>
      </c>
      <c r="J42" s="93">
        <v>361.16</v>
      </c>
      <c r="K42" s="287">
        <v>29</v>
      </c>
    </row>
    <row r="43" spans="1:11" s="34" customFormat="1">
      <c r="A43" s="286">
        <v>30</v>
      </c>
      <c r="B43" s="255"/>
      <c r="C43" s="255"/>
      <c r="D43" s="256" t="s">
        <v>293</v>
      </c>
      <c r="E43" s="93">
        <v>2108.6379999999999</v>
      </c>
      <c r="F43" s="93" t="s">
        <v>274</v>
      </c>
      <c r="G43" s="93">
        <v>171.56200000000001</v>
      </c>
      <c r="H43" s="93">
        <v>1082.5840000000001</v>
      </c>
      <c r="I43" s="93">
        <v>733.45</v>
      </c>
      <c r="J43" s="93">
        <v>121.042</v>
      </c>
      <c r="K43" s="287">
        <v>30</v>
      </c>
    </row>
    <row r="44" spans="1:11" s="34" customFormat="1">
      <c r="A44" s="286"/>
      <c r="B44" s="255"/>
      <c r="C44" s="255"/>
      <c r="D44" s="256"/>
      <c r="E44" s="93"/>
      <c r="F44" s="93"/>
      <c r="G44" s="93"/>
      <c r="H44" s="93"/>
      <c r="I44" s="93"/>
      <c r="J44" s="93"/>
      <c r="K44" s="287"/>
    </row>
    <row r="45" spans="1:11" s="34" customFormat="1">
      <c r="A45" s="307">
        <v>31</v>
      </c>
      <c r="B45" s="255"/>
      <c r="C45" s="306" t="s">
        <v>253</v>
      </c>
      <c r="D45" s="306"/>
      <c r="E45" s="93"/>
      <c r="F45" s="93"/>
      <c r="G45" s="93"/>
      <c r="H45" s="93"/>
      <c r="I45" s="93"/>
      <c r="J45" s="93"/>
      <c r="K45" s="309">
        <v>31</v>
      </c>
    </row>
    <row r="46" spans="1:11" s="34" customFormat="1">
      <c r="A46" s="286">
        <v>32</v>
      </c>
      <c r="B46" s="255"/>
      <c r="C46" s="255"/>
      <c r="D46" s="256" t="s">
        <v>59</v>
      </c>
      <c r="E46" s="93">
        <v>0.55000000000000004</v>
      </c>
      <c r="F46" s="93">
        <v>0.55000000000000004</v>
      </c>
      <c r="G46" s="93" t="s">
        <v>274</v>
      </c>
      <c r="H46" s="93" t="s">
        <v>274</v>
      </c>
      <c r="I46" s="93" t="s">
        <v>274</v>
      </c>
      <c r="J46" s="93" t="s">
        <v>274</v>
      </c>
      <c r="K46" s="287">
        <v>32</v>
      </c>
    </row>
    <row r="47" spans="1:11" s="34" customFormat="1">
      <c r="A47" s="286">
        <v>33</v>
      </c>
      <c r="B47" s="255"/>
      <c r="C47" s="255"/>
      <c r="D47" s="256" t="s">
        <v>60</v>
      </c>
      <c r="E47" s="93">
        <v>1541.7159999999999</v>
      </c>
      <c r="F47" s="93" t="s">
        <v>274</v>
      </c>
      <c r="G47" s="93">
        <v>154.65</v>
      </c>
      <c r="H47" s="93">
        <v>145.33199999999999</v>
      </c>
      <c r="I47" s="93">
        <v>1229.5340000000001</v>
      </c>
      <c r="J47" s="93">
        <v>12.2</v>
      </c>
      <c r="K47" s="287">
        <v>33</v>
      </c>
    </row>
    <row r="48" spans="1:11" s="34" customFormat="1">
      <c r="A48" s="286">
        <v>34</v>
      </c>
      <c r="B48" s="255"/>
      <c r="C48" s="255"/>
      <c r="D48" s="256" t="s">
        <v>62</v>
      </c>
      <c r="E48" s="93">
        <v>26408.292000000001</v>
      </c>
      <c r="F48" s="93" t="s">
        <v>274</v>
      </c>
      <c r="G48" s="93">
        <v>2319.567</v>
      </c>
      <c r="H48" s="93">
        <v>6739.5469999999996</v>
      </c>
      <c r="I48" s="93">
        <v>17199.974999999999</v>
      </c>
      <c r="J48" s="93">
        <v>149.203</v>
      </c>
      <c r="K48" s="287">
        <v>34</v>
      </c>
    </row>
    <row r="49" spans="1:256" s="34" customFormat="1">
      <c r="A49" s="286">
        <v>35</v>
      </c>
      <c r="B49" s="255"/>
      <c r="C49" s="255"/>
      <c r="D49" s="256" t="s">
        <v>63</v>
      </c>
      <c r="E49" s="93">
        <v>23554.563999999998</v>
      </c>
      <c r="F49" s="93">
        <v>5.0000000000000001E-3</v>
      </c>
      <c r="G49" s="93">
        <v>1526.1780000000001</v>
      </c>
      <c r="H49" s="93">
        <v>4689.5169999999998</v>
      </c>
      <c r="I49" s="93">
        <v>17338.864000000001</v>
      </c>
      <c r="J49" s="93" t="s">
        <v>274</v>
      </c>
      <c r="K49" s="287">
        <v>35</v>
      </c>
    </row>
    <row r="50" spans="1:256" s="227" customFormat="1">
      <c r="A50" s="286">
        <v>36</v>
      </c>
      <c r="B50" s="255"/>
      <c r="C50" s="255"/>
      <c r="D50" s="256" t="s">
        <v>64</v>
      </c>
      <c r="E50" s="93">
        <v>1316.55</v>
      </c>
      <c r="F50" s="93" t="s">
        <v>274</v>
      </c>
      <c r="G50" s="93">
        <v>66.268000000000001</v>
      </c>
      <c r="H50" s="93">
        <v>59.387</v>
      </c>
      <c r="I50" s="93">
        <v>1190.895</v>
      </c>
      <c r="J50" s="93" t="s">
        <v>274</v>
      </c>
      <c r="K50" s="287">
        <v>36</v>
      </c>
    </row>
    <row r="51" spans="1:256" s="34" customFormat="1">
      <c r="A51" s="286">
        <v>37</v>
      </c>
      <c r="B51" s="255"/>
      <c r="C51" s="255"/>
      <c r="D51" s="256" t="s">
        <v>65</v>
      </c>
      <c r="E51" s="93">
        <v>18852.258999999998</v>
      </c>
      <c r="F51" s="93" t="s">
        <v>274</v>
      </c>
      <c r="G51" s="93">
        <v>2254.261</v>
      </c>
      <c r="H51" s="93">
        <v>1171.171</v>
      </c>
      <c r="I51" s="93">
        <v>15351.130999999999</v>
      </c>
      <c r="J51" s="93">
        <v>75.695999999999998</v>
      </c>
      <c r="K51" s="287">
        <v>37</v>
      </c>
    </row>
    <row r="52" spans="1:256" s="34" customFormat="1">
      <c r="A52" s="286">
        <v>38</v>
      </c>
      <c r="B52" s="255"/>
      <c r="C52" s="255"/>
      <c r="D52" s="256" t="s">
        <v>66</v>
      </c>
      <c r="E52" s="93">
        <v>2842.1729999999998</v>
      </c>
      <c r="F52" s="93" t="s">
        <v>274</v>
      </c>
      <c r="G52" s="93">
        <v>205.11</v>
      </c>
      <c r="H52" s="93">
        <v>953.86599999999999</v>
      </c>
      <c r="I52" s="93">
        <v>1683.1969999999999</v>
      </c>
      <c r="J52" s="93" t="s">
        <v>274</v>
      </c>
      <c r="K52" s="287">
        <v>38</v>
      </c>
    </row>
    <row r="53" spans="1:256" s="34" customFormat="1">
      <c r="A53" s="286">
        <v>39</v>
      </c>
      <c r="B53" s="255"/>
      <c r="C53" s="255"/>
      <c r="D53" s="256" t="s">
        <v>67</v>
      </c>
      <c r="E53" s="93">
        <v>1979.6690000000001</v>
      </c>
      <c r="F53" s="93" t="s">
        <v>274</v>
      </c>
      <c r="G53" s="93">
        <v>52.853999999999999</v>
      </c>
      <c r="H53" s="93">
        <v>1270.5640000000001</v>
      </c>
      <c r="I53" s="93">
        <v>588.49599999999998</v>
      </c>
      <c r="J53" s="93">
        <v>67.754999999999995</v>
      </c>
      <c r="K53" s="287">
        <v>39</v>
      </c>
    </row>
    <row r="54" spans="1:256" s="34" customFormat="1">
      <c r="A54" s="286"/>
      <c r="B54" s="255"/>
      <c r="C54" s="255"/>
      <c r="D54" s="256"/>
      <c r="E54" s="93"/>
      <c r="F54" s="93"/>
      <c r="G54" s="93"/>
      <c r="H54" s="93"/>
      <c r="I54" s="93"/>
      <c r="J54" s="93"/>
      <c r="K54" s="287"/>
    </row>
    <row r="55" spans="1:256" s="34" customFormat="1">
      <c r="A55" s="307">
        <v>40</v>
      </c>
      <c r="B55" s="255"/>
      <c r="C55" s="305" t="s">
        <v>233</v>
      </c>
      <c r="D55" s="306"/>
      <c r="E55" s="93"/>
      <c r="F55" s="93"/>
      <c r="G55" s="93"/>
      <c r="H55" s="93"/>
      <c r="I55" s="93"/>
      <c r="J55" s="93"/>
      <c r="K55" s="309">
        <v>40</v>
      </c>
      <c r="M55" s="191"/>
    </row>
    <row r="56" spans="1:256" s="34" customFormat="1">
      <c r="A56" s="286">
        <v>41</v>
      </c>
      <c r="B56" s="255"/>
      <c r="C56" s="255"/>
      <c r="D56" s="256" t="s">
        <v>97</v>
      </c>
      <c r="E56" s="93">
        <v>607595.28599999996</v>
      </c>
      <c r="F56" s="93" t="s">
        <v>274</v>
      </c>
      <c r="G56" s="93">
        <v>558621.28500000003</v>
      </c>
      <c r="H56" s="93">
        <v>18218.348999999998</v>
      </c>
      <c r="I56" s="93">
        <v>25145.517</v>
      </c>
      <c r="J56" s="93">
        <v>5446.2209999999995</v>
      </c>
      <c r="K56" s="287">
        <v>41</v>
      </c>
      <c r="M56" s="317"/>
    </row>
    <row r="57" spans="1:256" s="34" customFormat="1" ht="12.75">
      <c r="A57" s="286">
        <v>42</v>
      </c>
      <c r="B57" s="290"/>
      <c r="C57" s="255"/>
      <c r="D57" s="256" t="s">
        <v>271</v>
      </c>
      <c r="E57" s="93">
        <v>344.12099999999998</v>
      </c>
      <c r="F57" s="93" t="s">
        <v>274</v>
      </c>
      <c r="G57" s="93">
        <v>246.13900000000001</v>
      </c>
      <c r="H57" s="93">
        <v>97.138000000000005</v>
      </c>
      <c r="I57" s="93">
        <v>0.84399999999999997</v>
      </c>
      <c r="J57" s="93" t="s">
        <v>274</v>
      </c>
      <c r="K57" s="287">
        <v>42</v>
      </c>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290"/>
      <c r="BO57" s="290"/>
      <c r="BP57" s="290"/>
      <c r="BQ57" s="290"/>
      <c r="BR57" s="290"/>
      <c r="BS57" s="290"/>
      <c r="BT57" s="290"/>
      <c r="BU57" s="290"/>
      <c r="BV57" s="290"/>
      <c r="BW57" s="290"/>
      <c r="BX57" s="290"/>
      <c r="BY57" s="290"/>
      <c r="BZ57" s="290"/>
      <c r="CA57" s="290"/>
      <c r="CB57" s="290"/>
      <c r="CC57" s="290"/>
      <c r="CD57" s="290"/>
      <c r="CE57" s="290"/>
      <c r="CF57" s="290"/>
      <c r="CG57" s="290"/>
      <c r="CH57" s="290"/>
      <c r="CI57" s="290"/>
      <c r="CJ57" s="290"/>
      <c r="CK57" s="290"/>
      <c r="CL57" s="290"/>
      <c r="CM57" s="290"/>
      <c r="CN57" s="290"/>
      <c r="CO57" s="290"/>
      <c r="CP57" s="290"/>
      <c r="CQ57" s="290"/>
      <c r="CR57" s="290"/>
      <c r="CS57" s="290"/>
      <c r="CT57" s="290"/>
      <c r="CU57" s="290"/>
      <c r="CV57" s="290"/>
      <c r="CW57" s="290"/>
      <c r="CX57" s="290"/>
      <c r="CY57" s="290"/>
      <c r="CZ57" s="290"/>
      <c r="DA57" s="290"/>
      <c r="DB57" s="290"/>
      <c r="DC57" s="290"/>
      <c r="DD57" s="290"/>
      <c r="DE57" s="290"/>
      <c r="DF57" s="290"/>
      <c r="DG57" s="290"/>
      <c r="DH57" s="290"/>
      <c r="DI57" s="290"/>
      <c r="DJ57" s="290"/>
      <c r="DK57" s="290"/>
      <c r="DL57" s="290"/>
      <c r="DM57" s="290"/>
      <c r="DN57" s="290"/>
      <c r="DO57" s="290"/>
      <c r="DP57" s="290"/>
      <c r="DQ57" s="290"/>
      <c r="DR57" s="290"/>
      <c r="DS57" s="290"/>
      <c r="DT57" s="290"/>
      <c r="DU57" s="290"/>
      <c r="DV57" s="290"/>
      <c r="DW57" s="290"/>
      <c r="DX57" s="290"/>
      <c r="DY57" s="290"/>
      <c r="DZ57" s="290"/>
      <c r="EA57" s="290"/>
      <c r="EB57" s="290"/>
      <c r="EC57" s="290"/>
      <c r="ED57" s="290"/>
      <c r="EE57" s="290"/>
      <c r="EF57" s="290"/>
      <c r="EG57" s="290"/>
      <c r="EH57" s="290"/>
      <c r="EI57" s="290"/>
      <c r="EJ57" s="290"/>
      <c r="EK57" s="290"/>
      <c r="EL57" s="290"/>
      <c r="EM57" s="290"/>
      <c r="EN57" s="290"/>
      <c r="EO57" s="290"/>
      <c r="EP57" s="290"/>
      <c r="EQ57" s="290"/>
      <c r="ER57" s="290"/>
      <c r="ES57" s="290"/>
      <c r="ET57" s="290"/>
      <c r="EU57" s="290"/>
      <c r="EV57" s="290"/>
      <c r="EW57" s="290"/>
      <c r="EX57" s="290"/>
      <c r="EY57" s="290"/>
      <c r="EZ57" s="290"/>
      <c r="FA57" s="290"/>
      <c r="FB57" s="290"/>
      <c r="FC57" s="290"/>
      <c r="FD57" s="290"/>
      <c r="FE57" s="290"/>
      <c r="FF57" s="290"/>
      <c r="FG57" s="290"/>
      <c r="FH57" s="290"/>
      <c r="FI57" s="290"/>
      <c r="FJ57" s="290"/>
      <c r="FK57" s="290"/>
      <c r="FL57" s="290"/>
      <c r="FM57" s="290"/>
      <c r="FN57" s="290"/>
      <c r="FO57" s="290"/>
      <c r="FP57" s="290"/>
      <c r="FQ57" s="290"/>
      <c r="FR57" s="290"/>
      <c r="FS57" s="290"/>
      <c r="FT57" s="290"/>
      <c r="FU57" s="290"/>
      <c r="FV57" s="290"/>
      <c r="FW57" s="290"/>
      <c r="FX57" s="290"/>
      <c r="FY57" s="290"/>
      <c r="FZ57" s="290"/>
      <c r="GA57" s="290"/>
      <c r="GB57" s="290"/>
      <c r="GC57" s="290"/>
      <c r="GD57" s="290"/>
      <c r="GE57" s="290"/>
      <c r="GF57" s="290"/>
      <c r="GG57" s="290"/>
      <c r="GH57" s="290"/>
      <c r="GI57" s="290"/>
      <c r="GJ57" s="290"/>
      <c r="GK57" s="290"/>
      <c r="GL57" s="290"/>
      <c r="GM57" s="290"/>
      <c r="GN57" s="290"/>
      <c r="GO57" s="290"/>
      <c r="GP57" s="290"/>
      <c r="GQ57" s="290"/>
      <c r="GR57" s="290"/>
      <c r="GS57" s="290"/>
      <c r="GT57" s="290"/>
      <c r="GU57" s="290"/>
      <c r="GV57" s="290"/>
      <c r="GW57" s="290"/>
      <c r="GX57" s="290"/>
      <c r="GY57" s="290"/>
      <c r="GZ57" s="290"/>
      <c r="HA57" s="290"/>
      <c r="HB57" s="290"/>
      <c r="HC57" s="290"/>
      <c r="HD57" s="290"/>
      <c r="HE57" s="290"/>
      <c r="HF57" s="290"/>
      <c r="HG57" s="290"/>
      <c r="HH57" s="290"/>
      <c r="HI57" s="290"/>
      <c r="HJ57" s="290"/>
      <c r="HK57" s="290"/>
      <c r="HL57" s="290"/>
      <c r="HM57" s="290"/>
      <c r="HN57" s="290"/>
      <c r="HO57" s="290"/>
      <c r="HP57" s="290"/>
      <c r="HQ57" s="290"/>
      <c r="HR57" s="290"/>
      <c r="HS57" s="290"/>
      <c r="HT57" s="290"/>
      <c r="HU57" s="290"/>
      <c r="HV57" s="290"/>
      <c r="HW57" s="290"/>
      <c r="HX57" s="290"/>
      <c r="HY57" s="290"/>
      <c r="HZ57" s="290"/>
      <c r="IA57" s="290"/>
      <c r="IB57" s="290"/>
      <c r="IC57" s="290"/>
      <c r="ID57" s="290"/>
      <c r="IE57" s="290"/>
      <c r="IF57" s="290"/>
      <c r="IG57" s="290"/>
      <c r="IH57" s="290"/>
      <c r="II57" s="290"/>
      <c r="IJ57" s="290"/>
      <c r="IK57" s="290"/>
      <c r="IL57" s="290"/>
      <c r="IM57" s="290"/>
      <c r="IN57" s="290"/>
      <c r="IO57" s="290"/>
      <c r="IP57" s="290"/>
      <c r="IQ57" s="290"/>
      <c r="IR57" s="290"/>
      <c r="IS57" s="290"/>
      <c r="IT57" s="290"/>
      <c r="IU57" s="290"/>
      <c r="IV57" s="290"/>
    </row>
    <row r="58" spans="1:256" s="34" customFormat="1">
      <c r="A58" s="286">
        <v>43</v>
      </c>
      <c r="B58" s="255"/>
      <c r="C58" s="255"/>
      <c r="D58" s="256" t="s">
        <v>96</v>
      </c>
      <c r="E58" s="93">
        <v>4290.8010000000004</v>
      </c>
      <c r="F58" s="93" t="s">
        <v>274</v>
      </c>
      <c r="G58" s="93">
        <v>4282.1289999999999</v>
      </c>
      <c r="H58" s="93" t="s">
        <v>274</v>
      </c>
      <c r="I58" s="93" t="s">
        <v>274</v>
      </c>
      <c r="J58" s="93">
        <v>8.6720000000000006</v>
      </c>
      <c r="K58" s="287">
        <v>43</v>
      </c>
    </row>
    <row r="59" spans="1:256" s="237" customFormat="1" ht="12.75" customHeight="1">
      <c r="A59" s="260"/>
      <c r="B59" s="284"/>
      <c r="C59" s="284"/>
      <c r="D59" s="284"/>
      <c r="E59" s="93"/>
      <c r="F59" s="93"/>
      <c r="G59" s="93"/>
      <c r="H59" s="93"/>
      <c r="I59" s="93"/>
      <c r="J59" s="93"/>
      <c r="K59" s="167"/>
    </row>
    <row r="60" spans="1:256">
      <c r="A60" s="260"/>
      <c r="B60" s="255"/>
      <c r="C60" s="255"/>
      <c r="D60" s="261"/>
      <c r="E60" s="262"/>
      <c r="F60" s="263"/>
      <c r="G60" s="262" t="s">
        <v>318</v>
      </c>
      <c r="H60" s="264" t="s">
        <v>158</v>
      </c>
      <c r="I60" s="263"/>
      <c r="K60" s="260"/>
      <c r="R60" s="243"/>
      <c r="S60" s="243"/>
    </row>
    <row r="61" spans="1:256" ht="12.75" customHeight="1" thickBot="1">
      <c r="A61" s="265"/>
      <c r="B61" s="265"/>
      <c r="C61" s="265"/>
      <c r="D61" s="234"/>
      <c r="E61" s="235"/>
      <c r="F61" s="229"/>
      <c r="G61" s="229"/>
      <c r="H61" s="229"/>
      <c r="I61" s="229"/>
      <c r="K61" s="233"/>
      <c r="R61" s="243"/>
      <c r="S61" s="243"/>
    </row>
    <row r="62" spans="1:256" ht="12" customHeight="1">
      <c r="A62" s="236"/>
      <c r="B62" s="237"/>
      <c r="C62" s="237"/>
      <c r="D62" s="238"/>
      <c r="E62" s="500" t="s">
        <v>9</v>
      </c>
      <c r="F62" s="239"/>
      <c r="G62" s="240" t="s">
        <v>23</v>
      </c>
      <c r="H62" s="241" t="s">
        <v>24</v>
      </c>
      <c r="I62" s="241"/>
      <c r="J62" s="241"/>
      <c r="K62" s="242"/>
      <c r="M62" s="317"/>
      <c r="N62" s="317"/>
      <c r="O62" s="317"/>
      <c r="P62" s="317"/>
      <c r="Q62" s="317"/>
      <c r="R62" s="317"/>
      <c r="S62" s="243"/>
    </row>
    <row r="63" spans="1:256" ht="24" customHeight="1">
      <c r="A63" s="478" t="s">
        <v>138</v>
      </c>
      <c r="B63" s="243"/>
      <c r="C63" s="243"/>
      <c r="D63" s="479" t="s">
        <v>252</v>
      </c>
      <c r="E63" s="500"/>
      <c r="F63" s="499" t="s">
        <v>149</v>
      </c>
      <c r="G63" s="504" t="s">
        <v>195</v>
      </c>
      <c r="H63" s="245" t="s">
        <v>197</v>
      </c>
      <c r="I63" s="246" t="s">
        <v>196</v>
      </c>
      <c r="J63" s="502" t="s">
        <v>230</v>
      </c>
      <c r="K63" s="490" t="s">
        <v>138</v>
      </c>
      <c r="M63" s="317"/>
      <c r="N63" s="317"/>
      <c r="O63" s="317"/>
      <c r="P63" s="317"/>
      <c r="Q63" s="317"/>
      <c r="R63" s="317"/>
      <c r="S63" s="243"/>
    </row>
    <row r="64" spans="1:256" ht="42" customHeight="1">
      <c r="A64" s="478"/>
      <c r="B64" s="243"/>
      <c r="C64" s="243"/>
      <c r="D64" s="479"/>
      <c r="E64" s="501"/>
      <c r="F64" s="499"/>
      <c r="G64" s="504"/>
      <c r="H64" s="247" t="s">
        <v>150</v>
      </c>
      <c r="I64" s="244" t="s">
        <v>151</v>
      </c>
      <c r="J64" s="503"/>
      <c r="K64" s="490"/>
      <c r="R64" s="243"/>
      <c r="S64" s="243"/>
    </row>
    <row r="65" spans="1:19" ht="12.75" thickBot="1">
      <c r="A65" s="248"/>
      <c r="B65" s="249"/>
      <c r="C65" s="249"/>
      <c r="D65" s="250"/>
      <c r="E65" s="477" t="s">
        <v>95</v>
      </c>
      <c r="F65" s="477"/>
      <c r="G65" s="477"/>
      <c r="H65" s="251" t="s">
        <v>95</v>
      </c>
      <c r="I65" s="251"/>
      <c r="J65" s="252"/>
      <c r="K65" s="253"/>
      <c r="M65" s="317"/>
      <c r="N65" s="317"/>
      <c r="O65" s="317"/>
      <c r="P65" s="317"/>
      <c r="Q65" s="317"/>
      <c r="R65" s="317"/>
      <c r="S65" s="243"/>
    </row>
    <row r="66" spans="1:19" ht="12" customHeight="1">
      <c r="A66" s="266"/>
      <c r="B66" s="242"/>
      <c r="C66" s="237"/>
      <c r="D66" s="256"/>
      <c r="E66" s="257"/>
      <c r="F66" s="231"/>
      <c r="G66" s="257"/>
      <c r="H66" s="257"/>
      <c r="I66" s="257"/>
      <c r="J66" s="267"/>
      <c r="M66" s="317"/>
      <c r="N66" s="317"/>
      <c r="O66" s="317"/>
      <c r="P66" s="317"/>
      <c r="Q66" s="317"/>
      <c r="R66" s="317"/>
      <c r="S66" s="243"/>
    </row>
    <row r="67" spans="1:19">
      <c r="A67" s="304">
        <v>44</v>
      </c>
      <c r="B67" s="237"/>
      <c r="C67" s="305" t="s">
        <v>254</v>
      </c>
      <c r="D67" s="306"/>
      <c r="E67" s="257"/>
      <c r="F67" s="231"/>
      <c r="G67" s="257"/>
      <c r="H67" s="257"/>
      <c r="I67" s="257"/>
      <c r="J67" s="310"/>
      <c r="K67" s="259"/>
      <c r="M67" s="317"/>
      <c r="N67" s="317"/>
      <c r="O67" s="317"/>
      <c r="P67" s="317"/>
      <c r="Q67" s="317"/>
      <c r="R67" s="317"/>
      <c r="S67" s="243"/>
    </row>
    <row r="68" spans="1:19">
      <c r="A68" s="304"/>
      <c r="B68" s="237"/>
      <c r="C68" s="305"/>
      <c r="D68" s="306" t="s">
        <v>255</v>
      </c>
      <c r="E68" s="317"/>
      <c r="F68" s="317"/>
      <c r="G68" s="317"/>
      <c r="H68" s="317"/>
      <c r="I68" s="317"/>
      <c r="J68" s="317"/>
      <c r="K68" s="287">
        <v>44</v>
      </c>
      <c r="M68" s="317"/>
      <c r="N68" s="317"/>
      <c r="O68" s="317"/>
      <c r="P68" s="317"/>
      <c r="Q68" s="317"/>
      <c r="R68" s="317"/>
      <c r="S68" s="243"/>
    </row>
    <row r="69" spans="1:19" s="34" customFormat="1">
      <c r="A69" s="254">
        <v>45</v>
      </c>
      <c r="B69" s="255"/>
      <c r="C69" s="255"/>
      <c r="D69" s="256" t="s">
        <v>68</v>
      </c>
      <c r="E69" s="93">
        <v>201.82499999999999</v>
      </c>
      <c r="F69" s="93" t="s">
        <v>274</v>
      </c>
      <c r="G69" s="93" t="s">
        <v>274</v>
      </c>
      <c r="H69" s="93">
        <v>198.649</v>
      </c>
      <c r="I69" s="93">
        <v>3.1760000000000002</v>
      </c>
      <c r="J69" s="93" t="s">
        <v>274</v>
      </c>
      <c r="K69" s="287">
        <v>45</v>
      </c>
      <c r="M69" s="317"/>
      <c r="N69" s="317"/>
      <c r="O69" s="317"/>
      <c r="P69" s="317"/>
      <c r="Q69" s="317"/>
      <c r="R69" s="317"/>
      <c r="S69" s="237"/>
    </row>
    <row r="70" spans="1:19" s="34" customFormat="1">
      <c r="A70" s="254">
        <v>46</v>
      </c>
      <c r="B70" s="255"/>
      <c r="C70" s="255"/>
      <c r="D70" s="256" t="s">
        <v>191</v>
      </c>
      <c r="E70" s="93"/>
      <c r="F70" s="93"/>
      <c r="G70" s="93"/>
      <c r="H70" s="93"/>
      <c r="I70" s="93"/>
      <c r="J70" s="93"/>
      <c r="K70" s="287"/>
    </row>
    <row r="71" spans="1:19" s="34" customFormat="1" ht="12" customHeight="1">
      <c r="A71" s="254"/>
      <c r="B71" s="255"/>
      <c r="C71" s="255"/>
      <c r="D71" s="256" t="s">
        <v>228</v>
      </c>
      <c r="E71" s="93">
        <v>1384.8330000000001</v>
      </c>
      <c r="F71" s="93" t="s">
        <v>274</v>
      </c>
      <c r="G71" s="93">
        <v>19.678999999999998</v>
      </c>
      <c r="H71" s="93">
        <v>1114.271</v>
      </c>
      <c r="I71" s="93">
        <v>250.88300000000001</v>
      </c>
      <c r="J71" s="93" t="s">
        <v>274</v>
      </c>
      <c r="K71" s="287">
        <v>46</v>
      </c>
    </row>
    <row r="72" spans="1:19" s="34" customFormat="1" ht="12" customHeight="1">
      <c r="A72" s="254">
        <v>47</v>
      </c>
      <c r="B72" s="255"/>
      <c r="C72" s="255"/>
      <c r="D72" s="256" t="s">
        <v>102</v>
      </c>
      <c r="E72" s="93">
        <v>584.71400000000006</v>
      </c>
      <c r="F72" s="93" t="s">
        <v>274</v>
      </c>
      <c r="G72" s="93" t="s">
        <v>274</v>
      </c>
      <c r="H72" s="93">
        <v>536.58199999999999</v>
      </c>
      <c r="I72" s="93">
        <v>48.131999999999998</v>
      </c>
      <c r="J72" s="93" t="s">
        <v>274</v>
      </c>
      <c r="K72" s="287">
        <v>47</v>
      </c>
    </row>
    <row r="73" spans="1:19" s="34" customFormat="1">
      <c r="A73" s="254">
        <v>48</v>
      </c>
      <c r="B73" s="255"/>
      <c r="C73" s="255"/>
      <c r="D73" s="256" t="s">
        <v>69</v>
      </c>
      <c r="E73" s="93">
        <v>1097.837</v>
      </c>
      <c r="F73" s="93" t="s">
        <v>274</v>
      </c>
      <c r="G73" s="93">
        <v>15.696</v>
      </c>
      <c r="H73" s="93">
        <v>498.86599999999999</v>
      </c>
      <c r="I73" s="93">
        <v>583.27499999999998</v>
      </c>
      <c r="J73" s="93" t="s">
        <v>274</v>
      </c>
      <c r="K73" s="287">
        <v>48</v>
      </c>
    </row>
    <row r="74" spans="1:19" s="34" customFormat="1">
      <c r="A74" s="254"/>
      <c r="B74" s="255"/>
      <c r="C74" s="255"/>
      <c r="D74" s="256"/>
      <c r="E74" s="93"/>
      <c r="F74" s="93"/>
      <c r="G74" s="93"/>
      <c r="H74" s="93"/>
      <c r="I74" s="93"/>
      <c r="J74" s="93"/>
      <c r="K74" s="287"/>
    </row>
    <row r="75" spans="1:19" s="34" customFormat="1">
      <c r="A75" s="304">
        <v>49</v>
      </c>
      <c r="B75" s="255"/>
      <c r="C75" s="305" t="s">
        <v>20</v>
      </c>
      <c r="D75" s="256"/>
      <c r="E75" s="93"/>
      <c r="F75" s="93"/>
      <c r="G75" s="93"/>
      <c r="H75" s="93"/>
      <c r="I75" s="93"/>
      <c r="J75" s="93"/>
      <c r="K75" s="309">
        <v>49</v>
      </c>
    </row>
    <row r="76" spans="1:19" s="34" customFormat="1">
      <c r="A76" s="254">
        <v>50</v>
      </c>
      <c r="B76" s="255"/>
      <c r="C76" s="255"/>
      <c r="D76" s="256" t="s">
        <v>70</v>
      </c>
      <c r="E76" s="93">
        <v>4618.299</v>
      </c>
      <c r="F76" s="93">
        <v>6.806</v>
      </c>
      <c r="G76" s="93">
        <v>529.55100000000004</v>
      </c>
      <c r="H76" s="93">
        <v>2114.9479999999999</v>
      </c>
      <c r="I76" s="93">
        <v>1952.9390000000001</v>
      </c>
      <c r="J76" s="93">
        <v>14.055</v>
      </c>
      <c r="K76" s="287">
        <v>50</v>
      </c>
    </row>
    <row r="77" spans="1:19" s="34" customFormat="1">
      <c r="A77" s="254">
        <v>51</v>
      </c>
      <c r="B77" s="255"/>
      <c r="C77" s="255"/>
      <c r="D77" s="256" t="s">
        <v>243</v>
      </c>
      <c r="E77" s="93"/>
      <c r="F77" s="93"/>
      <c r="G77" s="93"/>
      <c r="H77" s="93"/>
      <c r="I77" s="93"/>
      <c r="J77" s="93"/>
      <c r="K77" s="287"/>
    </row>
    <row r="78" spans="1:19" s="34" customFormat="1">
      <c r="A78" s="254"/>
      <c r="B78" s="255"/>
      <c r="C78" s="255"/>
      <c r="D78" s="256" t="s">
        <v>244</v>
      </c>
      <c r="E78" s="93">
        <v>969.53099999999995</v>
      </c>
      <c r="F78" s="93">
        <v>5.7869999999999999</v>
      </c>
      <c r="G78" s="93">
        <v>35.524999999999999</v>
      </c>
      <c r="H78" s="93">
        <v>843.52</v>
      </c>
      <c r="I78" s="93">
        <v>84.698999999999998</v>
      </c>
      <c r="J78" s="93" t="s">
        <v>274</v>
      </c>
      <c r="K78" s="287">
        <v>51</v>
      </c>
    </row>
    <row r="79" spans="1:19" s="34" customFormat="1">
      <c r="A79" s="254">
        <v>52</v>
      </c>
      <c r="B79" s="255"/>
      <c r="C79" s="255"/>
      <c r="D79" s="256" t="s">
        <v>229</v>
      </c>
      <c r="E79" s="93">
        <v>366.274</v>
      </c>
      <c r="F79" s="93">
        <v>3.403</v>
      </c>
      <c r="G79" s="93">
        <v>22.16</v>
      </c>
      <c r="H79" s="93">
        <v>260.51600000000002</v>
      </c>
      <c r="I79" s="93">
        <v>80.194999999999993</v>
      </c>
      <c r="J79" s="93" t="s">
        <v>274</v>
      </c>
      <c r="K79" s="287">
        <v>52</v>
      </c>
    </row>
    <row r="80" spans="1:19" s="34" customFormat="1">
      <c r="A80" s="254">
        <v>53</v>
      </c>
      <c r="B80" s="255"/>
      <c r="C80" s="255"/>
      <c r="D80" s="256" t="s">
        <v>154</v>
      </c>
      <c r="E80" s="93">
        <v>21822.257000000001</v>
      </c>
      <c r="F80" s="93">
        <v>11.493</v>
      </c>
      <c r="G80" s="93">
        <v>1045.7739999999999</v>
      </c>
      <c r="H80" s="93">
        <v>10341.798000000001</v>
      </c>
      <c r="I80" s="93">
        <v>10404.781000000001</v>
      </c>
      <c r="J80" s="93">
        <v>18.411000000000001</v>
      </c>
      <c r="K80" s="287">
        <v>53</v>
      </c>
    </row>
    <row r="81" spans="1:11" s="34" customFormat="1">
      <c r="A81" s="254">
        <v>54</v>
      </c>
      <c r="B81" s="255"/>
      <c r="C81" s="255"/>
      <c r="D81" s="256" t="s">
        <v>245</v>
      </c>
      <c r="E81" s="93">
        <v>18215.406999999999</v>
      </c>
      <c r="F81" s="93">
        <v>2.2040000000000002</v>
      </c>
      <c r="G81" s="93">
        <v>833.08600000000001</v>
      </c>
      <c r="H81" s="93">
        <v>7714.3540000000003</v>
      </c>
      <c r="I81" s="93">
        <v>9657.7019999999993</v>
      </c>
      <c r="J81" s="93">
        <v>8.0609999999999999</v>
      </c>
      <c r="K81" s="287">
        <v>54</v>
      </c>
    </row>
    <row r="82" spans="1:11" s="34" customFormat="1">
      <c r="A82" s="254">
        <v>55</v>
      </c>
      <c r="B82" s="255"/>
      <c r="C82" s="255"/>
      <c r="D82" s="256" t="s">
        <v>155</v>
      </c>
      <c r="E82" s="93">
        <v>2466.12</v>
      </c>
      <c r="F82" s="93" t="s">
        <v>274</v>
      </c>
      <c r="G82" s="93">
        <v>27.556999999999999</v>
      </c>
      <c r="H82" s="93">
        <v>863.15599999999995</v>
      </c>
      <c r="I82" s="93">
        <v>1574.1669999999999</v>
      </c>
      <c r="J82" s="93">
        <v>1.24</v>
      </c>
      <c r="K82" s="287">
        <v>55</v>
      </c>
    </row>
    <row r="83" spans="1:11" s="34" customFormat="1">
      <c r="A83" s="254">
        <v>56</v>
      </c>
      <c r="B83" s="255"/>
      <c r="C83" s="255"/>
      <c r="D83" s="256" t="s">
        <v>71</v>
      </c>
      <c r="E83" s="93">
        <v>948.60199999999998</v>
      </c>
      <c r="F83" s="93">
        <v>5.6289999999999996</v>
      </c>
      <c r="G83" s="93">
        <v>8.1940000000000008</v>
      </c>
      <c r="H83" s="93">
        <v>384.51400000000001</v>
      </c>
      <c r="I83" s="93">
        <v>550.26499999999999</v>
      </c>
      <c r="J83" s="93" t="s">
        <v>274</v>
      </c>
      <c r="K83" s="287">
        <v>56</v>
      </c>
    </row>
    <row r="84" spans="1:11" s="34" customFormat="1">
      <c r="A84" s="254">
        <v>57</v>
      </c>
      <c r="B84" s="255"/>
      <c r="C84" s="255"/>
      <c r="D84" s="256" t="s">
        <v>192</v>
      </c>
      <c r="E84" s="93">
        <v>1480.835</v>
      </c>
      <c r="F84" s="93">
        <v>1.1339999999999999</v>
      </c>
      <c r="G84" s="93">
        <v>49.5</v>
      </c>
      <c r="H84" s="93">
        <v>1061.7860000000001</v>
      </c>
      <c r="I84" s="93">
        <v>368.41500000000002</v>
      </c>
      <c r="J84" s="93" t="s">
        <v>274</v>
      </c>
      <c r="K84" s="287">
        <v>57</v>
      </c>
    </row>
    <row r="85" spans="1:11" s="34" customFormat="1">
      <c r="A85" s="254">
        <v>58</v>
      </c>
      <c r="B85" s="255"/>
      <c r="C85" s="255"/>
      <c r="D85" s="256" t="s">
        <v>72</v>
      </c>
      <c r="E85" s="93">
        <v>5159.308</v>
      </c>
      <c r="F85" s="93">
        <v>2.2949999999999999</v>
      </c>
      <c r="G85" s="93">
        <v>415.964</v>
      </c>
      <c r="H85" s="93">
        <v>3676.556</v>
      </c>
      <c r="I85" s="93">
        <v>1064.4929999999999</v>
      </c>
      <c r="J85" s="93" t="s">
        <v>274</v>
      </c>
      <c r="K85" s="287">
        <v>58</v>
      </c>
    </row>
    <row r="86" spans="1:11" s="34" customFormat="1">
      <c r="A86" s="254">
        <v>59</v>
      </c>
      <c r="B86" s="255"/>
      <c r="C86" s="255"/>
      <c r="D86" s="256" t="s">
        <v>61</v>
      </c>
      <c r="E86" s="93">
        <v>15953.344999999999</v>
      </c>
      <c r="F86" s="93">
        <v>7.7519999999999998</v>
      </c>
      <c r="G86" s="93">
        <v>69.441999999999993</v>
      </c>
      <c r="H86" s="93">
        <v>8555.2790000000005</v>
      </c>
      <c r="I86" s="93">
        <v>7304.3360000000002</v>
      </c>
      <c r="J86" s="93">
        <v>16.536000000000001</v>
      </c>
      <c r="K86" s="287">
        <v>59</v>
      </c>
    </row>
    <row r="87" spans="1:11" s="34" customFormat="1">
      <c r="A87" s="254">
        <v>60</v>
      </c>
      <c r="B87" s="255"/>
      <c r="C87" s="255"/>
      <c r="D87" s="256" t="s">
        <v>246</v>
      </c>
      <c r="E87" s="93">
        <v>5289.0439999999999</v>
      </c>
      <c r="F87" s="93">
        <v>0.4</v>
      </c>
      <c r="G87" s="93">
        <v>100.875</v>
      </c>
      <c r="H87" s="93">
        <v>2186.8150000000001</v>
      </c>
      <c r="I87" s="93">
        <v>2999.404</v>
      </c>
      <c r="J87" s="93">
        <v>1.55</v>
      </c>
      <c r="K87" s="287">
        <v>60</v>
      </c>
    </row>
    <row r="88" spans="1:11" s="34" customFormat="1">
      <c r="A88" s="254"/>
      <c r="B88" s="255"/>
      <c r="C88" s="255"/>
      <c r="D88" s="256"/>
      <c r="E88" s="93"/>
      <c r="F88" s="93"/>
      <c r="G88" s="93"/>
      <c r="H88" s="93"/>
      <c r="I88" s="93"/>
      <c r="J88" s="93"/>
      <c r="K88" s="287"/>
    </row>
    <row r="89" spans="1:11" s="34" customFormat="1">
      <c r="A89" s="304">
        <v>61</v>
      </c>
      <c r="B89" s="255"/>
      <c r="C89" s="306" t="s">
        <v>256</v>
      </c>
      <c r="D89" s="256"/>
      <c r="E89" s="93"/>
      <c r="F89" s="93"/>
      <c r="G89" s="93"/>
      <c r="H89" s="93"/>
      <c r="I89" s="93"/>
      <c r="J89" s="93"/>
      <c r="K89" s="309">
        <v>61</v>
      </c>
    </row>
    <row r="90" spans="1:11" s="34" customFormat="1">
      <c r="A90" s="254">
        <v>62</v>
      </c>
      <c r="B90" s="255"/>
      <c r="C90" s="255"/>
      <c r="D90" s="256" t="s">
        <v>73</v>
      </c>
      <c r="E90" s="93">
        <v>834.37400000000002</v>
      </c>
      <c r="F90" s="93" t="s">
        <v>274</v>
      </c>
      <c r="G90" s="93">
        <v>50.673000000000002</v>
      </c>
      <c r="H90" s="93">
        <v>164.185</v>
      </c>
      <c r="I90" s="93">
        <v>619.51599999999996</v>
      </c>
      <c r="J90" s="93" t="s">
        <v>274</v>
      </c>
      <c r="K90" s="287">
        <v>62</v>
      </c>
    </row>
    <row r="91" spans="1:11" s="34" customFormat="1">
      <c r="A91" s="254">
        <v>63</v>
      </c>
      <c r="B91" s="255"/>
      <c r="C91" s="255"/>
      <c r="D91" s="256" t="s">
        <v>193</v>
      </c>
      <c r="E91" s="93">
        <v>69.173000000000002</v>
      </c>
      <c r="F91" s="93" t="s">
        <v>274</v>
      </c>
      <c r="G91" s="93" t="s">
        <v>274</v>
      </c>
      <c r="H91" s="93">
        <v>69.173000000000002</v>
      </c>
      <c r="I91" s="93" t="s">
        <v>274</v>
      </c>
      <c r="J91" s="93" t="s">
        <v>274</v>
      </c>
      <c r="K91" s="287">
        <v>63</v>
      </c>
    </row>
    <row r="92" spans="1:11" s="34" customFormat="1">
      <c r="A92" s="254">
        <v>64</v>
      </c>
      <c r="B92" s="255"/>
      <c r="C92" s="255"/>
      <c r="D92" s="256" t="s">
        <v>74</v>
      </c>
      <c r="E92" s="93">
        <v>534.36400000000003</v>
      </c>
      <c r="F92" s="93" t="s">
        <v>274</v>
      </c>
      <c r="G92" s="93">
        <v>0.121</v>
      </c>
      <c r="H92" s="93">
        <v>52.924999999999997</v>
      </c>
      <c r="I92" s="93">
        <v>481.31799999999998</v>
      </c>
      <c r="J92" s="93" t="s">
        <v>274</v>
      </c>
      <c r="K92" s="287">
        <v>64</v>
      </c>
    </row>
    <row r="93" spans="1:11" s="34" customFormat="1">
      <c r="A93" s="254">
        <v>65</v>
      </c>
      <c r="B93" s="255"/>
      <c r="C93" s="255"/>
      <c r="D93" s="256" t="s">
        <v>75</v>
      </c>
      <c r="E93" s="93">
        <v>349.65699999999998</v>
      </c>
      <c r="F93" s="93" t="s">
        <v>274</v>
      </c>
      <c r="G93" s="93">
        <v>73.061999999999998</v>
      </c>
      <c r="H93" s="93">
        <v>166.215</v>
      </c>
      <c r="I93" s="93">
        <v>108.79</v>
      </c>
      <c r="J93" s="93">
        <v>1.59</v>
      </c>
      <c r="K93" s="287">
        <v>65</v>
      </c>
    </row>
    <row r="94" spans="1:11" s="34" customFormat="1">
      <c r="A94" s="254"/>
      <c r="B94" s="255"/>
      <c r="C94" s="255"/>
      <c r="D94" s="256"/>
      <c r="E94" s="93"/>
      <c r="F94" s="93"/>
      <c r="G94" s="93"/>
      <c r="H94" s="93"/>
      <c r="I94" s="93"/>
      <c r="J94" s="93"/>
      <c r="K94" s="287"/>
    </row>
    <row r="95" spans="1:11" s="34" customFormat="1">
      <c r="A95" s="304">
        <v>66</v>
      </c>
      <c r="B95" s="255"/>
      <c r="C95" s="305" t="s">
        <v>257</v>
      </c>
      <c r="D95" s="306"/>
      <c r="E95" s="317">
        <v>689.97900000000004</v>
      </c>
      <c r="F95" s="317">
        <v>176.685</v>
      </c>
      <c r="G95" s="317">
        <v>603.53599999999994</v>
      </c>
      <c r="H95" s="317">
        <v>-209.917</v>
      </c>
      <c r="I95" s="317">
        <v>101.985</v>
      </c>
      <c r="J95" s="317">
        <v>17.690000000000001</v>
      </c>
      <c r="K95" s="309">
        <v>66</v>
      </c>
    </row>
    <row r="96" spans="1:11" s="34" customFormat="1">
      <c r="A96" s="254"/>
      <c r="B96" s="255"/>
      <c r="C96" s="255"/>
      <c r="D96" s="256"/>
      <c r="E96" s="317"/>
      <c r="F96" s="317"/>
      <c r="G96" s="317"/>
      <c r="H96" s="317"/>
      <c r="I96" s="317"/>
      <c r="J96" s="317"/>
      <c r="K96" s="287"/>
    </row>
    <row r="97" spans="1:12" s="34" customFormat="1">
      <c r="A97" s="304">
        <v>67</v>
      </c>
      <c r="B97" s="255"/>
      <c r="C97" s="305" t="s">
        <v>258</v>
      </c>
      <c r="D97" s="256"/>
      <c r="E97" s="317"/>
      <c r="F97" s="317"/>
      <c r="G97" s="317"/>
      <c r="H97" s="317"/>
      <c r="I97" s="317"/>
      <c r="J97" s="317"/>
      <c r="K97" s="309">
        <v>67</v>
      </c>
    </row>
    <row r="98" spans="1:12" s="34" customFormat="1">
      <c r="A98" s="254">
        <v>68</v>
      </c>
      <c r="B98" s="255"/>
      <c r="C98" s="255"/>
      <c r="D98" s="256" t="s">
        <v>100</v>
      </c>
      <c r="E98" s="93">
        <v>30102.53</v>
      </c>
      <c r="F98" s="93">
        <v>1973.662</v>
      </c>
      <c r="G98" s="93">
        <v>12898.021000000001</v>
      </c>
      <c r="H98" s="93">
        <v>7437.4579999999996</v>
      </c>
      <c r="I98" s="93">
        <v>7938.7759999999998</v>
      </c>
      <c r="J98" s="93">
        <v>-145.387</v>
      </c>
      <c r="K98" s="287">
        <v>68</v>
      </c>
    </row>
    <row r="99" spans="1:12" s="34" customFormat="1">
      <c r="A99" s="254">
        <v>69</v>
      </c>
      <c r="B99" s="255"/>
      <c r="C99" s="255"/>
      <c r="D99" s="256" t="s">
        <v>156</v>
      </c>
      <c r="E99" s="93">
        <v>27.190999999999999</v>
      </c>
      <c r="F99" s="93" t="s">
        <v>274</v>
      </c>
      <c r="G99" s="93">
        <v>27.190999999999999</v>
      </c>
      <c r="H99" s="93" t="s">
        <v>274</v>
      </c>
      <c r="I99" s="93" t="s">
        <v>274</v>
      </c>
      <c r="J99" s="93" t="s">
        <v>274</v>
      </c>
      <c r="K99" s="287">
        <v>69</v>
      </c>
    </row>
    <row r="100" spans="1:12" s="34" customFormat="1">
      <c r="A100" s="254">
        <v>70</v>
      </c>
      <c r="B100" s="255"/>
      <c r="C100" s="255"/>
      <c r="D100" s="256" t="s">
        <v>76</v>
      </c>
      <c r="E100" s="93">
        <v>2500.9450000000002</v>
      </c>
      <c r="F100" s="93">
        <v>87.093999999999994</v>
      </c>
      <c r="G100" s="93">
        <v>263.92399999999998</v>
      </c>
      <c r="H100" s="93">
        <v>551.09500000000003</v>
      </c>
      <c r="I100" s="93">
        <v>1598.8320000000001</v>
      </c>
      <c r="J100" s="93" t="s">
        <v>274</v>
      </c>
      <c r="K100" s="287">
        <v>70</v>
      </c>
    </row>
    <row r="101" spans="1:12" s="34" customFormat="1">
      <c r="A101" s="254">
        <v>71</v>
      </c>
      <c r="B101" s="255"/>
      <c r="C101" s="255"/>
      <c r="D101" s="256" t="s">
        <v>77</v>
      </c>
      <c r="E101" s="93">
        <v>1413.375</v>
      </c>
      <c r="F101" s="93">
        <v>208.61799999999999</v>
      </c>
      <c r="G101" s="93">
        <v>1146.798</v>
      </c>
      <c r="H101" s="93">
        <v>57.959000000000003</v>
      </c>
      <c r="I101" s="93" t="s">
        <v>274</v>
      </c>
      <c r="J101" s="93" t="s">
        <v>274</v>
      </c>
      <c r="K101" s="287">
        <v>71</v>
      </c>
    </row>
    <row r="102" spans="1:12" s="34" customFormat="1">
      <c r="A102" s="254">
        <v>72</v>
      </c>
      <c r="B102" s="255"/>
      <c r="C102" s="255"/>
      <c r="D102" s="256" t="s">
        <v>101</v>
      </c>
      <c r="E102" s="93">
        <v>11845.271000000001</v>
      </c>
      <c r="F102" s="93">
        <v>76.701999999999998</v>
      </c>
      <c r="G102" s="93">
        <v>3583.4639999999999</v>
      </c>
      <c r="H102" s="93">
        <v>441.63</v>
      </c>
      <c r="I102" s="93">
        <v>7610.4579999999996</v>
      </c>
      <c r="J102" s="93">
        <v>133.017</v>
      </c>
      <c r="K102" s="287">
        <v>72</v>
      </c>
    </row>
    <row r="103" spans="1:12" s="34" customFormat="1">
      <c r="A103" s="254">
        <v>73</v>
      </c>
      <c r="B103" s="255"/>
      <c r="C103" s="255"/>
      <c r="D103" s="256" t="s">
        <v>157</v>
      </c>
      <c r="E103" s="93">
        <v>42461.252999999997</v>
      </c>
      <c r="F103" s="93">
        <v>12.079000000000001</v>
      </c>
      <c r="G103" s="93">
        <v>5320.5280000000002</v>
      </c>
      <c r="H103" s="93">
        <v>65.358000000000004</v>
      </c>
      <c r="I103" s="93">
        <v>37062.25</v>
      </c>
      <c r="J103" s="93">
        <v>1.038</v>
      </c>
      <c r="K103" s="287">
        <v>73</v>
      </c>
    </row>
    <row r="104" spans="1:12" s="34" customFormat="1">
      <c r="A104" s="254">
        <v>74</v>
      </c>
      <c r="B104" s="255"/>
      <c r="C104" s="255"/>
      <c r="D104" s="256" t="s">
        <v>78</v>
      </c>
      <c r="E104" s="93">
        <v>253.495</v>
      </c>
      <c r="F104" s="93" t="s">
        <v>274</v>
      </c>
      <c r="G104" s="93">
        <v>253.495</v>
      </c>
      <c r="H104" s="93" t="s">
        <v>274</v>
      </c>
      <c r="I104" s="93" t="s">
        <v>274</v>
      </c>
      <c r="J104" s="93" t="s">
        <v>274</v>
      </c>
      <c r="K104" s="287">
        <v>74</v>
      </c>
    </row>
    <row r="105" spans="1:12" s="34" customFormat="1">
      <c r="A105" s="254">
        <v>75</v>
      </c>
      <c r="B105" s="255"/>
      <c r="C105" s="255"/>
      <c r="D105" s="256" t="s">
        <v>79</v>
      </c>
      <c r="E105" s="93">
        <v>191.21899999999999</v>
      </c>
      <c r="F105" s="93">
        <v>144.84700000000001</v>
      </c>
      <c r="G105" s="93">
        <v>41.884</v>
      </c>
      <c r="H105" s="93" t="s">
        <v>274</v>
      </c>
      <c r="I105" s="93">
        <v>4.4880000000000004</v>
      </c>
      <c r="J105" s="93" t="s">
        <v>274</v>
      </c>
      <c r="K105" s="287">
        <v>75</v>
      </c>
    </row>
    <row r="106" spans="1:12" s="34" customFormat="1">
      <c r="A106" s="254">
        <v>76</v>
      </c>
      <c r="B106" s="255"/>
      <c r="C106" s="255"/>
      <c r="D106" s="256" t="s">
        <v>169</v>
      </c>
      <c r="E106" s="93"/>
      <c r="F106" s="93"/>
      <c r="G106" s="93"/>
      <c r="H106" s="93"/>
      <c r="I106" s="93"/>
      <c r="J106" s="93"/>
      <c r="K106" s="287"/>
    </row>
    <row r="107" spans="1:12" s="34" customFormat="1">
      <c r="A107" s="254"/>
      <c r="B107" s="255"/>
      <c r="C107" s="255"/>
      <c r="D107" s="256" t="s">
        <v>170</v>
      </c>
      <c r="E107" s="93" t="s">
        <v>274</v>
      </c>
      <c r="F107" s="93" t="s">
        <v>274</v>
      </c>
      <c r="G107" s="93" t="s">
        <v>274</v>
      </c>
      <c r="H107" s="93" t="s">
        <v>274</v>
      </c>
      <c r="I107" s="93" t="s">
        <v>274</v>
      </c>
      <c r="J107" s="93" t="s">
        <v>274</v>
      </c>
      <c r="K107" s="287">
        <v>76</v>
      </c>
      <c r="L107" s="93"/>
    </row>
    <row r="108" spans="1:12" s="34" customFormat="1">
      <c r="A108" s="254"/>
      <c r="B108" s="255"/>
      <c r="C108" s="255"/>
      <c r="D108" s="256"/>
      <c r="E108" s="93"/>
      <c r="F108" s="93"/>
      <c r="G108" s="93"/>
      <c r="H108" s="93"/>
      <c r="I108" s="93"/>
      <c r="J108" s="93"/>
      <c r="K108" s="287"/>
    </row>
    <row r="109" spans="1:12">
      <c r="A109" s="304">
        <v>77</v>
      </c>
      <c r="B109" s="255"/>
      <c r="C109" s="305" t="s">
        <v>259</v>
      </c>
      <c r="D109" s="256"/>
      <c r="E109" s="93"/>
      <c r="F109" s="93"/>
      <c r="G109" s="93"/>
      <c r="H109" s="93"/>
      <c r="I109" s="93"/>
      <c r="J109" s="93"/>
      <c r="K109" s="309">
        <v>77</v>
      </c>
    </row>
    <row r="110" spans="1:12">
      <c r="A110" s="254">
        <v>78</v>
      </c>
      <c r="B110" s="255"/>
      <c r="C110" s="255"/>
      <c r="D110" s="256" t="s">
        <v>268</v>
      </c>
      <c r="E110" s="93">
        <v>17.606000000000002</v>
      </c>
      <c r="F110" s="93" t="s">
        <v>274</v>
      </c>
      <c r="G110" s="93">
        <v>17.606000000000002</v>
      </c>
      <c r="H110" s="93" t="s">
        <v>274</v>
      </c>
      <c r="I110" s="93" t="s">
        <v>274</v>
      </c>
      <c r="J110" s="93" t="s">
        <v>274</v>
      </c>
      <c r="K110" s="287">
        <v>78</v>
      </c>
    </row>
    <row r="111" spans="1:12" s="34" customFormat="1">
      <c r="A111" s="254"/>
      <c r="B111" s="255"/>
      <c r="C111" s="255"/>
      <c r="D111" s="256"/>
      <c r="E111" s="93"/>
      <c r="F111" s="93"/>
      <c r="G111" s="93"/>
      <c r="H111" s="93"/>
      <c r="I111" s="93"/>
      <c r="J111" s="93"/>
      <c r="K111" s="287"/>
    </row>
    <row r="112" spans="1:12" s="302" customFormat="1">
      <c r="A112" s="308">
        <v>79</v>
      </c>
      <c r="B112" s="300"/>
      <c r="C112" s="300"/>
      <c r="D112" s="301" t="s">
        <v>80</v>
      </c>
      <c r="E112" s="317">
        <v>1548077.4939999999</v>
      </c>
      <c r="F112" s="317">
        <v>589521.38399999996</v>
      </c>
      <c r="G112" s="317">
        <v>657378.32200000004</v>
      </c>
      <c r="H112" s="317">
        <v>95922.832999999999</v>
      </c>
      <c r="I112" s="317">
        <v>197733.75599999999</v>
      </c>
      <c r="J112" s="317">
        <v>7357.2849999999999</v>
      </c>
      <c r="K112" s="309">
        <v>79</v>
      </c>
    </row>
    <row r="113" spans="5:10">
      <c r="E113" s="93"/>
      <c r="F113" s="93"/>
      <c r="G113" s="93"/>
      <c r="H113" s="93"/>
      <c r="I113" s="93"/>
      <c r="J113" s="93"/>
    </row>
    <row r="114" spans="5:10">
      <c r="E114" s="93"/>
      <c r="F114" s="93"/>
      <c r="G114" s="93"/>
      <c r="H114" s="93"/>
      <c r="I114" s="93"/>
      <c r="J114" s="93"/>
    </row>
    <row r="116" spans="5:10">
      <c r="E116" s="93"/>
      <c r="F116" s="93"/>
      <c r="G116" s="93"/>
      <c r="H116" s="93"/>
      <c r="I116" s="93"/>
      <c r="J116" s="93"/>
    </row>
    <row r="117" spans="5:10">
      <c r="E117" s="93"/>
      <c r="F117" s="93"/>
      <c r="G117" s="93"/>
      <c r="H117" s="93"/>
      <c r="I117" s="93"/>
      <c r="J117" s="93"/>
    </row>
    <row r="118" spans="5:10">
      <c r="E118" s="93"/>
      <c r="F118" s="93"/>
      <c r="G118" s="93"/>
      <c r="H118" s="93"/>
      <c r="I118" s="93"/>
      <c r="J118" s="93"/>
    </row>
    <row r="119" spans="5:10">
      <c r="E119" s="93"/>
      <c r="F119" s="93"/>
      <c r="G119" s="93"/>
      <c r="H119" s="93"/>
      <c r="I119" s="93"/>
      <c r="J119" s="93"/>
    </row>
    <row r="120" spans="5:10">
      <c r="E120" s="93"/>
      <c r="F120" s="93"/>
      <c r="G120" s="93"/>
      <c r="H120" s="93"/>
      <c r="I120" s="93"/>
      <c r="J120" s="93"/>
    </row>
    <row r="121" spans="5:10">
      <c r="E121" s="93"/>
      <c r="F121" s="93"/>
      <c r="G121" s="93"/>
      <c r="H121" s="93"/>
      <c r="I121" s="93"/>
      <c r="J121" s="93"/>
    </row>
  </sheetData>
  <mergeCells count="16">
    <mergeCell ref="K63:K64"/>
    <mergeCell ref="E62:E64"/>
    <mergeCell ref="J4:J5"/>
    <mergeCell ref="E65:G65"/>
    <mergeCell ref="G63:G64"/>
    <mergeCell ref="J63:J64"/>
    <mergeCell ref="K4:K5"/>
    <mergeCell ref="E6:G6"/>
    <mergeCell ref="E3:E5"/>
    <mergeCell ref="F4:F5"/>
    <mergeCell ref="G4:G5"/>
    <mergeCell ref="D4:D5"/>
    <mergeCell ref="D63:D64"/>
    <mergeCell ref="F63:F64"/>
    <mergeCell ref="A63:A64"/>
    <mergeCell ref="A4:A5"/>
  </mergeCells>
  <phoneticPr fontId="11" type="noConversion"/>
  <pageMargins left="0.74803149606299213" right="0.62992125984251968" top="0.98425196850393704" bottom="0.98425196850393704" header="0.51181102362204722" footer="0.51181102362204722"/>
  <pageSetup paperSize="9" scale="95" fitToHeight="2" pageOrder="overThenDown" orientation="portrait" r:id="rId1"/>
  <headerFooter alignWithMargins="0">
    <oddHeader>&amp;C- &amp;P -</oddHeader>
  </headerFooter>
  <rowBreaks count="1" manualBreakCount="1">
    <brk id="5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R49"/>
  <sheetViews>
    <sheetView zoomScaleNormal="100" workbookViewId="0">
      <selection activeCell="I35" sqref="I35"/>
    </sheetView>
  </sheetViews>
  <sheetFormatPr baseColWidth="10" defaultRowHeight="12.75"/>
  <cols>
    <col min="1" max="1" width="5.7109375" style="42" customWidth="1"/>
    <col min="2" max="2" width="0.85546875" style="7" customWidth="1"/>
    <col min="3" max="3" width="63.42578125" style="7" customWidth="1"/>
    <col min="4" max="4" width="14.5703125" style="23" customWidth="1"/>
    <col min="5" max="10" width="14" style="23" customWidth="1"/>
    <col min="11" max="11" width="0.85546875" customWidth="1"/>
    <col min="12" max="12" width="5.7109375" style="7" customWidth="1"/>
  </cols>
  <sheetData>
    <row r="1" spans="1:18" s="41" customFormat="1">
      <c r="A1" s="58"/>
      <c r="B1" s="1"/>
      <c r="C1" s="1"/>
      <c r="D1" s="6" t="s">
        <v>209</v>
      </c>
      <c r="E1" s="57" t="s">
        <v>319</v>
      </c>
      <c r="G1"/>
      <c r="H1"/>
      <c r="I1" s="25"/>
      <c r="J1"/>
      <c r="L1" s="33"/>
    </row>
    <row r="2" spans="1:18" ht="13.5" thickBot="1">
      <c r="G2" s="124"/>
    </row>
    <row r="3" spans="1:18">
      <c r="A3" s="59"/>
      <c r="B3" s="22"/>
      <c r="C3" s="44"/>
      <c r="D3" s="122"/>
      <c r="E3" s="77" t="s">
        <v>46</v>
      </c>
      <c r="F3" s="77"/>
      <c r="G3" s="79"/>
      <c r="H3" s="77"/>
      <c r="I3" s="77"/>
      <c r="J3" s="77"/>
      <c r="K3" s="78"/>
      <c r="L3" s="22"/>
    </row>
    <row r="4" spans="1:18" ht="12.75" customHeight="1">
      <c r="A4" s="507" t="s">
        <v>138</v>
      </c>
      <c r="B4" s="11"/>
      <c r="C4" s="29" t="s">
        <v>139</v>
      </c>
      <c r="D4" s="512" t="s">
        <v>9</v>
      </c>
      <c r="E4" s="126"/>
      <c r="F4" s="71"/>
      <c r="G4" s="71"/>
      <c r="H4" s="71"/>
      <c r="I4" s="509" t="s">
        <v>142</v>
      </c>
      <c r="J4" s="152"/>
      <c r="K4" s="155"/>
      <c r="L4" s="506" t="s">
        <v>138</v>
      </c>
    </row>
    <row r="5" spans="1:18">
      <c r="A5" s="507"/>
      <c r="C5" s="2"/>
      <c r="D5" s="512"/>
      <c r="E5" s="71" t="s">
        <v>84</v>
      </c>
      <c r="F5" s="508" t="s">
        <v>11</v>
      </c>
      <c r="G5" s="71" t="s">
        <v>85</v>
      </c>
      <c r="H5" s="71" t="s">
        <v>86</v>
      </c>
      <c r="I5" s="510"/>
      <c r="J5" s="153" t="s">
        <v>215</v>
      </c>
      <c r="K5" s="56"/>
      <c r="L5" s="506"/>
    </row>
    <row r="6" spans="1:18">
      <c r="A6" s="507"/>
      <c r="C6" s="2" t="s">
        <v>141</v>
      </c>
      <c r="D6" s="512"/>
      <c r="E6" s="71" t="s">
        <v>87</v>
      </c>
      <c r="F6" s="508"/>
      <c r="G6" s="71" t="s">
        <v>88</v>
      </c>
      <c r="H6" s="71" t="s">
        <v>89</v>
      </c>
      <c r="I6" s="510"/>
      <c r="J6" s="153" t="s">
        <v>194</v>
      </c>
      <c r="K6" s="56"/>
      <c r="L6" s="506"/>
    </row>
    <row r="7" spans="1:18">
      <c r="A7" s="60"/>
      <c r="C7" s="2"/>
      <c r="D7" s="157"/>
      <c r="E7" s="81"/>
      <c r="F7" s="81"/>
      <c r="G7" s="71"/>
      <c r="H7" s="71"/>
      <c r="I7" s="511"/>
      <c r="J7" s="154"/>
      <c r="K7" s="156"/>
      <c r="L7" s="125"/>
    </row>
    <row r="8" spans="1:18" ht="13.5" thickBot="1">
      <c r="A8" s="69"/>
      <c r="B8" s="9"/>
      <c r="C8" s="70"/>
      <c r="D8" s="123" t="s">
        <v>95</v>
      </c>
      <c r="E8" s="66" t="s">
        <v>95</v>
      </c>
      <c r="F8" s="80"/>
      <c r="G8" s="66"/>
      <c r="H8" s="66"/>
      <c r="I8" s="68"/>
      <c r="J8" s="66"/>
      <c r="K8" s="72"/>
      <c r="L8" s="21"/>
    </row>
    <row r="9" spans="1:18" s="41" customFormat="1">
      <c r="A9" s="61"/>
      <c r="B9" s="33"/>
      <c r="C9" s="5"/>
      <c r="D9" s="25"/>
      <c r="E9" s="46"/>
      <c r="F9" s="25"/>
      <c r="G9" s="25"/>
      <c r="H9" s="25"/>
      <c r="I9" s="24"/>
      <c r="J9" s="25"/>
      <c r="K9" s="62"/>
      <c r="L9" s="63"/>
    </row>
    <row r="10" spans="1:18" s="41" customFormat="1">
      <c r="A10" s="147">
        <v>1</v>
      </c>
      <c r="B10" s="33"/>
      <c r="C10" s="5">
        <v>2021</v>
      </c>
      <c r="D10" s="25">
        <v>235772.86499999999</v>
      </c>
      <c r="E10" s="25">
        <v>39967.194000000003</v>
      </c>
      <c r="F10" s="25">
        <v>173694.29800000001</v>
      </c>
      <c r="G10" s="25">
        <v>591.24699999999996</v>
      </c>
      <c r="H10" s="25">
        <v>21455.335999999999</v>
      </c>
      <c r="I10" s="402" t="s">
        <v>274</v>
      </c>
      <c r="J10" s="25">
        <v>64.790000000000006</v>
      </c>
      <c r="K10" s="62"/>
      <c r="L10" s="143">
        <v>1</v>
      </c>
    </row>
    <row r="11" spans="1:18" s="41" customFormat="1">
      <c r="A11" s="147">
        <v>2</v>
      </c>
      <c r="B11" s="33"/>
      <c r="C11" s="5">
        <v>2022</v>
      </c>
      <c r="D11" s="25">
        <v>262892.78700000001</v>
      </c>
      <c r="E11" s="25">
        <v>41126.199999999997</v>
      </c>
      <c r="F11" s="25">
        <v>194572.01300000001</v>
      </c>
      <c r="G11" s="25">
        <v>487.79899999999998</v>
      </c>
      <c r="H11" s="25">
        <v>24935.687000000002</v>
      </c>
      <c r="I11" s="402" t="s">
        <v>274</v>
      </c>
      <c r="J11" s="25">
        <v>1771.088</v>
      </c>
      <c r="K11" s="62"/>
      <c r="L11" s="143">
        <v>2</v>
      </c>
    </row>
    <row r="12" spans="1:18" s="41" customFormat="1">
      <c r="A12" s="147">
        <v>3</v>
      </c>
      <c r="B12" s="33"/>
      <c r="C12" s="5">
        <v>2023</v>
      </c>
      <c r="D12" s="25">
        <v>327620.09999999998</v>
      </c>
      <c r="E12" s="25">
        <v>50025.061000000002</v>
      </c>
      <c r="F12" s="25">
        <v>242925.95699999999</v>
      </c>
      <c r="G12" s="25">
        <v>553.16700000000003</v>
      </c>
      <c r="H12" s="25">
        <v>32857.523000000001</v>
      </c>
      <c r="I12" s="402" t="s">
        <v>274</v>
      </c>
      <c r="J12" s="25">
        <v>1258.3920000000001</v>
      </c>
      <c r="K12" s="62"/>
      <c r="L12" s="143">
        <v>3</v>
      </c>
      <c r="O12" s="390"/>
    </row>
    <row r="13" spans="1:18" s="41" customFormat="1">
      <c r="A13" s="147">
        <v>4</v>
      </c>
      <c r="B13" s="33"/>
      <c r="C13" s="5">
        <v>2024</v>
      </c>
      <c r="D13" s="25">
        <f>SUM(E13:J13)</f>
        <v>293656.58899999998</v>
      </c>
      <c r="E13" s="25">
        <v>43363.866000000002</v>
      </c>
      <c r="F13" s="25">
        <v>216494.46</v>
      </c>
      <c r="G13" s="25">
        <v>491.471</v>
      </c>
      <c r="H13" s="25">
        <v>31152.166000000001</v>
      </c>
      <c r="I13" s="402" t="s">
        <v>274</v>
      </c>
      <c r="J13" s="25">
        <v>2154.6260000000002</v>
      </c>
      <c r="K13" s="62"/>
      <c r="L13" s="143">
        <v>4</v>
      </c>
    </row>
    <row r="14" spans="1:18" s="41" customFormat="1">
      <c r="A14" s="147"/>
      <c r="B14" s="33"/>
      <c r="C14" s="45"/>
      <c r="D14" s="331"/>
      <c r="E14" s="331"/>
      <c r="F14" s="331"/>
      <c r="G14" s="331"/>
      <c r="H14" s="331"/>
      <c r="I14" s="403"/>
      <c r="J14" s="24"/>
      <c r="K14" s="62"/>
      <c r="L14" s="143"/>
      <c r="N14" s="25"/>
      <c r="O14" s="25"/>
      <c r="P14" s="25"/>
      <c r="Q14" s="25"/>
      <c r="R14" s="25"/>
    </row>
    <row r="15" spans="1:18" s="101" customFormat="1">
      <c r="A15" s="148"/>
      <c r="B15" s="33"/>
      <c r="C15" s="133" t="s">
        <v>159</v>
      </c>
      <c r="D15" s="25">
        <v>95922.832999999999</v>
      </c>
      <c r="E15" s="25">
        <v>18218.348999999998</v>
      </c>
      <c r="F15" s="25">
        <v>54565.650999999998</v>
      </c>
      <c r="G15" s="25">
        <v>78.688999999999993</v>
      </c>
      <c r="H15" s="25">
        <v>21899.197</v>
      </c>
      <c r="I15" s="402" t="s">
        <v>274</v>
      </c>
      <c r="J15" s="25">
        <v>1160.9469999999999</v>
      </c>
      <c r="K15" s="134"/>
      <c r="L15" s="144"/>
      <c r="N15" s="23"/>
      <c r="O15" s="23"/>
      <c r="P15" s="23"/>
      <c r="Q15" s="23"/>
      <c r="R15" s="23"/>
    </row>
    <row r="16" spans="1:18">
      <c r="A16" s="149">
        <v>5</v>
      </c>
      <c r="C16" s="12" t="s">
        <v>171</v>
      </c>
      <c r="K16" s="56"/>
      <c r="L16" s="142"/>
      <c r="N16" s="23"/>
      <c r="O16" s="23"/>
      <c r="P16" s="23"/>
      <c r="Q16" s="23"/>
      <c r="R16" s="23"/>
    </row>
    <row r="17" spans="1:18">
      <c r="A17" s="149"/>
      <c r="C17" s="12" t="s">
        <v>178</v>
      </c>
      <c r="K17" s="56"/>
      <c r="L17" s="142"/>
      <c r="N17" s="93"/>
      <c r="O17" s="93"/>
      <c r="P17" s="93"/>
      <c r="Q17" s="93"/>
      <c r="R17" s="93"/>
    </row>
    <row r="18" spans="1:18">
      <c r="A18" s="149"/>
      <c r="C18" s="12" t="s">
        <v>179</v>
      </c>
      <c r="D18" s="93">
        <v>91762.614000000001</v>
      </c>
      <c r="E18" s="93">
        <v>16119.672</v>
      </c>
      <c r="F18" s="93">
        <v>53102.688000000002</v>
      </c>
      <c r="G18" s="93">
        <v>78.688999999999993</v>
      </c>
      <c r="H18" s="93">
        <v>21531.06</v>
      </c>
      <c r="I18" s="401" t="s">
        <v>274</v>
      </c>
      <c r="J18" s="93">
        <v>930.505</v>
      </c>
      <c r="K18" s="56"/>
      <c r="L18" s="145">
        <v>5</v>
      </c>
      <c r="N18" s="93"/>
      <c r="O18" s="93"/>
      <c r="P18" s="93"/>
      <c r="Q18" s="93"/>
      <c r="R18" s="93"/>
    </row>
    <row r="19" spans="1:18">
      <c r="A19" s="149">
        <v>6</v>
      </c>
      <c r="C19" s="12" t="s">
        <v>172</v>
      </c>
      <c r="D19" s="93"/>
      <c r="E19" s="93"/>
      <c r="F19" s="93"/>
      <c r="G19" s="93"/>
      <c r="H19" s="93"/>
      <c r="I19" s="93"/>
      <c r="J19" s="93"/>
      <c r="K19" s="56"/>
      <c r="L19" s="145"/>
      <c r="N19" s="93"/>
      <c r="O19" s="93"/>
      <c r="P19" s="93"/>
      <c r="Q19" s="93"/>
      <c r="R19" s="93"/>
    </row>
    <row r="20" spans="1:18">
      <c r="A20" s="149"/>
      <c r="C20" s="12" t="s">
        <v>177</v>
      </c>
      <c r="D20" s="93">
        <v>51.726999999999997</v>
      </c>
      <c r="E20" s="401" t="s">
        <v>274</v>
      </c>
      <c r="F20" s="93">
        <v>51.726999999999997</v>
      </c>
      <c r="G20" s="401" t="s">
        <v>274</v>
      </c>
      <c r="H20" s="401" t="s">
        <v>274</v>
      </c>
      <c r="I20" s="401" t="s">
        <v>274</v>
      </c>
      <c r="J20" s="401" t="s">
        <v>274</v>
      </c>
      <c r="K20" s="56"/>
      <c r="L20" s="145">
        <v>6</v>
      </c>
      <c r="N20" s="93"/>
      <c r="O20" s="93"/>
      <c r="P20" s="93"/>
      <c r="Q20" s="93"/>
      <c r="R20" s="93"/>
    </row>
    <row r="21" spans="1:18">
      <c r="A21" s="149">
        <v>7</v>
      </c>
      <c r="C21" s="12" t="s">
        <v>160</v>
      </c>
      <c r="D21" s="93">
        <v>2190.4380000000001</v>
      </c>
      <c r="E21" s="93">
        <v>2098.6770000000001</v>
      </c>
      <c r="F21" s="401" t="s">
        <v>274</v>
      </c>
      <c r="G21" s="401" t="s">
        <v>274</v>
      </c>
      <c r="H21" s="401" t="s">
        <v>274</v>
      </c>
      <c r="I21" s="401" t="s">
        <v>274</v>
      </c>
      <c r="J21" s="93">
        <v>91.760999999999996</v>
      </c>
      <c r="K21" s="56"/>
      <c r="L21" s="145">
        <v>7</v>
      </c>
      <c r="N21" s="93"/>
      <c r="O21" s="93"/>
      <c r="P21" s="93"/>
      <c r="Q21" s="93"/>
      <c r="R21" s="93"/>
    </row>
    <row r="22" spans="1:18">
      <c r="A22" s="149">
        <v>8</v>
      </c>
      <c r="C22" s="12" t="s">
        <v>173</v>
      </c>
      <c r="D22" s="93"/>
      <c r="E22" s="93"/>
      <c r="F22" s="93"/>
      <c r="G22" s="93"/>
      <c r="H22" s="93"/>
      <c r="I22" s="93"/>
      <c r="J22" s="93"/>
      <c r="K22" s="56"/>
      <c r="L22" s="145"/>
      <c r="N22" s="93"/>
      <c r="O22" s="391"/>
      <c r="P22" s="93"/>
      <c r="Q22" s="93"/>
      <c r="R22" s="93"/>
    </row>
    <row r="23" spans="1:18">
      <c r="A23" s="149"/>
      <c r="C23" s="12" t="s">
        <v>175</v>
      </c>
      <c r="D23" s="93">
        <v>58.680999999999997</v>
      </c>
      <c r="E23" s="401" t="s">
        <v>274</v>
      </c>
      <c r="F23" s="401" t="s">
        <v>274</v>
      </c>
      <c r="G23" s="401" t="s">
        <v>274</v>
      </c>
      <c r="H23" s="401" t="s">
        <v>274</v>
      </c>
      <c r="I23" s="401" t="s">
        <v>274</v>
      </c>
      <c r="J23" s="93">
        <v>58.680999999999997</v>
      </c>
      <c r="K23" s="56"/>
      <c r="L23" s="145">
        <v>8</v>
      </c>
      <c r="N23" s="93"/>
      <c r="O23" s="93"/>
      <c r="P23" s="93"/>
      <c r="Q23" s="93"/>
      <c r="R23" s="93"/>
    </row>
    <row r="24" spans="1:18">
      <c r="A24" s="149">
        <v>9</v>
      </c>
      <c r="C24" s="12" t="s">
        <v>174</v>
      </c>
      <c r="D24" s="93"/>
      <c r="E24" s="93"/>
      <c r="F24" s="93"/>
      <c r="G24" s="93"/>
      <c r="H24" s="93"/>
      <c r="I24" s="93"/>
      <c r="J24" s="93"/>
      <c r="K24" s="56"/>
      <c r="L24" s="142"/>
      <c r="N24" s="93"/>
      <c r="O24" s="93"/>
      <c r="P24" s="93"/>
      <c r="Q24" s="93"/>
      <c r="R24" s="93"/>
    </row>
    <row r="25" spans="1:18">
      <c r="A25" s="149"/>
      <c r="C25" s="12" t="s">
        <v>176</v>
      </c>
      <c r="D25" s="93">
        <v>1859.373</v>
      </c>
      <c r="E25" s="401" t="s">
        <v>274</v>
      </c>
      <c r="F25" s="93">
        <v>1411.2360000000001</v>
      </c>
      <c r="G25" s="401" t="s">
        <v>274</v>
      </c>
      <c r="H25" s="93">
        <v>368.137</v>
      </c>
      <c r="I25" s="401" t="s">
        <v>274</v>
      </c>
      <c r="J25" s="93">
        <v>80</v>
      </c>
      <c r="K25" s="56"/>
      <c r="L25" s="145">
        <v>9</v>
      </c>
      <c r="N25" s="93"/>
      <c r="O25" s="93"/>
      <c r="P25" s="93"/>
      <c r="Q25" s="93"/>
      <c r="R25" s="93"/>
    </row>
    <row r="26" spans="1:18">
      <c r="A26" s="149"/>
      <c r="C26" s="12"/>
      <c r="K26" s="56"/>
      <c r="L26" s="145"/>
      <c r="N26" s="93"/>
      <c r="O26" s="93"/>
      <c r="P26" s="93"/>
      <c r="Q26" s="93"/>
      <c r="R26" s="93"/>
    </row>
    <row r="27" spans="1:18" s="334" customFormat="1">
      <c r="A27" s="147"/>
      <c r="B27" s="33"/>
      <c r="C27" s="133" t="s">
        <v>3</v>
      </c>
      <c r="D27" s="335">
        <f>SUM(E27:J27)</f>
        <v>197733.75600000002</v>
      </c>
      <c r="E27" s="335">
        <v>25145.517</v>
      </c>
      <c r="F27" s="335">
        <v>161928.80900000001</v>
      </c>
      <c r="G27" s="335">
        <v>412.78199999999998</v>
      </c>
      <c r="H27" s="335">
        <v>9252.9689999999991</v>
      </c>
      <c r="I27" s="402" t="s">
        <v>274</v>
      </c>
      <c r="J27" s="335">
        <v>993.67899999999997</v>
      </c>
      <c r="K27" s="333"/>
      <c r="L27" s="146"/>
      <c r="N27" s="335"/>
      <c r="O27" s="392"/>
      <c r="P27" s="335"/>
      <c r="Q27" s="335"/>
      <c r="R27" s="335"/>
    </row>
    <row r="28" spans="1:18">
      <c r="A28" s="149">
        <v>10</v>
      </c>
      <c r="C28" s="12" t="s">
        <v>187</v>
      </c>
      <c r="D28" s="93">
        <v>77930.755999999994</v>
      </c>
      <c r="E28" s="93">
        <v>7545.3850000000002</v>
      </c>
      <c r="F28" s="93">
        <v>69138.464000000007</v>
      </c>
      <c r="G28" s="93">
        <v>2.11</v>
      </c>
      <c r="H28" s="93">
        <v>1126.877</v>
      </c>
      <c r="I28" s="401" t="s">
        <v>274</v>
      </c>
      <c r="J28" s="93">
        <v>117.92</v>
      </c>
      <c r="K28" s="56"/>
      <c r="L28" s="145">
        <v>10</v>
      </c>
      <c r="N28" s="93"/>
      <c r="O28" s="93"/>
      <c r="P28" s="93"/>
      <c r="Q28" s="93"/>
      <c r="R28" s="93"/>
    </row>
    <row r="29" spans="1:18" s="101" customFormat="1">
      <c r="A29" s="147"/>
      <c r="B29" s="33"/>
      <c r="C29" s="12" t="s">
        <v>4</v>
      </c>
      <c r="D29" s="93"/>
      <c r="E29" s="93"/>
      <c r="F29" s="93"/>
      <c r="G29" s="93"/>
      <c r="H29" s="93"/>
      <c r="I29" s="93"/>
      <c r="J29" s="93"/>
      <c r="K29" s="134"/>
      <c r="L29" s="143"/>
      <c r="N29" s="93"/>
      <c r="O29" s="93"/>
      <c r="P29" s="93"/>
      <c r="Q29" s="93"/>
      <c r="R29" s="93"/>
    </row>
    <row r="30" spans="1:18">
      <c r="A30" s="149">
        <v>11</v>
      </c>
      <c r="C30" s="12" t="s">
        <v>264</v>
      </c>
      <c r="D30" s="93">
        <v>34519.716999999997</v>
      </c>
      <c r="E30" s="93">
        <v>5603.7470000000003</v>
      </c>
      <c r="F30" s="93">
        <v>27850.876</v>
      </c>
      <c r="G30" s="93">
        <v>2.11</v>
      </c>
      <c r="H30" s="93">
        <v>1062.9839999999999</v>
      </c>
      <c r="I30" s="401" t="s">
        <v>274</v>
      </c>
      <c r="J30" s="401" t="s">
        <v>274</v>
      </c>
      <c r="K30" s="56"/>
      <c r="L30" s="145">
        <v>11</v>
      </c>
      <c r="N30" s="93"/>
      <c r="O30" s="93"/>
      <c r="P30" s="93"/>
      <c r="Q30" s="93"/>
      <c r="R30" s="93"/>
    </row>
    <row r="31" spans="1:18">
      <c r="A31" s="149">
        <v>12</v>
      </c>
      <c r="C31" s="12" t="s">
        <v>266</v>
      </c>
      <c r="D31" s="93">
        <v>28364.53</v>
      </c>
      <c r="E31" s="93">
        <v>1424.942</v>
      </c>
      <c r="F31" s="93">
        <v>26875.695</v>
      </c>
      <c r="G31" s="401" t="s">
        <v>274</v>
      </c>
      <c r="H31" s="93">
        <v>63.893000000000001</v>
      </c>
      <c r="I31" s="401" t="s">
        <v>274</v>
      </c>
      <c r="J31" s="401" t="s">
        <v>274</v>
      </c>
      <c r="K31" s="56"/>
      <c r="L31" s="145">
        <v>12</v>
      </c>
      <c r="N31" s="93"/>
      <c r="O31" s="93"/>
      <c r="P31" s="93"/>
      <c r="Q31" s="93"/>
      <c r="R31" s="93"/>
    </row>
    <row r="32" spans="1:18">
      <c r="A32" s="149">
        <v>13</v>
      </c>
      <c r="C32" s="12" t="s">
        <v>267</v>
      </c>
      <c r="D32" s="93">
        <v>9425.9629999999997</v>
      </c>
      <c r="E32" s="93">
        <v>516.69600000000003</v>
      </c>
      <c r="F32" s="93">
        <v>8909.2669999999998</v>
      </c>
      <c r="G32" s="401" t="s">
        <v>274</v>
      </c>
      <c r="H32" s="401" t="s">
        <v>274</v>
      </c>
      <c r="I32" s="401" t="s">
        <v>274</v>
      </c>
      <c r="J32" s="401" t="s">
        <v>274</v>
      </c>
      <c r="K32" s="56"/>
      <c r="L32" s="145">
        <v>13</v>
      </c>
      <c r="N32" s="93"/>
      <c r="O32" s="93"/>
      <c r="P32" s="93"/>
      <c r="Q32" s="93"/>
      <c r="R32" s="93"/>
    </row>
    <row r="33" spans="1:18">
      <c r="A33" s="149">
        <v>14</v>
      </c>
      <c r="C33" s="12" t="s">
        <v>265</v>
      </c>
      <c r="D33" s="93">
        <v>5620.5460000000003</v>
      </c>
      <c r="E33" s="401" t="s">
        <v>274</v>
      </c>
      <c r="F33" s="93">
        <v>5502.6260000000002</v>
      </c>
      <c r="G33" s="401" t="s">
        <v>274</v>
      </c>
      <c r="H33" s="401" t="s">
        <v>274</v>
      </c>
      <c r="I33" s="401" t="s">
        <v>274</v>
      </c>
      <c r="J33" s="93">
        <v>117.92</v>
      </c>
      <c r="K33" s="56"/>
      <c r="L33" s="145">
        <v>14</v>
      </c>
      <c r="N33" s="93"/>
      <c r="O33" s="93"/>
      <c r="P33" s="93"/>
      <c r="Q33" s="93"/>
      <c r="R33" s="93"/>
    </row>
    <row r="34" spans="1:18">
      <c r="A34" s="149">
        <v>15</v>
      </c>
      <c r="B34" s="8"/>
      <c r="C34" s="3" t="s">
        <v>285</v>
      </c>
      <c r="D34" s="93">
        <v>56405.830999999998</v>
      </c>
      <c r="E34" s="93">
        <v>3745.32</v>
      </c>
      <c r="F34" s="93">
        <v>50325.201999999997</v>
      </c>
      <c r="G34" s="93">
        <v>28.710999999999999</v>
      </c>
      <c r="H34" s="93">
        <v>2306.598</v>
      </c>
      <c r="I34" s="401" t="s">
        <v>274</v>
      </c>
      <c r="J34" s="401" t="s">
        <v>274</v>
      </c>
      <c r="K34" s="56"/>
      <c r="L34" s="145">
        <v>15</v>
      </c>
      <c r="N34" s="93"/>
      <c r="O34" s="93"/>
      <c r="P34" s="93"/>
      <c r="Q34" s="93"/>
      <c r="R34" s="93"/>
    </row>
    <row r="35" spans="1:18">
      <c r="A35" s="149">
        <v>16</v>
      </c>
      <c r="C35" s="12" t="s">
        <v>161</v>
      </c>
      <c r="D35" s="401" t="s">
        <v>274</v>
      </c>
      <c r="E35" s="401" t="s">
        <v>274</v>
      </c>
      <c r="F35" s="401" t="s">
        <v>274</v>
      </c>
      <c r="G35" s="401" t="s">
        <v>274</v>
      </c>
      <c r="H35" s="401" t="s">
        <v>274</v>
      </c>
      <c r="I35" s="401" t="s">
        <v>274</v>
      </c>
      <c r="J35" s="401" t="s">
        <v>274</v>
      </c>
      <c r="K35" s="56"/>
      <c r="L35" s="145">
        <v>16</v>
      </c>
      <c r="N35" s="93"/>
      <c r="O35" s="93"/>
      <c r="P35" s="93"/>
      <c r="Q35" s="93"/>
      <c r="R35" s="93"/>
    </row>
    <row r="36" spans="1:18">
      <c r="A36" s="149">
        <v>17</v>
      </c>
      <c r="C36" s="12" t="s">
        <v>286</v>
      </c>
      <c r="D36" s="93">
        <v>9416.8539999999994</v>
      </c>
      <c r="E36" s="93">
        <v>6.9080000000000004</v>
      </c>
      <c r="F36" s="93">
        <v>7415.05</v>
      </c>
      <c r="G36" s="93">
        <v>260.17700000000002</v>
      </c>
      <c r="H36" s="93">
        <v>1734.7190000000001</v>
      </c>
      <c r="I36" s="401" t="s">
        <v>274</v>
      </c>
      <c r="J36" s="401" t="s">
        <v>274</v>
      </c>
      <c r="K36" s="56"/>
      <c r="L36" s="145">
        <v>17</v>
      </c>
      <c r="N36" s="93"/>
      <c r="O36" s="93"/>
      <c r="P36" s="93"/>
      <c r="Q36" s="93"/>
      <c r="R36" s="93"/>
    </row>
    <row r="37" spans="1:18">
      <c r="A37" s="149">
        <v>18</v>
      </c>
      <c r="C37" s="12" t="s">
        <v>287</v>
      </c>
      <c r="D37" s="93"/>
      <c r="E37" s="93"/>
      <c r="F37" s="93"/>
      <c r="G37" s="93"/>
      <c r="H37" s="93"/>
      <c r="I37" s="93"/>
      <c r="J37" s="93"/>
      <c r="K37" s="56"/>
      <c r="N37" s="93"/>
      <c r="O37" s="93"/>
      <c r="P37" s="93"/>
      <c r="Q37" s="93"/>
      <c r="R37" s="93"/>
    </row>
    <row r="38" spans="1:18">
      <c r="A38" s="149"/>
      <c r="C38" s="12" t="s">
        <v>288</v>
      </c>
      <c r="D38" s="93">
        <v>28897.19</v>
      </c>
      <c r="E38" s="93">
        <v>5014.4480000000003</v>
      </c>
      <c r="F38" s="93">
        <v>20207.174999999999</v>
      </c>
      <c r="G38" s="93">
        <v>98.55</v>
      </c>
      <c r="H38" s="93">
        <v>3487.4789999999998</v>
      </c>
      <c r="I38" s="401" t="s">
        <v>274</v>
      </c>
      <c r="J38" s="93">
        <v>89.537999999999997</v>
      </c>
      <c r="K38" s="56"/>
      <c r="L38" s="145">
        <v>18</v>
      </c>
      <c r="N38" s="93"/>
      <c r="O38" s="93"/>
      <c r="P38" s="93"/>
      <c r="Q38" s="93"/>
      <c r="R38" s="93"/>
    </row>
    <row r="39" spans="1:18">
      <c r="A39" s="149">
        <v>19</v>
      </c>
      <c r="C39" s="12" t="s">
        <v>289</v>
      </c>
      <c r="D39" s="93"/>
      <c r="E39" s="93"/>
      <c r="F39" s="93"/>
      <c r="G39" s="93"/>
      <c r="H39" s="93"/>
      <c r="I39" s="93"/>
      <c r="J39" s="93"/>
      <c r="K39" s="56"/>
      <c r="L39" s="142"/>
      <c r="N39" s="23"/>
      <c r="O39" s="23"/>
      <c r="P39" s="23"/>
      <c r="Q39" s="23"/>
      <c r="R39" s="23"/>
    </row>
    <row r="40" spans="1:18">
      <c r="A40" s="64"/>
      <c r="C40" s="12" t="s">
        <v>290</v>
      </c>
      <c r="D40" s="93"/>
      <c r="E40" s="93"/>
      <c r="F40" s="93"/>
      <c r="G40" s="93"/>
      <c r="H40" s="93"/>
      <c r="I40" s="93"/>
      <c r="J40" s="93"/>
      <c r="K40" s="56"/>
      <c r="L40" s="142"/>
      <c r="N40" s="93"/>
      <c r="O40" s="93"/>
      <c r="P40" s="93"/>
      <c r="Q40" s="93"/>
      <c r="R40" s="93"/>
    </row>
    <row r="41" spans="1:18">
      <c r="A41" s="64"/>
      <c r="C41" s="12" t="s">
        <v>291</v>
      </c>
      <c r="D41" s="93"/>
      <c r="E41" s="93"/>
      <c r="F41" s="93"/>
      <c r="G41" s="93"/>
      <c r="H41" s="93"/>
      <c r="I41" s="93"/>
      <c r="J41" s="93"/>
      <c r="K41" s="56"/>
      <c r="L41" s="142"/>
      <c r="N41" s="93"/>
      <c r="O41" s="93"/>
      <c r="P41" s="93"/>
      <c r="Q41" s="93"/>
      <c r="R41" s="93"/>
    </row>
    <row r="42" spans="1:18">
      <c r="A42" s="64"/>
      <c r="C42" s="12" t="s">
        <v>292</v>
      </c>
      <c r="D42" s="93">
        <f>SUM(E42:J42)</f>
        <v>25083.125</v>
      </c>
      <c r="E42" s="93">
        <v>8833.4560000000001</v>
      </c>
      <c r="F42" s="93">
        <v>14842.918</v>
      </c>
      <c r="G42" s="93">
        <v>23.234000000000002</v>
      </c>
      <c r="H42" s="93">
        <v>597.29600000000005</v>
      </c>
      <c r="I42" s="401" t="s">
        <v>274</v>
      </c>
      <c r="J42" s="93">
        <v>786.221</v>
      </c>
      <c r="K42" s="56"/>
      <c r="L42" s="145">
        <v>19</v>
      </c>
    </row>
    <row r="43" spans="1:18">
      <c r="G43" s="30"/>
    </row>
    <row r="45" spans="1:18">
      <c r="G45" s="30"/>
    </row>
    <row r="46" spans="1:18">
      <c r="G46" s="30"/>
    </row>
    <row r="47" spans="1:18">
      <c r="G47" s="30"/>
    </row>
    <row r="48" spans="1:18">
      <c r="G48" s="30"/>
    </row>
    <row r="49" spans="7:7">
      <c r="G49" s="30"/>
    </row>
  </sheetData>
  <mergeCells count="5">
    <mergeCell ref="L4:L6"/>
    <mergeCell ref="A4:A6"/>
    <mergeCell ref="F5:F6"/>
    <mergeCell ref="I4:I7"/>
    <mergeCell ref="D4:D6"/>
  </mergeCells>
  <phoneticPr fontId="11" type="noConversion"/>
  <pageMargins left="0.70866141732283472" right="0.59055118110236227" top="0.98425196850393704" bottom="0.98425196850393704" header="0.51181102362204722" footer="0.51181102362204722"/>
  <pageSetup paperSize="9" pageOrder="overThenDown" orientation="portrait" r:id="rId1"/>
  <headerFooter alignWithMargins="0">
    <oddHeader>&amp;C- &amp;P -</oddHeader>
  </headerFooter>
  <colBreaks count="1" manualBreakCount="1">
    <brk id="4" max="40"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B1:M38"/>
  <sheetViews>
    <sheetView workbookViewId="0">
      <selection activeCell="F34" sqref="F34"/>
    </sheetView>
  </sheetViews>
  <sheetFormatPr baseColWidth="10" defaultColWidth="11.42578125" defaultRowHeight="12.75"/>
  <cols>
    <col min="1" max="1" width="1.28515625" style="86" customWidth="1"/>
    <col min="2" max="2" width="46.140625" style="86" customWidth="1"/>
    <col min="3" max="3" width="17.5703125" style="86" customWidth="1"/>
    <col min="4" max="5" width="15.7109375" style="86" customWidth="1"/>
    <col min="6" max="9" width="13.42578125" style="86" customWidth="1"/>
    <col min="10" max="12" width="11" style="86" customWidth="1"/>
    <col min="13" max="16384" width="11.42578125" style="86"/>
  </cols>
  <sheetData>
    <row r="1" spans="2:13">
      <c r="B1" s="298" t="s">
        <v>260</v>
      </c>
      <c r="C1" s="298"/>
      <c r="D1" s="298"/>
      <c r="E1" s="298"/>
    </row>
    <row r="3" spans="2:13">
      <c r="C3" s="359">
        <v>2024</v>
      </c>
      <c r="D3" s="359">
        <v>2023</v>
      </c>
      <c r="E3" s="359">
        <v>2022</v>
      </c>
      <c r="F3" s="298">
        <v>2021</v>
      </c>
      <c r="G3" s="298">
        <v>2020</v>
      </c>
      <c r="H3" s="298">
        <v>2019</v>
      </c>
      <c r="I3" s="298">
        <v>2018</v>
      </c>
      <c r="J3" s="298">
        <v>2017</v>
      </c>
      <c r="K3" s="298">
        <v>2016</v>
      </c>
      <c r="L3" s="298">
        <v>2015</v>
      </c>
      <c r="M3" s="168"/>
    </row>
    <row r="4" spans="2:13">
      <c r="B4" s="87" t="s">
        <v>277</v>
      </c>
      <c r="C4" s="395">
        <v>420.04220199999997</v>
      </c>
      <c r="D4" s="338">
        <v>436</v>
      </c>
      <c r="E4" s="86">
        <v>385</v>
      </c>
      <c r="F4" s="86">
        <v>339</v>
      </c>
      <c r="G4" s="86">
        <v>307</v>
      </c>
      <c r="H4" s="86">
        <v>294</v>
      </c>
      <c r="I4" s="168">
        <v>254</v>
      </c>
      <c r="J4" s="168">
        <v>248</v>
      </c>
      <c r="K4" s="168">
        <v>231</v>
      </c>
      <c r="L4" s="168">
        <v>233.77888199999998</v>
      </c>
      <c r="M4" s="168"/>
    </row>
    <row r="5" spans="2:13">
      <c r="B5" s="87" t="s">
        <v>21</v>
      </c>
      <c r="C5" s="396">
        <v>20.316206999999999</v>
      </c>
      <c r="D5" s="338">
        <v>21</v>
      </c>
      <c r="E5" s="338">
        <v>21</v>
      </c>
      <c r="F5" s="338">
        <v>21</v>
      </c>
      <c r="G5" s="338">
        <v>20.042093000000001</v>
      </c>
      <c r="H5" s="86">
        <v>21</v>
      </c>
      <c r="I5" s="168">
        <v>21</v>
      </c>
      <c r="J5" s="168">
        <v>20</v>
      </c>
      <c r="K5" s="168">
        <v>20</v>
      </c>
      <c r="L5" s="168">
        <v>19.630268000000001</v>
      </c>
      <c r="M5" s="168"/>
    </row>
    <row r="6" spans="2:13">
      <c r="B6" s="87" t="s">
        <v>20</v>
      </c>
      <c r="C6" s="397">
        <v>173.827473</v>
      </c>
      <c r="D6" s="338">
        <v>173</v>
      </c>
      <c r="E6" s="338">
        <v>175</v>
      </c>
      <c r="F6" s="338">
        <v>163</v>
      </c>
      <c r="G6" s="338">
        <v>158.16660399999998</v>
      </c>
      <c r="H6" s="86">
        <v>156</v>
      </c>
      <c r="I6" s="168">
        <v>144</v>
      </c>
      <c r="J6" s="168">
        <v>140</v>
      </c>
      <c r="K6" s="168">
        <v>127</v>
      </c>
      <c r="L6" s="168">
        <v>132.43339499999999</v>
      </c>
      <c r="M6" s="168"/>
    </row>
    <row r="7" spans="2:13">
      <c r="B7" s="87" t="s">
        <v>276</v>
      </c>
      <c r="C7" s="397">
        <v>10.620601000000001</v>
      </c>
      <c r="D7" s="338">
        <v>12</v>
      </c>
      <c r="E7" s="338">
        <v>10</v>
      </c>
      <c r="F7" s="338">
        <v>11</v>
      </c>
      <c r="G7" s="338">
        <v>10.742038000000001</v>
      </c>
      <c r="H7" s="86">
        <v>10</v>
      </c>
      <c r="I7" s="168">
        <v>8</v>
      </c>
      <c r="J7" s="168">
        <v>7</v>
      </c>
      <c r="K7" s="168">
        <v>6</v>
      </c>
      <c r="L7" s="168">
        <v>6.2438010000000004</v>
      </c>
      <c r="M7" s="168"/>
    </row>
    <row r="8" spans="2:13">
      <c r="B8" s="87" t="s">
        <v>275</v>
      </c>
      <c r="C8" s="397">
        <v>756.51593400000002</v>
      </c>
      <c r="D8" s="338">
        <v>749</v>
      </c>
      <c r="E8" s="338">
        <v>676</v>
      </c>
      <c r="F8" s="338">
        <v>645</v>
      </c>
      <c r="G8" s="338">
        <v>653.36930200000006</v>
      </c>
      <c r="H8" s="86">
        <v>620</v>
      </c>
      <c r="I8" s="168">
        <v>561</v>
      </c>
      <c r="J8" s="168">
        <v>670</v>
      </c>
      <c r="K8" s="168">
        <v>608</v>
      </c>
      <c r="L8" s="168">
        <v>489.86350500000003</v>
      </c>
      <c r="M8" s="168"/>
    </row>
    <row r="9" spans="2:13">
      <c r="B9" s="87" t="s">
        <v>19</v>
      </c>
      <c r="C9" s="397">
        <v>128.83234899999999</v>
      </c>
      <c r="D9" s="338">
        <v>150</v>
      </c>
      <c r="E9" s="338">
        <v>129</v>
      </c>
      <c r="F9" s="338">
        <v>123</v>
      </c>
      <c r="G9" s="338">
        <v>114.443242</v>
      </c>
      <c r="H9" s="86">
        <v>108</v>
      </c>
      <c r="I9" s="168">
        <v>104</v>
      </c>
      <c r="J9" s="168">
        <v>97</v>
      </c>
      <c r="K9" s="168">
        <v>101</v>
      </c>
      <c r="L9" s="168">
        <v>112.787443</v>
      </c>
      <c r="M9" s="168"/>
    </row>
    <row r="10" spans="2:13">
      <c r="B10" s="87" t="s">
        <v>132</v>
      </c>
      <c r="C10" s="397">
        <v>631.90856499999995</v>
      </c>
      <c r="D10" s="338">
        <v>568</v>
      </c>
      <c r="E10" s="338">
        <v>492</v>
      </c>
      <c r="F10" s="338">
        <v>366</v>
      </c>
      <c r="G10" s="338">
        <v>279.20319699999999</v>
      </c>
      <c r="H10" s="86">
        <v>88</v>
      </c>
      <c r="I10" s="168">
        <v>84</v>
      </c>
      <c r="J10" s="168">
        <v>79</v>
      </c>
      <c r="K10" s="168">
        <v>70</v>
      </c>
      <c r="L10" s="168">
        <v>67.661823999999996</v>
      </c>
      <c r="M10" s="168"/>
    </row>
    <row r="11" spans="2:13">
      <c r="B11" s="87" t="s">
        <v>16</v>
      </c>
      <c r="C11" s="397">
        <v>4.8061030000000002</v>
      </c>
      <c r="D11" s="338">
        <v>5</v>
      </c>
      <c r="E11" s="338">
        <v>5</v>
      </c>
      <c r="F11" s="338">
        <v>5</v>
      </c>
      <c r="G11" s="338">
        <v>4.3220000000000001</v>
      </c>
      <c r="H11" s="86">
        <v>4</v>
      </c>
      <c r="I11" s="168">
        <v>5</v>
      </c>
      <c r="J11" s="168">
        <v>5</v>
      </c>
      <c r="K11" s="168">
        <v>4</v>
      </c>
      <c r="L11" s="168">
        <v>4.4585080000000001</v>
      </c>
      <c r="M11" s="168"/>
    </row>
    <row r="12" spans="2:13">
      <c r="B12" s="87" t="s">
        <v>232</v>
      </c>
      <c r="C12" s="397">
        <v>44.954298000000001</v>
      </c>
      <c r="D12" s="338">
        <v>47</v>
      </c>
      <c r="E12" s="338">
        <v>49</v>
      </c>
      <c r="F12" s="338">
        <v>47</v>
      </c>
      <c r="G12" s="338">
        <v>45.291868999999998</v>
      </c>
      <c r="H12" s="86">
        <v>45</v>
      </c>
      <c r="I12" s="168">
        <v>46</v>
      </c>
      <c r="J12" s="168">
        <v>45</v>
      </c>
      <c r="K12" s="168">
        <v>43</v>
      </c>
      <c r="L12" s="168">
        <v>41.962603999999999</v>
      </c>
      <c r="M12" s="168"/>
    </row>
    <row r="13" spans="2:13">
      <c r="B13" s="86" t="s">
        <v>133</v>
      </c>
      <c r="D13" s="338"/>
      <c r="E13" s="338"/>
      <c r="M13" s="168"/>
    </row>
    <row r="14" spans="2:13">
      <c r="D14" s="338"/>
      <c r="E14" s="338"/>
      <c r="M14" s="168"/>
    </row>
    <row r="15" spans="2:13">
      <c r="C15" s="359">
        <v>2024</v>
      </c>
      <c r="D15" s="360">
        <v>2023</v>
      </c>
      <c r="E15" s="360">
        <v>2022</v>
      </c>
      <c r="F15" s="298">
        <v>2021</v>
      </c>
      <c r="G15" s="298">
        <v>2020</v>
      </c>
      <c r="H15" s="298">
        <v>2019</v>
      </c>
      <c r="I15" s="298">
        <v>2018</v>
      </c>
      <c r="J15" s="298">
        <v>2017</v>
      </c>
      <c r="K15" s="298">
        <v>2016</v>
      </c>
      <c r="L15" s="298">
        <v>2015</v>
      </c>
      <c r="M15" s="168"/>
    </row>
    <row r="16" spans="2:13">
      <c r="B16" s="87" t="s">
        <v>184</v>
      </c>
      <c r="C16" s="87">
        <f>88709.58/1000</f>
        <v>88.709580000000003</v>
      </c>
      <c r="D16" s="338">
        <v>145</v>
      </c>
      <c r="E16" s="338">
        <v>120</v>
      </c>
      <c r="F16" s="86">
        <v>105</v>
      </c>
      <c r="G16" s="86">
        <v>119</v>
      </c>
      <c r="H16" s="86">
        <v>71</v>
      </c>
      <c r="I16" s="168">
        <v>51</v>
      </c>
      <c r="J16" s="168">
        <v>79</v>
      </c>
      <c r="K16" s="168">
        <v>47</v>
      </c>
      <c r="L16" s="168">
        <v>41.612415999999996</v>
      </c>
      <c r="M16" s="168"/>
    </row>
    <row r="17" spans="2:13">
      <c r="B17" s="87" t="s">
        <v>183</v>
      </c>
      <c r="C17" s="87">
        <f>89424.789/1000</f>
        <v>89.424789000000004</v>
      </c>
      <c r="D17" s="338">
        <v>125</v>
      </c>
      <c r="E17" s="338">
        <v>94</v>
      </c>
      <c r="F17" s="86">
        <v>73</v>
      </c>
      <c r="G17" s="86">
        <v>75</v>
      </c>
      <c r="H17" s="86">
        <v>52</v>
      </c>
      <c r="I17" s="168">
        <v>34</v>
      </c>
      <c r="J17" s="168">
        <v>146</v>
      </c>
      <c r="K17" s="168">
        <v>136</v>
      </c>
      <c r="L17" s="168">
        <v>70.615494000000012</v>
      </c>
      <c r="M17" s="168"/>
    </row>
    <row r="18" spans="2:13">
      <c r="B18" s="87" t="s">
        <v>182</v>
      </c>
      <c r="C18" s="87">
        <f>737185.495/1000</f>
        <v>737.18549499999995</v>
      </c>
      <c r="D18" s="338">
        <v>657</v>
      </c>
      <c r="E18" s="338">
        <v>576</v>
      </c>
      <c r="F18" s="86">
        <v>451</v>
      </c>
      <c r="G18" s="86">
        <v>380</v>
      </c>
      <c r="H18" s="86">
        <v>287</v>
      </c>
      <c r="I18" s="168">
        <v>270</v>
      </c>
      <c r="J18" s="168">
        <v>253</v>
      </c>
      <c r="K18" s="168">
        <v>237</v>
      </c>
      <c r="L18" s="168">
        <v>227.4829</v>
      </c>
      <c r="M18" s="168"/>
    </row>
    <row r="19" spans="2:13">
      <c r="B19" s="87" t="s">
        <v>181</v>
      </c>
      <c r="C19" s="87">
        <f>164060.132/1000</f>
        <v>164.06013200000001</v>
      </c>
      <c r="D19" s="338">
        <v>149</v>
      </c>
      <c r="E19" s="338">
        <v>120</v>
      </c>
      <c r="F19" s="86">
        <v>108</v>
      </c>
      <c r="G19" s="86">
        <v>104</v>
      </c>
      <c r="H19" s="86">
        <v>96</v>
      </c>
      <c r="I19" s="168">
        <v>77</v>
      </c>
      <c r="J19" s="168">
        <v>73</v>
      </c>
      <c r="K19" s="168">
        <v>65</v>
      </c>
      <c r="L19" s="168">
        <v>64.738110000000006</v>
      </c>
      <c r="M19" s="168"/>
    </row>
    <row r="20" spans="2:13">
      <c r="B20" s="87" t="s">
        <v>134</v>
      </c>
      <c r="C20" s="87">
        <f>1112443.736/1000</f>
        <v>1112.4437359999999</v>
      </c>
      <c r="D20" s="338">
        <v>1085</v>
      </c>
      <c r="E20" s="338">
        <v>1033</v>
      </c>
      <c r="F20" s="86">
        <v>982</v>
      </c>
      <c r="G20" s="86">
        <v>914</v>
      </c>
      <c r="H20" s="86">
        <v>839</v>
      </c>
      <c r="I20" s="168">
        <v>794</v>
      </c>
      <c r="J20" s="168">
        <v>759</v>
      </c>
      <c r="K20" s="168">
        <v>725</v>
      </c>
      <c r="L20" s="168">
        <v>704.37131000000011</v>
      </c>
      <c r="M20" s="168"/>
    </row>
    <row r="21" spans="2:13">
      <c r="B21" s="87"/>
      <c r="C21" s="87"/>
      <c r="D21" s="338"/>
      <c r="E21" s="338"/>
      <c r="M21" s="168"/>
    </row>
    <row r="22" spans="2:13">
      <c r="D22" s="338"/>
      <c r="E22" s="338"/>
      <c r="M22" s="168"/>
    </row>
    <row r="23" spans="2:13">
      <c r="C23" s="86">
        <f>SUM(C16:C20)</f>
        <v>2191.8237319999998</v>
      </c>
      <c r="D23" s="168">
        <f>SUM(D16:D22)</f>
        <v>2161</v>
      </c>
      <c r="E23" s="168">
        <f>SUM(E16:E22)</f>
        <v>1943</v>
      </c>
      <c r="F23" s="168">
        <f t="shared" ref="F23:K23" si="0">SUM(F16:F20)</f>
        <v>1719</v>
      </c>
      <c r="G23" s="168">
        <f t="shared" si="0"/>
        <v>1592</v>
      </c>
      <c r="H23" s="168">
        <f t="shared" si="0"/>
        <v>1345</v>
      </c>
      <c r="I23" s="168">
        <f t="shared" si="0"/>
        <v>1226</v>
      </c>
      <c r="J23" s="168">
        <f t="shared" si="0"/>
        <v>1310</v>
      </c>
      <c r="K23" s="168">
        <f t="shared" si="0"/>
        <v>1210</v>
      </c>
      <c r="L23" s="168">
        <v>1108.8202300000003</v>
      </c>
      <c r="M23" s="168"/>
    </row>
    <row r="24" spans="2:13">
      <c r="D24" s="168">
        <f>SUM(D4:D12)</f>
        <v>2161</v>
      </c>
    </row>
    <row r="27" spans="2:13">
      <c r="F27" s="345"/>
      <c r="G27" s="345"/>
      <c r="H27" s="345"/>
      <c r="I27" s="346"/>
      <c r="J27" s="345"/>
      <c r="K27" s="345"/>
    </row>
    <row r="28" spans="2:13">
      <c r="F28" s="345"/>
      <c r="G28" s="345"/>
      <c r="H28" s="345"/>
      <c r="I28" s="346"/>
      <c r="J28" s="345"/>
      <c r="K28" s="345"/>
    </row>
    <row r="29" spans="2:13">
      <c r="F29" s="345"/>
      <c r="G29" s="345"/>
      <c r="H29" s="345"/>
      <c r="I29" s="346"/>
      <c r="J29" s="345"/>
      <c r="K29" s="345"/>
    </row>
    <row r="30" spans="2:13">
      <c r="F30" s="345"/>
      <c r="G30" s="345"/>
      <c r="H30" s="345"/>
      <c r="I30" s="346"/>
      <c r="J30" s="345"/>
      <c r="K30" s="345"/>
    </row>
    <row r="31" spans="2:13">
      <c r="F31" s="345"/>
      <c r="G31" s="345"/>
      <c r="H31" s="345"/>
      <c r="I31" s="346"/>
      <c r="J31" s="345"/>
      <c r="K31" s="345"/>
    </row>
    <row r="32" spans="2:13">
      <c r="F32" s="345"/>
      <c r="G32" s="345"/>
      <c r="H32" s="345"/>
      <c r="I32" s="346"/>
      <c r="J32" s="345"/>
      <c r="K32" s="345"/>
    </row>
    <row r="33" spans="6:11">
      <c r="F33" s="345"/>
      <c r="G33" s="345"/>
      <c r="H33" s="345"/>
      <c r="I33" s="346"/>
      <c r="J33" s="345"/>
      <c r="K33" s="345"/>
    </row>
    <row r="34" spans="6:11">
      <c r="F34" s="345"/>
      <c r="G34" s="345"/>
      <c r="H34" s="345"/>
      <c r="I34" s="346"/>
      <c r="J34" s="345"/>
      <c r="K34" s="345"/>
    </row>
    <row r="35" spans="6:11">
      <c r="F35" s="345"/>
      <c r="G35" s="345"/>
      <c r="H35" s="345"/>
      <c r="I35" s="346"/>
      <c r="J35" s="345"/>
      <c r="K35" s="345"/>
    </row>
    <row r="36" spans="6:11">
      <c r="F36" s="345"/>
      <c r="G36" s="345"/>
      <c r="H36" s="345"/>
      <c r="I36" s="346"/>
      <c r="J36" s="345"/>
      <c r="K36" s="346"/>
    </row>
    <row r="37" spans="6:11">
      <c r="F37" s="345"/>
      <c r="G37" s="345"/>
      <c r="H37" s="345"/>
      <c r="I37" s="346"/>
      <c r="J37" s="345"/>
      <c r="K37" s="346"/>
    </row>
    <row r="38" spans="6:11">
      <c r="F38" s="345"/>
      <c r="G38" s="345"/>
      <c r="H38" s="345"/>
      <c r="I38" s="346"/>
      <c r="J38" s="345"/>
      <c r="K38" s="3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5"/>
  <sheetViews>
    <sheetView workbookViewId="0">
      <selection activeCell="M31" sqref="M31"/>
    </sheetView>
  </sheetViews>
  <sheetFormatPr baseColWidth="10" defaultColWidth="11.42578125" defaultRowHeight="12.75"/>
  <cols>
    <col min="1" max="1" width="44.85546875" style="88" bestFit="1" customWidth="1"/>
    <col min="2" max="2" width="15.42578125" style="88" customWidth="1"/>
    <col min="3" max="4" width="10.7109375" style="88" customWidth="1"/>
    <col min="5" max="8" width="9.7109375" style="88" customWidth="1"/>
    <col min="9" max="10" width="9.28515625" style="88" customWidth="1"/>
    <col min="11" max="16384" width="11.42578125" style="88"/>
  </cols>
  <sheetData>
    <row r="1" spans="1:11">
      <c r="A1" s="299" t="s">
        <v>261</v>
      </c>
      <c r="B1" s="299"/>
      <c r="C1" s="299"/>
      <c r="D1" s="299"/>
    </row>
    <row r="3" spans="1:11">
      <c r="B3" s="349">
        <v>2024</v>
      </c>
      <c r="C3" s="349">
        <v>2023</v>
      </c>
      <c r="D3" s="349">
        <v>2022</v>
      </c>
      <c r="E3" s="299">
        <v>2021</v>
      </c>
      <c r="F3" s="299">
        <v>2020</v>
      </c>
      <c r="G3" s="299">
        <v>2019</v>
      </c>
      <c r="H3" s="299">
        <v>2018</v>
      </c>
      <c r="I3" s="299">
        <v>2017</v>
      </c>
      <c r="J3" s="299">
        <v>2016</v>
      </c>
      <c r="K3" s="168"/>
    </row>
    <row r="4" spans="1:11">
      <c r="A4" s="88" t="s">
        <v>98</v>
      </c>
      <c r="B4" s="399">
        <f>618466.129/1000</f>
        <v>618.46612899999991</v>
      </c>
      <c r="C4" s="321">
        <v>590.50442199999998</v>
      </c>
      <c r="D4" s="321">
        <v>572.52414799999997</v>
      </c>
      <c r="E4" s="321">
        <v>559.43333999999993</v>
      </c>
      <c r="F4" s="347">
        <v>545.75779899999998</v>
      </c>
      <c r="G4" s="88">
        <v>511.5</v>
      </c>
      <c r="H4" s="321">
        <v>476.75128600000005</v>
      </c>
      <c r="I4" s="168">
        <v>458.79356100000001</v>
      </c>
      <c r="J4" s="168">
        <v>429.18051100000002</v>
      </c>
      <c r="K4" s="168"/>
    </row>
    <row r="5" spans="1:11">
      <c r="A5" s="88" t="s">
        <v>19</v>
      </c>
      <c r="B5" s="399">
        <f>76495.773/1000</f>
        <v>76.495773</v>
      </c>
      <c r="C5" s="321">
        <v>78.779449999999997</v>
      </c>
      <c r="D5" s="321">
        <v>65.910876000000002</v>
      </c>
      <c r="E5" s="321">
        <v>68.589309</v>
      </c>
      <c r="F5" s="347">
        <v>55.187871000000001</v>
      </c>
      <c r="G5" s="88">
        <v>57.1</v>
      </c>
      <c r="H5" s="321">
        <v>46.448675000000001</v>
      </c>
      <c r="I5" s="168">
        <v>47.603062999999999</v>
      </c>
      <c r="J5" s="168">
        <v>42.743038999999996</v>
      </c>
      <c r="K5" s="168"/>
    </row>
    <row r="6" spans="1:11">
      <c r="A6" s="88" t="s">
        <v>20</v>
      </c>
      <c r="B6" s="399">
        <f>77289.022/1000</f>
        <v>77.289022000000003</v>
      </c>
      <c r="C6" s="321">
        <v>78.437482000000003</v>
      </c>
      <c r="D6" s="321">
        <v>64.423462000000001</v>
      </c>
      <c r="E6" s="321">
        <v>63.749495000000003</v>
      </c>
      <c r="F6" s="347">
        <v>65.732405999999997</v>
      </c>
      <c r="G6" s="88">
        <v>59.6</v>
      </c>
      <c r="H6" s="321">
        <v>56.094428000000001</v>
      </c>
      <c r="I6" s="168">
        <v>60.662828999999995</v>
      </c>
      <c r="J6" s="168">
        <v>53.488923</v>
      </c>
      <c r="K6" s="168"/>
    </row>
    <row r="7" spans="1:11">
      <c r="A7" s="88" t="s">
        <v>135</v>
      </c>
      <c r="B7" s="399">
        <v>89.502864000000002</v>
      </c>
      <c r="C7" s="321">
        <v>156.04355100000001</v>
      </c>
      <c r="D7" s="321">
        <v>117.923597</v>
      </c>
      <c r="E7" s="321">
        <v>93.717263000000003</v>
      </c>
      <c r="F7" s="347">
        <v>56.657756999999997</v>
      </c>
      <c r="G7" s="88">
        <v>55.5</v>
      </c>
      <c r="H7" s="321">
        <v>41.234430000000003</v>
      </c>
      <c r="I7" s="168">
        <v>33.984390999999995</v>
      </c>
      <c r="J7" s="168">
        <v>33.673229999999997</v>
      </c>
      <c r="K7" s="168"/>
    </row>
    <row r="8" spans="1:11">
      <c r="A8" s="88" t="s">
        <v>136</v>
      </c>
      <c r="B8" s="399">
        <f>667611.826/1000</f>
        <v>667.61182599999995</v>
      </c>
      <c r="C8" s="321">
        <v>521.75767099999996</v>
      </c>
      <c r="D8" s="321">
        <v>425.01117900000003</v>
      </c>
      <c r="E8" s="321">
        <v>287.95996000000002</v>
      </c>
      <c r="F8" s="347">
        <v>179.202967</v>
      </c>
      <c r="G8" s="88">
        <v>21</v>
      </c>
      <c r="H8" s="321">
        <v>21.449356999999999</v>
      </c>
      <c r="I8" s="168">
        <v>17.895026999999999</v>
      </c>
      <c r="J8" s="168">
        <v>15.867976000000001</v>
      </c>
      <c r="K8" s="168"/>
    </row>
    <row r="9" spans="1:11">
      <c r="A9" s="88" t="s">
        <v>16</v>
      </c>
      <c r="B9" s="399">
        <f>626.835/1000</f>
        <v>0.62683500000000003</v>
      </c>
      <c r="C9" s="321">
        <v>0.55904900000000002</v>
      </c>
      <c r="D9" s="321">
        <v>0.464588</v>
      </c>
      <c r="E9" s="321">
        <v>0.46418300000000001</v>
      </c>
      <c r="F9" s="347">
        <v>0.39675199999999999</v>
      </c>
      <c r="G9" s="88">
        <v>0.4</v>
      </c>
      <c r="H9" s="321">
        <v>0.59668100000000002</v>
      </c>
      <c r="I9" s="168">
        <v>0.79117899999999997</v>
      </c>
      <c r="J9" s="168">
        <v>0.79702200000000001</v>
      </c>
      <c r="K9" s="168"/>
    </row>
    <row r="10" spans="1:11">
      <c r="A10" s="151" t="s">
        <v>131</v>
      </c>
      <c r="B10" s="399">
        <v>3.269209</v>
      </c>
      <c r="C10" s="321">
        <v>4.3020290000000001</v>
      </c>
      <c r="D10" s="321">
        <v>3.427289</v>
      </c>
      <c r="E10" s="321">
        <v>3.0882719999999999</v>
      </c>
      <c r="F10" s="347">
        <v>3.5734369999999998</v>
      </c>
      <c r="G10" s="88">
        <v>3.2</v>
      </c>
      <c r="H10" s="321">
        <v>1.8954819999999999</v>
      </c>
      <c r="I10" s="168">
        <v>1.0527229999999999</v>
      </c>
      <c r="J10" s="168">
        <v>0.83758299999999997</v>
      </c>
      <c r="K10" s="168"/>
    </row>
    <row r="11" spans="1:11">
      <c r="A11" s="88" t="s">
        <v>137</v>
      </c>
      <c r="B11" s="399">
        <v>1.787568</v>
      </c>
      <c r="C11" s="321">
        <v>1.5694349999999999</v>
      </c>
      <c r="D11" s="321">
        <v>1.5749420000000001</v>
      </c>
      <c r="E11" s="321">
        <v>1.5684500000000001</v>
      </c>
      <c r="F11" s="347">
        <v>1.330883</v>
      </c>
      <c r="G11" s="88">
        <v>1.9</v>
      </c>
      <c r="H11" s="321">
        <v>1.8825209999999999</v>
      </c>
      <c r="I11" s="168">
        <v>1.80932</v>
      </c>
      <c r="J11" s="168">
        <v>2.321447</v>
      </c>
      <c r="K11" s="168"/>
    </row>
    <row r="12" spans="1:11">
      <c r="A12" s="88" t="s">
        <v>232</v>
      </c>
      <c r="B12" s="399">
        <v>13.028268000000001</v>
      </c>
      <c r="C12" s="321">
        <v>13.935967</v>
      </c>
      <c r="D12" s="321">
        <v>13.713258</v>
      </c>
      <c r="E12" s="321">
        <v>14.255502</v>
      </c>
      <c r="F12" s="347">
        <v>11.266333000000001</v>
      </c>
      <c r="G12" s="88">
        <v>11.7</v>
      </c>
      <c r="H12" s="321">
        <v>11.580734</v>
      </c>
      <c r="I12" s="168">
        <v>11.696566000000001</v>
      </c>
      <c r="J12" s="168">
        <v>13.368129000000001</v>
      </c>
      <c r="K12" s="168"/>
    </row>
    <row r="13" spans="1:11">
      <c r="F13" s="347"/>
      <c r="K13" s="168"/>
    </row>
    <row r="14" spans="1:11">
      <c r="F14" s="347"/>
      <c r="K14" s="168"/>
    </row>
    <row r="15" spans="1:11">
      <c r="B15" s="349">
        <v>2024</v>
      </c>
      <c r="C15" s="349">
        <v>2023</v>
      </c>
      <c r="D15" s="349">
        <v>2022</v>
      </c>
      <c r="E15" s="349">
        <v>2021</v>
      </c>
      <c r="F15" s="348">
        <v>2020</v>
      </c>
      <c r="G15" s="299">
        <v>2019</v>
      </c>
      <c r="H15" s="299">
        <v>2018</v>
      </c>
      <c r="I15" s="299">
        <v>2017</v>
      </c>
      <c r="J15" s="299">
        <v>2016</v>
      </c>
    </row>
    <row r="16" spans="1:11">
      <c r="A16" s="131" t="s">
        <v>185</v>
      </c>
      <c r="B16" s="399">
        <f>611903.693/1000</f>
        <v>611.90369299999998</v>
      </c>
      <c r="C16" s="321">
        <v>586.94414700000004</v>
      </c>
      <c r="D16" s="321">
        <v>569.38753699999995</v>
      </c>
      <c r="E16" s="321">
        <v>556.67974399999991</v>
      </c>
      <c r="F16" s="347">
        <v>543.49439599999994</v>
      </c>
      <c r="G16" s="321">
        <v>509.2</v>
      </c>
      <c r="H16" s="321">
        <v>474.583392</v>
      </c>
      <c r="I16" s="168">
        <v>456.79017499999998</v>
      </c>
      <c r="J16" s="168">
        <v>427.06815399999999</v>
      </c>
    </row>
    <row r="17" spans="1:12">
      <c r="A17" s="131" t="s">
        <v>11</v>
      </c>
      <c r="B17" s="399">
        <f>252342.757/1000</f>
        <v>252.34275700000001</v>
      </c>
      <c r="C17" s="321">
        <v>295.389138</v>
      </c>
      <c r="D17" s="321">
        <v>244.45983200000001</v>
      </c>
      <c r="E17" s="321">
        <v>217.667563</v>
      </c>
      <c r="F17" s="347">
        <v>179.17842499999998</v>
      </c>
      <c r="G17" s="321">
        <v>173.9</v>
      </c>
      <c r="H17" s="321">
        <v>153.76002400000002</v>
      </c>
      <c r="I17" s="168">
        <v>150.87562100000002</v>
      </c>
      <c r="J17" s="168">
        <v>141.85479899999999</v>
      </c>
    </row>
    <row r="18" spans="1:12">
      <c r="A18" s="131" t="s">
        <v>13</v>
      </c>
      <c r="B18" s="399">
        <f>38541.687/1000</f>
        <v>38.541686999999996</v>
      </c>
      <c r="C18" s="321">
        <v>60.985487999999997</v>
      </c>
      <c r="D18" s="321">
        <v>44.516483000000001</v>
      </c>
      <c r="E18" s="321">
        <v>45.809963000000003</v>
      </c>
      <c r="F18" s="347">
        <v>32.928294000000001</v>
      </c>
      <c r="G18" s="321">
        <v>30.5</v>
      </c>
      <c r="H18" s="321">
        <v>22.249396000000001</v>
      </c>
      <c r="I18" s="168">
        <v>19.874230000000001</v>
      </c>
      <c r="J18" s="168">
        <v>16.663957999999997</v>
      </c>
    </row>
    <row r="19" spans="1:12">
      <c r="A19" s="131" t="s">
        <v>12</v>
      </c>
      <c r="B19" s="399">
        <f>980.179/1000</f>
        <v>0.98017900000000002</v>
      </c>
      <c r="C19" s="321">
        <v>3.7120790000000001</v>
      </c>
      <c r="D19" s="321">
        <v>4.0866340000000001</v>
      </c>
      <c r="E19" s="321">
        <v>5.7031030000000005</v>
      </c>
      <c r="F19" s="347">
        <v>0.87643199999999999</v>
      </c>
      <c r="G19" s="321">
        <v>1.8</v>
      </c>
      <c r="H19" s="321">
        <v>1.606001</v>
      </c>
      <c r="I19" s="168">
        <v>1.318654</v>
      </c>
      <c r="J19" s="168">
        <v>1.6524749999999999</v>
      </c>
    </row>
    <row r="20" spans="1:12">
      <c r="A20" s="131" t="s">
        <v>186</v>
      </c>
      <c r="B20" s="399">
        <f>585.729/1000</f>
        <v>0.58572900000000006</v>
      </c>
      <c r="C20" s="321">
        <v>0.50386500000000001</v>
      </c>
      <c r="D20" s="321">
        <v>0.477744</v>
      </c>
      <c r="E20" s="321">
        <v>0.48757100000000003</v>
      </c>
      <c r="F20" s="347">
        <v>0.46437599999999996</v>
      </c>
      <c r="G20" s="321">
        <v>0.5</v>
      </c>
      <c r="H20" s="321">
        <v>0.47232499999999999</v>
      </c>
      <c r="I20" s="168">
        <v>0.48053899999999999</v>
      </c>
      <c r="J20" s="168">
        <v>0.53608500000000003</v>
      </c>
      <c r="L20" s="321"/>
    </row>
    <row r="21" spans="1:12">
      <c r="A21" s="150" t="s">
        <v>148</v>
      </c>
      <c r="B21" s="399">
        <f>643723.449/1000</f>
        <v>643.72344900000007</v>
      </c>
      <c r="C21" s="321">
        <v>498.35433899999998</v>
      </c>
      <c r="D21" s="321">
        <v>402.04510900000002</v>
      </c>
      <c r="E21" s="321">
        <v>266.47783000000004</v>
      </c>
      <c r="F21" s="347">
        <v>162.16428200000001</v>
      </c>
      <c r="G21" s="321">
        <v>5.9</v>
      </c>
      <c r="H21" s="321">
        <v>5.2624560000000002</v>
      </c>
      <c r="I21" s="168">
        <v>4.9494399999999992</v>
      </c>
      <c r="J21" s="168">
        <v>4.502389</v>
      </c>
      <c r="L21" s="321"/>
    </row>
    <row r="22" spans="1:12">
      <c r="A22" s="168"/>
      <c r="B22" s="168"/>
      <c r="C22" s="168"/>
      <c r="D22" s="168"/>
      <c r="E22" s="168"/>
      <c r="F22" s="168"/>
      <c r="G22" s="168"/>
      <c r="H22" s="168"/>
    </row>
    <row r="25" spans="1:12">
      <c r="A25" s="178"/>
      <c r="B25" s="178"/>
      <c r="C25" s="178"/>
      <c r="D25" s="178"/>
      <c r="E25" s="178"/>
      <c r="F25" s="178"/>
      <c r="G25" s="347"/>
      <c r="H25" s="347"/>
    </row>
    <row r="26" spans="1:12">
      <c r="A26" s="178"/>
      <c r="B26" s="178"/>
      <c r="C26" s="178"/>
      <c r="D26" s="178"/>
      <c r="E26" s="178"/>
      <c r="F26" s="178"/>
      <c r="G26" s="347"/>
      <c r="H26" s="347"/>
    </row>
    <row r="27" spans="1:12">
      <c r="A27" s="178"/>
      <c r="B27" s="178"/>
      <c r="C27" s="178"/>
      <c r="D27" s="178"/>
      <c r="E27" s="178"/>
      <c r="F27" s="178"/>
      <c r="G27" s="347"/>
      <c r="H27" s="347"/>
    </row>
    <row r="28" spans="1:12">
      <c r="A28" s="178"/>
      <c r="B28" s="178"/>
      <c r="C28" s="178"/>
      <c r="D28" s="178"/>
      <c r="E28" s="178"/>
      <c r="F28" s="178"/>
      <c r="G28" s="347"/>
      <c r="H28" s="347"/>
    </row>
    <row r="29" spans="1:12">
      <c r="A29" s="178"/>
      <c r="B29" s="178"/>
      <c r="C29" s="178"/>
      <c r="D29" s="178"/>
      <c r="E29" s="178"/>
      <c r="F29" s="178"/>
      <c r="G29" s="321"/>
      <c r="H29" s="321"/>
    </row>
    <row r="30" spans="1:12">
      <c r="A30" s="178"/>
      <c r="B30" s="178"/>
      <c r="C30" s="178"/>
      <c r="D30" s="178"/>
      <c r="E30" s="178"/>
      <c r="F30" s="178"/>
      <c r="G30" s="347"/>
      <c r="H30" s="347"/>
    </row>
    <row r="31" spans="1:12">
      <c r="A31" s="347"/>
      <c r="B31" s="347"/>
      <c r="C31" s="347"/>
      <c r="D31" s="347"/>
      <c r="E31" s="347"/>
      <c r="F31" s="347"/>
      <c r="G31" s="347"/>
      <c r="H31" s="347"/>
    </row>
    <row r="32" spans="1:12">
      <c r="A32" s="347"/>
      <c r="B32" s="347"/>
      <c r="C32" s="347"/>
      <c r="D32" s="347"/>
      <c r="E32" s="347"/>
      <c r="F32" s="347"/>
      <c r="G32" s="347"/>
      <c r="H32" s="347"/>
    </row>
    <row r="33" spans="5:10">
      <c r="E33" s="347"/>
      <c r="F33" s="347"/>
      <c r="G33" s="347"/>
      <c r="H33" s="347"/>
      <c r="I33" s="347"/>
      <c r="J33" s="347"/>
    </row>
    <row r="34" spans="5:10">
      <c r="E34" s="347"/>
      <c r="F34" s="347"/>
      <c r="G34" s="347"/>
      <c r="H34" s="347"/>
      <c r="I34" s="347"/>
      <c r="J34" s="347"/>
    </row>
    <row r="35" spans="5:10">
      <c r="E35" s="347"/>
      <c r="F35" s="347"/>
      <c r="G35" s="347"/>
      <c r="H35" s="347"/>
      <c r="I35" s="347"/>
      <c r="J35" s="34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cols>
    <col min="1" max="1" width="12" style="406" customWidth="1"/>
    <col min="2" max="2" width="57.28515625" style="406" customWidth="1"/>
    <col min="3" max="16384" width="11.42578125" style="406"/>
  </cols>
  <sheetData>
    <row r="1" spans="1:2" ht="15.75">
      <c r="A1" s="405" t="s">
        <v>328</v>
      </c>
    </row>
    <row r="5" spans="1:2" ht="14.25">
      <c r="A5" s="407" t="s">
        <v>329</v>
      </c>
      <c r="B5" s="408" t="s">
        <v>330</v>
      </c>
    </row>
    <row r="6" spans="1:2" ht="14.25">
      <c r="A6" s="407">
        <v>0</v>
      </c>
      <c r="B6" s="408" t="s">
        <v>331</v>
      </c>
    </row>
    <row r="7" spans="1:2" ht="14.25">
      <c r="A7" s="409"/>
      <c r="B7" s="408" t="s">
        <v>332</v>
      </c>
    </row>
    <row r="8" spans="1:2" ht="14.25">
      <c r="A8" s="407" t="s">
        <v>333</v>
      </c>
      <c r="B8" s="408" t="s">
        <v>334</v>
      </c>
    </row>
    <row r="9" spans="1:2" ht="14.25">
      <c r="A9" s="407" t="s">
        <v>335</v>
      </c>
      <c r="B9" s="408" t="s">
        <v>336</v>
      </c>
    </row>
    <row r="10" spans="1:2" ht="14.25">
      <c r="A10" s="407" t="s">
        <v>337</v>
      </c>
      <c r="B10" s="408" t="s">
        <v>338</v>
      </c>
    </row>
    <row r="11" spans="1:2" ht="14.25">
      <c r="A11" s="407" t="s">
        <v>339</v>
      </c>
      <c r="B11" s="408" t="s">
        <v>340</v>
      </c>
    </row>
    <row r="12" spans="1:2" ht="14.25">
      <c r="A12" s="407" t="s">
        <v>341</v>
      </c>
      <c r="B12" s="408" t="s">
        <v>342</v>
      </c>
    </row>
    <row r="13" spans="1:2" ht="14.25">
      <c r="A13" s="407" t="s">
        <v>343</v>
      </c>
      <c r="B13" s="408" t="s">
        <v>344</v>
      </c>
    </row>
    <row r="14" spans="1:2" ht="14.25">
      <c r="A14" s="407" t="s">
        <v>345</v>
      </c>
      <c r="B14" s="408" t="s">
        <v>346</v>
      </c>
    </row>
    <row r="15" spans="1:2" ht="14.25">
      <c r="A15" s="408"/>
    </row>
    <row r="16" spans="1:2" ht="42.75">
      <c r="A16" s="410" t="s">
        <v>347</v>
      </c>
      <c r="B16" s="411" t="s">
        <v>348</v>
      </c>
    </row>
    <row r="17" spans="1:2" ht="14.25">
      <c r="A17" s="408" t="s">
        <v>349</v>
      </c>
      <c r="B17" s="408"/>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48"/>
  <sheetViews>
    <sheetView workbookViewId="0"/>
  </sheetViews>
  <sheetFormatPr baseColWidth="10" defaultRowHeight="12.75"/>
  <cols>
    <col min="1" max="1" width="3" style="84" customWidth="1"/>
    <col min="2" max="2" width="78.140625" style="85" customWidth="1"/>
    <col min="3" max="3" width="5.28515625" bestFit="1" customWidth="1"/>
  </cols>
  <sheetData>
    <row r="1" spans="1:3">
      <c r="A1" s="162" t="s">
        <v>105</v>
      </c>
    </row>
    <row r="6" spans="1:3">
      <c r="C6" t="s">
        <v>106</v>
      </c>
    </row>
    <row r="9" spans="1:3">
      <c r="A9" s="162" t="s">
        <v>107</v>
      </c>
      <c r="C9">
        <v>2</v>
      </c>
    </row>
    <row r="13" spans="1:3">
      <c r="A13" s="162" t="s">
        <v>108</v>
      </c>
      <c r="C13">
        <v>5</v>
      </c>
    </row>
    <row r="17" spans="1:3">
      <c r="A17" s="162" t="s">
        <v>109</v>
      </c>
    </row>
    <row r="19" spans="1:3" ht="25.5">
      <c r="A19" s="84" t="s">
        <v>110</v>
      </c>
      <c r="B19" s="85" t="s">
        <v>295</v>
      </c>
      <c r="C19">
        <v>7</v>
      </c>
    </row>
    <row r="21" spans="1:3" ht="25.5">
      <c r="A21" s="84" t="s">
        <v>111</v>
      </c>
      <c r="B21" s="85" t="s">
        <v>296</v>
      </c>
      <c r="C21">
        <v>8</v>
      </c>
    </row>
    <row r="23" spans="1:3" ht="25.5">
      <c r="A23" s="84" t="s">
        <v>112</v>
      </c>
      <c r="B23" s="85" t="s">
        <v>297</v>
      </c>
      <c r="C23">
        <v>8</v>
      </c>
    </row>
    <row r="25" spans="1:3" ht="25.5">
      <c r="A25" s="84" t="s">
        <v>113</v>
      </c>
      <c r="B25" s="85" t="s">
        <v>298</v>
      </c>
      <c r="C25">
        <v>10</v>
      </c>
    </row>
    <row r="27" spans="1:3" ht="25.5">
      <c r="A27" s="84" t="s">
        <v>114</v>
      </c>
      <c r="B27" s="85" t="s">
        <v>299</v>
      </c>
      <c r="C27">
        <v>15</v>
      </c>
    </row>
    <row r="29" spans="1:3" ht="25.5">
      <c r="A29" s="84" t="s">
        <v>115</v>
      </c>
      <c r="B29" s="85" t="s">
        <v>300</v>
      </c>
      <c r="C29">
        <v>16</v>
      </c>
    </row>
    <row r="31" spans="1:3">
      <c r="A31" s="84" t="s">
        <v>116</v>
      </c>
      <c r="B31" s="85" t="s">
        <v>301</v>
      </c>
      <c r="C31">
        <v>16</v>
      </c>
    </row>
    <row r="33" spans="1:3" ht="25.5">
      <c r="A33" s="84" t="s">
        <v>117</v>
      </c>
      <c r="B33" s="85" t="s">
        <v>302</v>
      </c>
      <c r="C33">
        <v>18</v>
      </c>
    </row>
    <row r="35" spans="1:3">
      <c r="A35" s="84" t="s">
        <v>118</v>
      </c>
      <c r="B35" s="85" t="s">
        <v>303</v>
      </c>
      <c r="C35">
        <v>22</v>
      </c>
    </row>
    <row r="39" spans="1:3">
      <c r="A39" s="162" t="s">
        <v>119</v>
      </c>
    </row>
    <row r="41" spans="1:3">
      <c r="A41" s="84" t="s">
        <v>304</v>
      </c>
      <c r="C41">
        <v>6</v>
      </c>
    </row>
    <row r="43" spans="1:3">
      <c r="A43" s="84" t="s">
        <v>307</v>
      </c>
      <c r="C43">
        <v>6</v>
      </c>
    </row>
    <row r="45" spans="1:3">
      <c r="A45" s="84" t="s">
        <v>305</v>
      </c>
      <c r="C45">
        <v>14</v>
      </c>
    </row>
    <row r="47" spans="1:3" ht="28.5" customHeight="1">
      <c r="A47" s="424" t="s">
        <v>306</v>
      </c>
      <c r="B47" s="424"/>
      <c r="C47" s="84">
        <v>14</v>
      </c>
    </row>
    <row r="48" spans="1:3" ht="28.5" customHeight="1">
      <c r="A48" s="297"/>
      <c r="B48" s="297"/>
      <c r="C48" s="84"/>
    </row>
  </sheetData>
  <mergeCells count="1">
    <mergeCell ref="A47:B47"/>
  </mergeCells>
  <phoneticPr fontId="11"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zoomScale="125" zoomScaleNormal="125" workbookViewId="0"/>
  </sheetViews>
  <sheetFormatPr baseColWidth="10" defaultColWidth="10.85546875" defaultRowHeight="12.75"/>
  <cols>
    <col min="1" max="1" width="5" style="323" customWidth="1"/>
    <col min="2" max="6" width="12.42578125" style="323" customWidth="1"/>
    <col min="7" max="7" width="19.7109375" style="323" customWidth="1"/>
    <col min="8" max="16384" width="10.85546875" style="323"/>
  </cols>
  <sheetData>
    <row r="1" spans="1:7">
      <c r="A1" s="327" t="s">
        <v>107</v>
      </c>
    </row>
    <row r="2" spans="1:7" ht="8.1" customHeight="1">
      <c r="A2" s="327"/>
    </row>
    <row r="3" spans="1:7" ht="8.1" customHeight="1">
      <c r="A3" s="327"/>
    </row>
    <row r="4" spans="1:7">
      <c r="A4" s="327" t="s">
        <v>120</v>
      </c>
    </row>
    <row r="5" spans="1:7" ht="8.1" customHeight="1">
      <c r="A5" s="326"/>
    </row>
    <row r="6" spans="1:7" ht="137.25" customHeight="1">
      <c r="A6" s="425" t="s">
        <v>262</v>
      </c>
      <c r="B6" s="425"/>
      <c r="C6" s="425"/>
      <c r="D6" s="425"/>
      <c r="E6" s="425"/>
      <c r="F6" s="425"/>
      <c r="G6" s="425"/>
    </row>
    <row r="7" spans="1:7" ht="8.1" customHeight="1">
      <c r="A7" s="330"/>
      <c r="B7" s="329"/>
      <c r="C7" s="329"/>
      <c r="D7" s="329"/>
      <c r="E7" s="329"/>
      <c r="F7" s="329"/>
      <c r="G7" s="329"/>
    </row>
    <row r="8" spans="1:7" ht="50.25" customHeight="1">
      <c r="A8" s="425" t="s">
        <v>227</v>
      </c>
      <c r="B8" s="425"/>
      <c r="C8" s="425"/>
      <c r="D8" s="425"/>
      <c r="E8" s="425"/>
      <c r="F8" s="425"/>
      <c r="G8" s="425"/>
    </row>
    <row r="9" spans="1:7" ht="36.75" customHeight="1">
      <c r="A9" s="427" t="s">
        <v>278</v>
      </c>
      <c r="B9" s="427"/>
      <c r="C9" s="427"/>
      <c r="D9" s="427"/>
      <c r="E9" s="427"/>
      <c r="F9" s="427"/>
      <c r="G9" s="427"/>
    </row>
    <row r="10" spans="1:7" ht="8.1" customHeight="1">
      <c r="A10" s="327"/>
    </row>
    <row r="11" spans="1:7">
      <c r="A11" s="327" t="s">
        <v>121</v>
      </c>
    </row>
    <row r="12" spans="1:7" ht="8.1" customHeight="1">
      <c r="A12" s="326"/>
    </row>
    <row r="13" spans="1:7" ht="105" customHeight="1">
      <c r="A13" s="426" t="s">
        <v>320</v>
      </c>
      <c r="B13" s="426"/>
      <c r="C13" s="426"/>
      <c r="D13" s="426"/>
      <c r="E13" s="426"/>
      <c r="F13" s="426"/>
      <c r="G13" s="426"/>
    </row>
    <row r="14" spans="1:7" ht="8.1" customHeight="1">
      <c r="A14" s="326"/>
    </row>
    <row r="15" spans="1:7" ht="8.1" customHeight="1">
      <c r="A15" s="326"/>
    </row>
    <row r="16" spans="1:7">
      <c r="A16" s="327" t="s">
        <v>122</v>
      </c>
    </row>
    <row r="17" spans="1:7" ht="8.1" customHeight="1">
      <c r="A17" s="326"/>
    </row>
    <row r="18" spans="1:7" ht="40.5" customHeight="1">
      <c r="A18" s="426" t="s">
        <v>247</v>
      </c>
      <c r="B18" s="426"/>
      <c r="C18" s="426"/>
      <c r="D18" s="426"/>
      <c r="E18" s="426"/>
      <c r="F18" s="426"/>
      <c r="G18" s="426"/>
    </row>
    <row r="19" spans="1:7" ht="8.1" customHeight="1">
      <c r="A19" s="326"/>
    </row>
    <row r="20" spans="1:7" ht="60" customHeight="1">
      <c r="A20" s="425" t="s">
        <v>206</v>
      </c>
      <c r="B20" s="425"/>
      <c r="C20" s="425"/>
      <c r="D20" s="425"/>
      <c r="E20" s="425"/>
      <c r="F20" s="425"/>
      <c r="G20" s="425"/>
    </row>
    <row r="21" spans="1:7" ht="8.1" customHeight="1">
      <c r="A21" s="326"/>
    </row>
    <row r="22" spans="1:7" ht="27.75" customHeight="1">
      <c r="A22" s="425" t="s">
        <v>225</v>
      </c>
      <c r="B22" s="425"/>
      <c r="C22" s="425"/>
      <c r="D22" s="425"/>
      <c r="E22" s="425"/>
      <c r="F22" s="425"/>
      <c r="G22" s="425"/>
    </row>
    <row r="23" spans="1:7" ht="8.1" customHeight="1">
      <c r="A23" s="327"/>
    </row>
    <row r="24" spans="1:7">
      <c r="A24" s="327" t="s">
        <v>123</v>
      </c>
    </row>
    <row r="25" spans="1:7" ht="8.1" customHeight="1">
      <c r="A25" s="327"/>
    </row>
    <row r="26" spans="1:7" s="326" customFormat="1" ht="90.75" customHeight="1">
      <c r="A26" s="425" t="s">
        <v>124</v>
      </c>
      <c r="B26" s="425"/>
      <c r="C26" s="425"/>
      <c r="D26" s="425"/>
      <c r="E26" s="425"/>
      <c r="F26" s="425"/>
      <c r="G26" s="425"/>
    </row>
    <row r="27" spans="1:7" s="326" customFormat="1" ht="8.1" customHeight="1"/>
    <row r="28" spans="1:7" s="326" customFormat="1" ht="15" customHeight="1">
      <c r="A28" s="341" t="s">
        <v>125</v>
      </c>
      <c r="C28" s="404"/>
    </row>
    <row r="29" spans="1:7" s="326" customFormat="1" ht="389.25" customHeight="1">
      <c r="B29" s="428" t="s">
        <v>321</v>
      </c>
      <c r="C29" s="428"/>
      <c r="D29" s="428"/>
      <c r="E29" s="428"/>
      <c r="F29" s="428"/>
      <c r="G29" s="428"/>
    </row>
    <row r="30" spans="1:7" s="326" customFormat="1" ht="63.75" customHeight="1">
      <c r="B30" s="429" t="s">
        <v>327</v>
      </c>
      <c r="C30" s="429"/>
      <c r="D30" s="429"/>
      <c r="E30" s="429"/>
      <c r="F30" s="429"/>
      <c r="G30" s="429"/>
    </row>
    <row r="31" spans="1:7" s="404" customFormat="1" ht="22.5" customHeight="1">
      <c r="A31" s="404" t="s">
        <v>283</v>
      </c>
    </row>
    <row r="32" spans="1:7" s="326" customFormat="1" ht="117" customHeight="1">
      <c r="A32" s="328"/>
      <c r="B32" s="427" t="s">
        <v>284</v>
      </c>
      <c r="C32" s="427"/>
      <c r="D32" s="427"/>
      <c r="E32" s="427"/>
      <c r="F32" s="427"/>
      <c r="G32" s="427"/>
    </row>
    <row r="33" spans="1:7" s="326" customFormat="1" ht="149.25" customHeight="1">
      <c r="A33" s="328"/>
      <c r="B33" s="429" t="s">
        <v>325</v>
      </c>
      <c r="C33" s="429"/>
      <c r="D33" s="429"/>
      <c r="E33" s="429"/>
      <c r="F33" s="429"/>
      <c r="G33" s="429"/>
    </row>
    <row r="34" spans="1:7" s="326" customFormat="1" ht="278.25" customHeight="1">
      <c r="A34" s="328"/>
      <c r="B34" s="429" t="s">
        <v>326</v>
      </c>
      <c r="C34" s="429"/>
      <c r="D34" s="429"/>
      <c r="E34" s="429"/>
      <c r="F34" s="429"/>
      <c r="G34" s="429"/>
    </row>
    <row r="35" spans="1:7">
      <c r="A35" s="327" t="s">
        <v>126</v>
      </c>
    </row>
    <row r="36" spans="1:7" ht="8.1" customHeight="1">
      <c r="A36" s="326"/>
    </row>
    <row r="37" spans="1:7" ht="63.75" customHeight="1">
      <c r="A37" s="426" t="s">
        <v>248</v>
      </c>
      <c r="B37" s="426"/>
      <c r="C37" s="426"/>
      <c r="D37" s="426"/>
      <c r="E37" s="426"/>
      <c r="F37" s="426"/>
      <c r="G37" s="426"/>
    </row>
    <row r="38" spans="1:7" ht="8.1" customHeight="1">
      <c r="A38" s="326"/>
    </row>
    <row r="39" spans="1:7" ht="39" customHeight="1">
      <c r="A39" s="425" t="s">
        <v>0</v>
      </c>
      <c r="B39" s="425"/>
      <c r="C39" s="425"/>
      <c r="D39" s="425"/>
      <c r="E39" s="425"/>
      <c r="F39" s="425"/>
      <c r="G39" s="425"/>
    </row>
    <row r="40" spans="1:7" ht="102.75" customHeight="1">
      <c r="A40" s="425" t="s">
        <v>189</v>
      </c>
      <c r="B40" s="425"/>
      <c r="C40" s="425"/>
      <c r="D40" s="425"/>
      <c r="E40" s="425"/>
      <c r="F40" s="425"/>
      <c r="G40" s="425"/>
    </row>
    <row r="41" spans="1:7" ht="27" customHeight="1">
      <c r="A41" s="425" t="s">
        <v>127</v>
      </c>
      <c r="B41" s="425"/>
      <c r="C41" s="425"/>
      <c r="D41" s="425"/>
      <c r="E41" s="425"/>
      <c r="F41" s="425"/>
      <c r="G41" s="425"/>
    </row>
    <row r="42" spans="1:7" ht="8.1" customHeight="1">
      <c r="A42" s="326"/>
    </row>
    <row r="43" spans="1:7" ht="52.5" customHeight="1">
      <c r="A43" s="425" t="s">
        <v>128</v>
      </c>
      <c r="B43" s="425"/>
      <c r="C43" s="425"/>
      <c r="D43" s="425"/>
      <c r="E43" s="425"/>
      <c r="F43" s="425"/>
      <c r="G43" s="425"/>
    </row>
    <row r="44" spans="1:7" ht="8.1" customHeight="1">
      <c r="A44" s="327"/>
    </row>
    <row r="45" spans="1:7" ht="32.25" customHeight="1">
      <c r="A45" s="431" t="s">
        <v>129</v>
      </c>
      <c r="B45" s="431"/>
      <c r="C45" s="431"/>
      <c r="D45" s="431"/>
      <c r="E45" s="431"/>
      <c r="F45" s="431"/>
      <c r="G45" s="431"/>
    </row>
    <row r="46" spans="1:7" ht="27.75" customHeight="1">
      <c r="A46" s="425" t="s">
        <v>190</v>
      </c>
      <c r="B46" s="425"/>
      <c r="C46" s="425"/>
      <c r="D46" s="425"/>
      <c r="E46" s="425"/>
      <c r="F46" s="425"/>
      <c r="G46" s="425"/>
    </row>
    <row r="47" spans="1:7" ht="39" customHeight="1">
      <c r="A47" s="431" t="s">
        <v>143</v>
      </c>
      <c r="B47" s="431"/>
      <c r="C47" s="431"/>
      <c r="D47" s="431"/>
      <c r="E47" s="431"/>
      <c r="F47" s="431"/>
      <c r="G47" s="431"/>
    </row>
    <row r="48" spans="1:7" ht="26.25" customHeight="1">
      <c r="A48" s="431" t="s">
        <v>130</v>
      </c>
      <c r="B48" s="431"/>
      <c r="C48" s="431"/>
      <c r="D48" s="431"/>
      <c r="E48" s="431"/>
      <c r="F48" s="431"/>
      <c r="G48" s="431"/>
    </row>
    <row r="49" spans="1:7" ht="51.75" customHeight="1">
      <c r="A49" s="426" t="s">
        <v>249</v>
      </c>
      <c r="B49" s="426"/>
      <c r="C49" s="426"/>
      <c r="D49" s="426"/>
      <c r="E49" s="426"/>
      <c r="F49" s="426"/>
      <c r="G49" s="426"/>
    </row>
    <row r="50" spans="1:7" ht="40.5" customHeight="1">
      <c r="A50" s="426" t="s">
        <v>322</v>
      </c>
      <c r="B50" s="426"/>
      <c r="C50" s="426"/>
      <c r="D50" s="426"/>
      <c r="E50" s="426"/>
      <c r="F50" s="426"/>
      <c r="G50" s="426"/>
    </row>
    <row r="51" spans="1:7">
      <c r="A51" s="325" t="s">
        <v>108</v>
      </c>
    </row>
    <row r="52" spans="1:7" ht="8.1" customHeight="1">
      <c r="A52" s="324"/>
    </row>
    <row r="53" spans="1:7" ht="183" customHeight="1">
      <c r="A53" s="430" t="s">
        <v>323</v>
      </c>
      <c r="B53" s="430"/>
      <c r="C53" s="430"/>
      <c r="D53" s="430"/>
      <c r="E53" s="430"/>
      <c r="F53" s="430"/>
      <c r="G53" s="430"/>
    </row>
    <row r="54" spans="1:7" ht="216" customHeight="1">
      <c r="A54" s="430" t="s">
        <v>324</v>
      </c>
      <c r="B54" s="430"/>
      <c r="C54" s="430"/>
      <c r="D54" s="430"/>
      <c r="E54" s="430"/>
      <c r="F54" s="430"/>
      <c r="G54" s="430"/>
    </row>
  </sheetData>
  <mergeCells count="26">
    <mergeCell ref="A54:G54"/>
    <mergeCell ref="A53:G53"/>
    <mergeCell ref="A48:G48"/>
    <mergeCell ref="A41:G41"/>
    <mergeCell ref="A43:G43"/>
    <mergeCell ref="A50:G50"/>
    <mergeCell ref="A49:G49"/>
    <mergeCell ref="A46:G46"/>
    <mergeCell ref="A47:G47"/>
    <mergeCell ref="A45:G45"/>
    <mergeCell ref="A6:G6"/>
    <mergeCell ref="A8:G8"/>
    <mergeCell ref="A40:G40"/>
    <mergeCell ref="A37:G37"/>
    <mergeCell ref="A22:G22"/>
    <mergeCell ref="A26:G26"/>
    <mergeCell ref="A39:G39"/>
    <mergeCell ref="A13:G13"/>
    <mergeCell ref="A18:G18"/>
    <mergeCell ref="A20:G20"/>
    <mergeCell ref="A9:G9"/>
    <mergeCell ref="B29:G29"/>
    <mergeCell ref="B30:G30"/>
    <mergeCell ref="B32:G32"/>
    <mergeCell ref="B34:G34"/>
    <mergeCell ref="B33:G33"/>
  </mergeCells>
  <pageMargins left="0.78740157480314965" right="0.78740157480314965" top="0.98425196850393704" bottom="0.74803149606299213" header="0.51181102362204722" footer="0.51181102362204722"/>
  <pageSetup paperSize="9" firstPageNumber="2" orientation="portrait" useFirstPageNumber="1" r:id="rId1"/>
  <headerFooter alignWithMargins="0">
    <oddHeader>&amp;C- &amp;P -</oddHeader>
  </headerFooter>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K52"/>
  <sheetViews>
    <sheetView workbookViewId="0">
      <selection activeCell="K52" sqref="K52"/>
    </sheetView>
  </sheetViews>
  <sheetFormatPr baseColWidth="10" defaultColWidth="11.42578125" defaultRowHeight="12.75" customHeight="1"/>
  <cols>
    <col min="1" max="1" width="33.7109375" style="128" customWidth="1"/>
    <col min="2" max="5" width="13" style="178" customWidth="1"/>
    <col min="6" max="6" width="14" style="211" customWidth="1"/>
    <col min="7" max="7" width="13" style="127" bestFit="1" customWidth="1"/>
    <col min="8" max="16384" width="11.42578125" style="127"/>
  </cols>
  <sheetData>
    <row r="1" spans="1:11" ht="12.75" customHeight="1">
      <c r="A1" s="432" t="s">
        <v>308</v>
      </c>
      <c r="B1" s="432"/>
      <c r="C1" s="432"/>
      <c r="D1" s="432"/>
      <c r="E1" s="432"/>
      <c r="F1" s="432"/>
    </row>
    <row r="2" spans="1:11" ht="12.75" customHeight="1">
      <c r="A2" s="433" t="s">
        <v>92</v>
      </c>
      <c r="B2" s="433"/>
      <c r="C2" s="433"/>
      <c r="D2" s="433"/>
      <c r="E2" s="433"/>
      <c r="F2" s="433"/>
    </row>
    <row r="3" spans="1:11" ht="12.75" customHeight="1">
      <c r="A3" s="192"/>
      <c r="B3" s="193"/>
      <c r="C3" s="193"/>
      <c r="D3" s="193"/>
      <c r="E3" s="193"/>
      <c r="F3" s="194"/>
    </row>
    <row r="4" spans="1:11" ht="12.75" customHeight="1" thickBot="1">
      <c r="A4" s="192"/>
      <c r="B4" s="192"/>
      <c r="C4" s="192"/>
      <c r="D4" s="192"/>
      <c r="E4" s="192"/>
      <c r="F4" s="194"/>
    </row>
    <row r="5" spans="1:11" ht="12.75" customHeight="1">
      <c r="A5" s="92"/>
      <c r="B5" s="355"/>
      <c r="C5" s="197"/>
      <c r="D5" s="197"/>
      <c r="E5" s="197"/>
      <c r="F5" s="38" t="s">
        <v>6</v>
      </c>
    </row>
    <row r="6" spans="1:11" ht="12.75" customHeight="1">
      <c r="A6" s="15" t="s">
        <v>207</v>
      </c>
      <c r="B6" s="436">
        <v>2021</v>
      </c>
      <c r="C6" s="437">
        <v>2022</v>
      </c>
      <c r="D6" s="437">
        <v>2023</v>
      </c>
      <c r="E6" s="437">
        <v>2024</v>
      </c>
      <c r="F6" s="213">
        <v>2024</v>
      </c>
    </row>
    <row r="7" spans="1:11" ht="12.75" customHeight="1">
      <c r="A7" s="170" t="s">
        <v>90</v>
      </c>
      <c r="B7" s="436"/>
      <c r="C7" s="437"/>
      <c r="D7" s="437"/>
      <c r="E7" s="437"/>
      <c r="F7" s="213" t="s">
        <v>7</v>
      </c>
      <c r="G7" s="205"/>
    </row>
    <row r="8" spans="1:11" ht="12.75" customHeight="1">
      <c r="A8" s="170" t="s">
        <v>91</v>
      </c>
      <c r="B8" s="356"/>
      <c r="C8" s="200"/>
      <c r="D8" s="200"/>
      <c r="E8" s="200"/>
      <c r="F8" s="214">
        <v>2023</v>
      </c>
    </row>
    <row r="9" spans="1:11" ht="12.75" customHeight="1" thickBot="1">
      <c r="A9" s="382"/>
      <c r="B9" s="383" t="s">
        <v>95</v>
      </c>
      <c r="C9" s="381"/>
      <c r="D9" s="357"/>
      <c r="E9" s="358"/>
      <c r="F9" s="384" t="s">
        <v>104</v>
      </c>
      <c r="H9" s="205"/>
    </row>
    <row r="10" spans="1:11" ht="12.75" customHeight="1">
      <c r="A10" s="202"/>
      <c r="B10" s="353"/>
      <c r="C10" s="353"/>
      <c r="D10" s="353"/>
      <c r="E10" s="353"/>
      <c r="F10" s="354"/>
    </row>
    <row r="11" spans="1:11" ht="14.25" customHeight="1">
      <c r="A11" s="3" t="s">
        <v>226</v>
      </c>
      <c r="B11" s="4">
        <v>1541327.2350000001</v>
      </c>
      <c r="C11" s="4">
        <v>1728510.8119999999</v>
      </c>
      <c r="D11" s="4">
        <v>1890725.09</v>
      </c>
      <c r="E11" s="4">
        <v>2013689.3629999999</v>
      </c>
      <c r="F11" s="320">
        <f t="shared" ref="F11:F16" si="0">(E11*100/D11)-100</f>
        <v>6.5035511323330297</v>
      </c>
      <c r="G11" s="386"/>
      <c r="J11" s="205"/>
      <c r="K11" s="205"/>
    </row>
    <row r="12" spans="1:11" ht="12.75" customHeight="1">
      <c r="A12" s="3" t="s">
        <v>200</v>
      </c>
      <c r="B12" s="4">
        <v>981993.69700000004</v>
      </c>
      <c r="C12" s="4">
        <v>1033054.037</v>
      </c>
      <c r="D12" s="4">
        <v>1085294.8389999999</v>
      </c>
      <c r="E12" s="4">
        <v>1112443.736</v>
      </c>
      <c r="F12" s="320">
        <f t="shared" si="0"/>
        <v>2.5015227221586542</v>
      </c>
      <c r="G12" s="386"/>
      <c r="K12" s="388"/>
    </row>
    <row r="13" spans="1:11" ht="12.75" customHeight="1">
      <c r="A13" s="206" t="s">
        <v>212</v>
      </c>
      <c r="B13" s="4"/>
      <c r="C13" s="4"/>
      <c r="D13" s="4"/>
      <c r="E13" s="4"/>
      <c r="F13" s="320"/>
      <c r="G13" s="386"/>
    </row>
    <row r="14" spans="1:11" ht="14.1" customHeight="1">
      <c r="A14" s="3" t="s">
        <v>231</v>
      </c>
      <c r="B14" s="4">
        <v>107962.624</v>
      </c>
      <c r="C14" s="4">
        <v>119526.25599999999</v>
      </c>
      <c r="D14" s="4">
        <v>148663.402</v>
      </c>
      <c r="E14" s="4">
        <v>164060.13200000001</v>
      </c>
      <c r="F14" s="320">
        <f t="shared" si="0"/>
        <v>10.356772274053043</v>
      </c>
      <c r="G14" s="386"/>
      <c r="H14" s="205"/>
    </row>
    <row r="15" spans="1:11" ht="12.75" customHeight="1">
      <c r="A15" s="3" t="s">
        <v>204</v>
      </c>
      <c r="B15" s="4">
        <v>451370.91399999999</v>
      </c>
      <c r="C15" s="4">
        <v>575930.51899999997</v>
      </c>
      <c r="D15" s="4">
        <v>656766.84900000005</v>
      </c>
      <c r="E15" s="4">
        <v>737185.495</v>
      </c>
      <c r="F15" s="320">
        <f t="shared" si="0"/>
        <v>12.244626250920888</v>
      </c>
      <c r="G15" s="386"/>
    </row>
    <row r="16" spans="1:11" ht="12.75" customHeight="1">
      <c r="A16" s="3" t="s">
        <v>8</v>
      </c>
      <c r="B16" s="4">
        <v>177994.755</v>
      </c>
      <c r="C16" s="4">
        <v>213975.59700000001</v>
      </c>
      <c r="D16" s="4">
        <v>270493.55</v>
      </c>
      <c r="E16" s="4">
        <v>178134.36900000001</v>
      </c>
      <c r="F16" s="320">
        <f t="shared" si="0"/>
        <v>-34.144688847478974</v>
      </c>
      <c r="G16" s="386"/>
      <c r="I16" s="205"/>
    </row>
    <row r="17" spans="1:10" ht="12.75" customHeight="1">
      <c r="A17" s="3" t="s">
        <v>144</v>
      </c>
      <c r="B17" s="4"/>
      <c r="C17" s="4"/>
      <c r="D17" s="4"/>
      <c r="E17" s="4"/>
      <c r="F17" s="320"/>
      <c r="G17" s="386"/>
      <c r="I17" s="205"/>
    </row>
    <row r="18" spans="1:10" ht="14.1" customHeight="1">
      <c r="A18" s="3" t="s">
        <v>279</v>
      </c>
      <c r="B18" s="4">
        <v>72801.983999999997</v>
      </c>
      <c r="C18" s="4">
        <v>94420.512000000002</v>
      </c>
      <c r="D18" s="4">
        <v>125421.35400000001</v>
      </c>
      <c r="E18" s="4">
        <v>89424.789000000004</v>
      </c>
      <c r="F18" s="320">
        <f>(E18*100/D18)-100</f>
        <v>-28.700507411202082</v>
      </c>
      <c r="G18" s="386"/>
    </row>
    <row r="19" spans="1:10" ht="12.75" customHeight="1">
      <c r="A19" s="3" t="s">
        <v>145</v>
      </c>
      <c r="B19" s="4">
        <v>105192.77099999999</v>
      </c>
      <c r="C19" s="4">
        <v>119555.08500000001</v>
      </c>
      <c r="D19" s="4">
        <v>145072.196</v>
      </c>
      <c r="E19" s="4">
        <v>88709.58</v>
      </c>
      <c r="F19" s="320">
        <f>(E19*100/D19)-100</f>
        <v>-38.851425396497064</v>
      </c>
      <c r="G19" s="386"/>
    </row>
    <row r="20" spans="1:10" ht="12.75" customHeight="1">
      <c r="A20" s="3"/>
      <c r="D20" s="4"/>
      <c r="E20" s="4"/>
      <c r="F20" s="320"/>
      <c r="G20" s="386"/>
    </row>
    <row r="21" spans="1:10" ht="12.75" customHeight="1">
      <c r="A21" s="5" t="s">
        <v>9</v>
      </c>
      <c r="B21" s="6">
        <f>B11+B16</f>
        <v>1719321.9900000002</v>
      </c>
      <c r="C21" s="6">
        <f>C11+C16</f>
        <v>1942486.409</v>
      </c>
      <c r="D21" s="6">
        <f>D11+D16</f>
        <v>2161218.64</v>
      </c>
      <c r="E21" s="6">
        <f>E11+E16</f>
        <v>2191823.7319999998</v>
      </c>
      <c r="F21" s="385">
        <f t="shared" ref="F21:F49" si="1">(E21*100/D21)-100</f>
        <v>1.416103462812984</v>
      </c>
      <c r="G21" s="386"/>
    </row>
    <row r="22" spans="1:10" ht="12.75" customHeight="1">
      <c r="A22" s="5"/>
      <c r="B22" s="6"/>
      <c r="C22" s="6"/>
      <c r="D22" s="367"/>
      <c r="E22" s="367"/>
      <c r="F22" s="320"/>
      <c r="G22" s="205"/>
    </row>
    <row r="23" spans="1:10" ht="12.75" customHeight="1">
      <c r="A23" s="5"/>
      <c r="B23" s="127"/>
      <c r="C23" s="127"/>
      <c r="D23" s="243"/>
      <c r="E23" s="243"/>
      <c r="F23" s="320"/>
    </row>
    <row r="24" spans="1:10" ht="12.75" customHeight="1">
      <c r="A24" s="3" t="s">
        <v>10</v>
      </c>
      <c r="B24" s="4">
        <v>643850.81000000006</v>
      </c>
      <c r="C24" s="4">
        <v>675070.299</v>
      </c>
      <c r="D24" s="4">
        <v>747936.89399999997</v>
      </c>
      <c r="E24" s="4">
        <v>751942.05700000003</v>
      </c>
      <c r="F24" s="320">
        <f t="shared" si="1"/>
        <v>0.53549477664890333</v>
      </c>
      <c r="G24" s="205"/>
    </row>
    <row r="25" spans="1:10" ht="12.75" customHeight="1">
      <c r="A25" s="3" t="s">
        <v>11</v>
      </c>
      <c r="B25" s="4">
        <v>620026.39</v>
      </c>
      <c r="C25" s="4">
        <v>681459.80299999996</v>
      </c>
      <c r="D25" s="4">
        <v>742854.924</v>
      </c>
      <c r="E25" s="4">
        <v>709232.06700000004</v>
      </c>
      <c r="F25" s="320">
        <f t="shared" si="1"/>
        <v>-4.5261673462367753</v>
      </c>
      <c r="G25" s="205"/>
      <c r="H25" s="205"/>
      <c r="I25" s="303"/>
    </row>
    <row r="26" spans="1:10" ht="12.75" customHeight="1">
      <c r="A26" s="3" t="s">
        <v>12</v>
      </c>
      <c r="B26" s="4">
        <v>21281.881000000001</v>
      </c>
      <c r="C26" s="4">
        <v>21709.873</v>
      </c>
      <c r="D26" s="4">
        <v>23474.292000000001</v>
      </c>
      <c r="E26" s="4">
        <v>21568.616000000002</v>
      </c>
      <c r="F26" s="320">
        <f t="shared" si="1"/>
        <v>-8.1181404746946129</v>
      </c>
    </row>
    <row r="27" spans="1:10" ht="12.75" customHeight="1">
      <c r="A27" s="3" t="s">
        <v>13</v>
      </c>
      <c r="B27" s="4">
        <v>151445.90100000001</v>
      </c>
      <c r="C27" s="4">
        <v>158419.48199999999</v>
      </c>
      <c r="D27" s="4">
        <v>170967.872</v>
      </c>
      <c r="E27" s="4">
        <v>167301.02799999999</v>
      </c>
      <c r="F27" s="320">
        <f t="shared" si="1"/>
        <v>-2.1447561796873771</v>
      </c>
      <c r="G27" s="364"/>
      <c r="H27" s="364"/>
      <c r="J27" s="364"/>
    </row>
    <row r="28" spans="1:10" ht="12.75" customHeight="1">
      <c r="A28" s="3" t="s">
        <v>14</v>
      </c>
      <c r="B28" s="4">
        <v>6644.6109999999999</v>
      </c>
      <c r="C28" s="4">
        <v>6565.31</v>
      </c>
      <c r="D28" s="4">
        <v>6941.6559999999999</v>
      </c>
      <c r="E28" s="4">
        <v>7897.1809999999996</v>
      </c>
      <c r="F28" s="320">
        <f t="shared" si="1"/>
        <v>13.765087178045121</v>
      </c>
    </row>
    <row r="29" spans="1:10" ht="12.75" customHeight="1">
      <c r="A29" s="3" t="s">
        <v>15</v>
      </c>
      <c r="B29" s="4">
        <f>SUM(B24:B28)</f>
        <v>1443249.5930000003</v>
      </c>
      <c r="C29" s="4">
        <f>SUM(C24:C28)</f>
        <v>1543224.767</v>
      </c>
      <c r="D29" s="4">
        <f>SUM(D24:D28)</f>
        <v>1692175.6379999998</v>
      </c>
      <c r="E29" s="4">
        <f>SUM(E24:E28)</f>
        <v>1657940.949</v>
      </c>
      <c r="F29" s="320">
        <f t="shared" si="1"/>
        <v>-2.0231167634857314</v>
      </c>
      <c r="G29" s="205"/>
    </row>
    <row r="30" spans="1:10" ht="12.75" customHeight="1">
      <c r="A30" s="3"/>
      <c r="B30" s="4"/>
      <c r="C30" s="4"/>
      <c r="D30" s="4"/>
      <c r="E30" s="4"/>
      <c r="F30" s="320"/>
    </row>
    <row r="31" spans="1:10" ht="12.75" customHeight="1">
      <c r="A31" s="3" t="s">
        <v>148</v>
      </c>
      <c r="B31" s="4">
        <v>276072.397</v>
      </c>
      <c r="C31" s="4">
        <v>399261.64199999999</v>
      </c>
      <c r="D31" s="4">
        <v>469043.00199999998</v>
      </c>
      <c r="E31" s="4">
        <v>533882.78299999994</v>
      </c>
      <c r="F31" s="320">
        <f t="shared" si="1"/>
        <v>13.82384572918113</v>
      </c>
    </row>
    <row r="32" spans="1:10" ht="12.75" customHeight="1">
      <c r="A32" s="208"/>
      <c r="D32" s="365"/>
      <c r="E32" s="365"/>
      <c r="F32" s="320"/>
    </row>
    <row r="33" spans="1:7" ht="12.75" customHeight="1">
      <c r="A33" s="5" t="s">
        <v>9</v>
      </c>
      <c r="B33" s="6">
        <f>B29+B31</f>
        <v>1719321.9900000002</v>
      </c>
      <c r="C33" s="6">
        <f>C29+C31</f>
        <v>1942486.409</v>
      </c>
      <c r="D33" s="6">
        <f>D29+D31</f>
        <v>2161218.6399999997</v>
      </c>
      <c r="E33" s="6">
        <f>E24+E25+E26+E27+E28+E31</f>
        <v>2191823.7319999998</v>
      </c>
      <c r="F33" s="385">
        <f t="shared" si="1"/>
        <v>1.4161034628130125</v>
      </c>
      <c r="G33" s="205"/>
    </row>
    <row r="34" spans="1:7" ht="12.75" customHeight="1">
      <c r="A34" s="5"/>
      <c r="B34" s="205"/>
      <c r="C34" s="205"/>
      <c r="D34" s="366"/>
      <c r="E34" s="366"/>
      <c r="F34" s="320"/>
    </row>
    <row r="35" spans="1:7" ht="12.75" customHeight="1">
      <c r="A35" s="5"/>
      <c r="B35" s="127"/>
      <c r="C35" s="127"/>
      <c r="D35" s="243"/>
      <c r="E35" s="243"/>
      <c r="F35" s="320"/>
    </row>
    <row r="36" spans="1:7" ht="12.75" customHeight="1">
      <c r="A36" s="3" t="s">
        <v>232</v>
      </c>
      <c r="B36" s="4">
        <v>47163.222999999998</v>
      </c>
      <c r="C36" s="4">
        <v>49267.73</v>
      </c>
      <c r="D36" s="4">
        <v>47081.741000000002</v>
      </c>
      <c r="E36" s="4">
        <v>44954.298000000003</v>
      </c>
      <c r="F36" s="320">
        <f t="shared" si="1"/>
        <v>-4.5186158260375322</v>
      </c>
      <c r="G36" s="386"/>
    </row>
    <row r="37" spans="1:7" ht="12.75" customHeight="1">
      <c r="A37" s="3" t="s">
        <v>16</v>
      </c>
      <c r="B37" s="4">
        <v>4684.7759999999998</v>
      </c>
      <c r="C37" s="4">
        <v>4921.0140000000001</v>
      </c>
      <c r="D37" s="4">
        <v>5195.7370000000001</v>
      </c>
      <c r="E37" s="4">
        <v>4806.1030000000001</v>
      </c>
      <c r="F37" s="320">
        <f t="shared" si="1"/>
        <v>-7.4991093660052428</v>
      </c>
      <c r="G37" s="386"/>
    </row>
    <row r="38" spans="1:7" ht="12.75" customHeight="1">
      <c r="A38" s="3" t="s">
        <v>17</v>
      </c>
      <c r="B38" s="4"/>
      <c r="C38" s="4"/>
      <c r="D38" s="4"/>
      <c r="E38" s="4"/>
      <c r="F38" s="320"/>
      <c r="G38" s="386"/>
    </row>
    <row r="39" spans="1:7" ht="12.75" customHeight="1">
      <c r="A39" s="3" t="s">
        <v>18</v>
      </c>
      <c r="B39" s="4">
        <v>366425.61900000001</v>
      </c>
      <c r="C39" s="4">
        <v>491878.14199999999</v>
      </c>
      <c r="D39" s="4">
        <v>568291.402</v>
      </c>
      <c r="E39" s="4">
        <v>631908.56499999994</v>
      </c>
      <c r="F39" s="320">
        <f t="shared" si="1"/>
        <v>11.194461639945757</v>
      </c>
      <c r="G39" s="386"/>
    </row>
    <row r="40" spans="1:7" ht="12.75" customHeight="1">
      <c r="A40" s="3" t="s">
        <v>19</v>
      </c>
      <c r="B40" s="4">
        <v>123408.15700000001</v>
      </c>
      <c r="C40" s="4">
        <v>128993.859</v>
      </c>
      <c r="D40" s="4">
        <v>150069.652</v>
      </c>
      <c r="E40" s="4">
        <v>128832.349</v>
      </c>
      <c r="F40" s="320">
        <f t="shared" si="1"/>
        <v>-14.151630737439177</v>
      </c>
      <c r="G40" s="386"/>
    </row>
    <row r="41" spans="1:7" ht="12.75" customHeight="1">
      <c r="A41" s="3" t="s">
        <v>233</v>
      </c>
      <c r="B41" s="4">
        <v>644576.86499999999</v>
      </c>
      <c r="C41" s="4">
        <v>675749.995</v>
      </c>
      <c r="D41" s="4">
        <v>749302.82299999997</v>
      </c>
      <c r="E41" s="4">
        <v>756515.93400000001</v>
      </c>
      <c r="F41" s="320">
        <f t="shared" si="1"/>
        <v>0.96264297672345833</v>
      </c>
      <c r="G41" s="386"/>
    </row>
    <row r="42" spans="1:7" ht="12.75" customHeight="1">
      <c r="A42" s="3" t="s">
        <v>234</v>
      </c>
      <c r="B42" s="4"/>
      <c r="C42" s="4"/>
      <c r="D42" s="4"/>
      <c r="E42" s="4"/>
      <c r="F42" s="320"/>
      <c r="G42" s="386"/>
    </row>
    <row r="43" spans="1:7" ht="12.75" customHeight="1">
      <c r="A43" s="3" t="s">
        <v>235</v>
      </c>
      <c r="B43" s="4">
        <v>11118.258</v>
      </c>
      <c r="C43" s="4">
        <v>10208.957</v>
      </c>
      <c r="D43" s="4">
        <v>11563.722</v>
      </c>
      <c r="E43" s="4">
        <v>10620.601000000001</v>
      </c>
      <c r="F43" s="320">
        <f t="shared" si="1"/>
        <v>-8.1558601979535581</v>
      </c>
      <c r="G43" s="386"/>
    </row>
    <row r="44" spans="1:7" ht="12.75" customHeight="1">
      <c r="A44" s="3" t="s">
        <v>20</v>
      </c>
      <c r="B44" s="4">
        <v>162540.535</v>
      </c>
      <c r="C44" s="4">
        <v>175202.62899999999</v>
      </c>
      <c r="D44" s="4">
        <v>173276.163</v>
      </c>
      <c r="E44" s="4">
        <v>173827.473</v>
      </c>
      <c r="F44" s="320">
        <f t="shared" si="1"/>
        <v>0.31816840265560131</v>
      </c>
      <c r="G44" s="386"/>
    </row>
    <row r="45" spans="1:7" ht="12.75" customHeight="1">
      <c r="A45" s="3" t="s">
        <v>21</v>
      </c>
      <c r="B45" s="4">
        <v>20846.685000000001</v>
      </c>
      <c r="C45" s="4">
        <v>21102.609</v>
      </c>
      <c r="D45" s="4">
        <v>20792.617999999999</v>
      </c>
      <c r="E45" s="4">
        <v>20316.206999999999</v>
      </c>
      <c r="F45" s="320">
        <f t="shared" si="1"/>
        <v>-2.2912506736765863</v>
      </c>
      <c r="G45" s="386"/>
    </row>
    <row r="46" spans="1:7" ht="12.75" customHeight="1">
      <c r="A46" s="3" t="s">
        <v>22</v>
      </c>
      <c r="B46" s="4"/>
      <c r="C46" s="4"/>
      <c r="D46" s="4"/>
      <c r="E46" s="4"/>
      <c r="F46" s="320"/>
      <c r="G46" s="386"/>
    </row>
    <row r="47" spans="1:7" ht="12.75" customHeight="1">
      <c r="A47" s="3" t="s">
        <v>93</v>
      </c>
      <c r="B47" s="4">
        <v>338557.87199999997</v>
      </c>
      <c r="C47" s="4">
        <v>385161.47399999999</v>
      </c>
      <c r="D47" s="4">
        <v>435644.78200000001</v>
      </c>
      <c r="E47" s="4">
        <v>420042.20199999999</v>
      </c>
      <c r="F47" s="320">
        <f t="shared" si="1"/>
        <v>-3.5814913077508237</v>
      </c>
      <c r="G47" s="386"/>
    </row>
    <row r="48" spans="1:7" ht="12.75" customHeight="1">
      <c r="A48" s="208"/>
      <c r="B48" s="4"/>
      <c r="D48" s="365"/>
      <c r="E48" s="365"/>
      <c r="F48" s="320"/>
      <c r="G48" s="386"/>
    </row>
    <row r="49" spans="1:7" ht="12.75" customHeight="1">
      <c r="A49" s="5" t="s">
        <v>9</v>
      </c>
      <c r="B49" s="6">
        <f>SUM(B36:B47)</f>
        <v>1719321.99</v>
      </c>
      <c r="C49" s="6">
        <f>SUM(C36:C47)</f>
        <v>1942486.4089999995</v>
      </c>
      <c r="D49" s="6">
        <f>SUM(D36:D47)</f>
        <v>2161218.64</v>
      </c>
      <c r="E49" s="6">
        <f>SUM(E36:E47)</f>
        <v>2191823.7319999998</v>
      </c>
      <c r="F49" s="385">
        <f t="shared" si="1"/>
        <v>1.416103462812984</v>
      </c>
      <c r="G49" s="386"/>
    </row>
    <row r="50" spans="1:7" ht="12.75" customHeight="1">
      <c r="A50" s="209"/>
      <c r="B50" s="6"/>
      <c r="C50" s="6"/>
      <c r="D50" s="6"/>
      <c r="E50" s="6"/>
      <c r="F50" s="207"/>
    </row>
    <row r="51" spans="1:7" ht="12.75" customHeight="1">
      <c r="A51" s="209" t="s">
        <v>103</v>
      </c>
      <c r="B51" s="6"/>
      <c r="C51" s="6"/>
      <c r="D51" s="6"/>
      <c r="E51" s="6"/>
      <c r="F51" s="210"/>
    </row>
    <row r="52" spans="1:7" ht="12">
      <c r="A52" s="434" t="s">
        <v>280</v>
      </c>
      <c r="B52" s="435"/>
      <c r="C52" s="435"/>
      <c r="D52" s="435"/>
      <c r="E52" s="435"/>
      <c r="F52" s="435"/>
    </row>
  </sheetData>
  <mergeCells count="7">
    <mergeCell ref="A1:F1"/>
    <mergeCell ref="A2:F2"/>
    <mergeCell ref="A52:F52"/>
    <mergeCell ref="B6:B7"/>
    <mergeCell ref="C6:C7"/>
    <mergeCell ref="D6:D7"/>
    <mergeCell ref="E6:E7"/>
  </mergeCells>
  <phoneticPr fontId="11" type="noConversion"/>
  <pageMargins left="0.70866141732283472" right="0.78740157480314965" top="0.98425196850393704" bottom="0.98425196850393704" header="0.51181102362204722" footer="0.51181102362204722"/>
  <pageSetup paperSize="9" scale="88" orientation="portrait" r:id="rId1"/>
  <headerFooter alignWithMargins="0">
    <oddHeader>&amp;C-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P59"/>
  <sheetViews>
    <sheetView zoomScaleNormal="100" workbookViewId="0"/>
  </sheetViews>
  <sheetFormatPr baseColWidth="10" defaultColWidth="11.42578125" defaultRowHeight="12"/>
  <cols>
    <col min="1" max="1" width="4.85546875" style="7" customWidth="1"/>
    <col min="2" max="2" width="0.85546875" style="7" customWidth="1"/>
    <col min="3" max="3" width="37" style="7" customWidth="1"/>
    <col min="4" max="12" width="14.7109375" style="7" customWidth="1"/>
    <col min="13" max="13" width="14.7109375" style="127" customWidth="1"/>
    <col min="14" max="14" width="5.7109375" style="127" customWidth="1"/>
    <col min="15" max="16384" width="11.42578125" style="127"/>
  </cols>
  <sheetData>
    <row r="1" spans="1:16">
      <c r="B1" s="170"/>
      <c r="C1" s="1"/>
      <c r="D1" s="1"/>
      <c r="E1" s="1"/>
      <c r="F1" s="127"/>
      <c r="G1" s="171" t="s">
        <v>309</v>
      </c>
      <c r="H1" s="172" t="s">
        <v>208</v>
      </c>
      <c r="I1" s="172"/>
      <c r="J1" s="8"/>
      <c r="K1" s="8"/>
      <c r="L1" s="8"/>
    </row>
    <row r="2" spans="1:16">
      <c r="B2" s="170"/>
      <c r="C2" s="1"/>
      <c r="D2" s="1"/>
      <c r="E2" s="1"/>
      <c r="F2" s="127"/>
      <c r="G2" s="171"/>
      <c r="H2" s="172"/>
      <c r="I2" s="172"/>
      <c r="J2" s="8"/>
      <c r="K2" s="8"/>
      <c r="L2" s="8"/>
    </row>
    <row r="3" spans="1:16" ht="12.75" thickBot="1">
      <c r="A3" s="9"/>
      <c r="B3" s="9"/>
      <c r="C3" s="9"/>
      <c r="D3" s="9"/>
      <c r="E3" s="11"/>
      <c r="F3" s="11"/>
      <c r="G3" s="11"/>
      <c r="H3" s="11"/>
      <c r="I3" s="11"/>
      <c r="J3" s="11"/>
      <c r="K3" s="11"/>
      <c r="L3" s="11"/>
      <c r="M3" s="130"/>
      <c r="N3" s="129"/>
    </row>
    <row r="4" spans="1:16" ht="12.75" customHeight="1">
      <c r="A4" s="10"/>
      <c r="B4" s="11"/>
      <c r="C4" s="12"/>
      <c r="D4" s="467" t="s">
        <v>9</v>
      </c>
      <c r="E4" s="173"/>
      <c r="F4" s="92"/>
      <c r="G4" s="174" t="s">
        <v>23</v>
      </c>
      <c r="H4" s="90" t="s">
        <v>24</v>
      </c>
      <c r="I4" s="175"/>
      <c r="J4" s="22"/>
      <c r="K4" s="175"/>
      <c r="L4" s="176"/>
      <c r="M4" s="176"/>
      <c r="N4" s="440" t="s">
        <v>138</v>
      </c>
    </row>
    <row r="5" spans="1:16" ht="12.75" customHeight="1">
      <c r="A5" s="463" t="s">
        <v>138</v>
      </c>
      <c r="B5" s="15"/>
      <c r="C5" s="472" t="s">
        <v>180</v>
      </c>
      <c r="D5" s="464"/>
      <c r="E5" s="471" t="s">
        <v>188</v>
      </c>
      <c r="F5" s="91"/>
      <c r="G5" s="177" t="s">
        <v>201</v>
      </c>
      <c r="H5" s="462" t="s">
        <v>202</v>
      </c>
      <c r="I5" s="462"/>
      <c r="J5" s="91"/>
      <c r="K5" s="91"/>
      <c r="L5" s="453" t="s">
        <v>8</v>
      </c>
      <c r="M5" s="454"/>
      <c r="N5" s="438"/>
    </row>
    <row r="6" spans="1:16" ht="12.75" customHeight="1">
      <c r="A6" s="463"/>
      <c r="B6" s="15"/>
      <c r="C6" s="472"/>
      <c r="D6" s="464"/>
      <c r="E6" s="465"/>
      <c r="F6" s="444" t="s">
        <v>203</v>
      </c>
      <c r="G6" s="455" t="s">
        <v>162</v>
      </c>
      <c r="H6" s="442" t="s">
        <v>146</v>
      </c>
      <c r="I6" s="444" t="s">
        <v>147</v>
      </c>
      <c r="J6" s="444" t="s">
        <v>213</v>
      </c>
      <c r="K6" s="444" t="s">
        <v>205</v>
      </c>
      <c r="L6" s="448" t="s">
        <v>188</v>
      </c>
      <c r="M6" s="455" t="s">
        <v>281</v>
      </c>
      <c r="N6" s="438"/>
    </row>
    <row r="7" spans="1:16" ht="50.25" customHeight="1">
      <c r="A7" s="451"/>
      <c r="B7" s="15"/>
      <c r="C7" s="473"/>
      <c r="D7" s="468"/>
      <c r="E7" s="466"/>
      <c r="F7" s="445"/>
      <c r="G7" s="470"/>
      <c r="H7" s="443"/>
      <c r="I7" s="445"/>
      <c r="J7" s="445"/>
      <c r="K7" s="445"/>
      <c r="L7" s="449"/>
      <c r="M7" s="456"/>
      <c r="N7" s="438"/>
    </row>
    <row r="8" spans="1:16" ht="12.75" thickBot="1">
      <c r="A8" s="19"/>
      <c r="B8" s="11"/>
      <c r="C8" s="20"/>
      <c r="D8" s="469" t="s">
        <v>95</v>
      </c>
      <c r="E8" s="446"/>
      <c r="F8" s="446"/>
      <c r="G8" s="446"/>
      <c r="H8" s="446" t="s">
        <v>95</v>
      </c>
      <c r="I8" s="446"/>
      <c r="J8" s="446"/>
      <c r="K8" s="446"/>
      <c r="L8" s="446"/>
      <c r="M8" s="447"/>
      <c r="N8" s="441"/>
    </row>
    <row r="9" spans="1:16">
      <c r="A9" s="10"/>
      <c r="B9" s="22"/>
      <c r="C9" s="44"/>
      <c r="D9" s="22"/>
      <c r="E9" s="22"/>
      <c r="F9" s="22"/>
      <c r="G9" s="22"/>
      <c r="H9" s="22"/>
      <c r="I9" s="11"/>
      <c r="J9" s="11"/>
      <c r="L9" s="28"/>
      <c r="M9" s="28"/>
      <c r="N9" s="83"/>
      <c r="O9" s="129"/>
    </row>
    <row r="10" spans="1:16">
      <c r="A10" s="136">
        <v>1</v>
      </c>
      <c r="B10" s="15"/>
      <c r="C10" s="12" t="s">
        <v>10</v>
      </c>
      <c r="D10" s="98">
        <v>751942.05700000003</v>
      </c>
      <c r="E10" s="4">
        <v>716964.91</v>
      </c>
      <c r="F10" s="4">
        <v>430051.37</v>
      </c>
      <c r="G10" s="4">
        <v>5262.8739999999998</v>
      </c>
      <c r="H10" s="4">
        <v>2563.2330000000002</v>
      </c>
      <c r="I10" s="4">
        <v>15244.764999999999</v>
      </c>
      <c r="J10" s="4">
        <v>19029.312000000002</v>
      </c>
      <c r="K10" s="4">
        <v>250076.23</v>
      </c>
      <c r="L10" s="4">
        <v>34977.146999999997</v>
      </c>
      <c r="M10" s="362">
        <v>16116.727999999999</v>
      </c>
      <c r="N10" s="139">
        <v>1</v>
      </c>
    </row>
    <row r="11" spans="1:16">
      <c r="A11" s="136">
        <v>2</v>
      </c>
      <c r="B11" s="15"/>
      <c r="C11" s="12" t="s">
        <v>11</v>
      </c>
      <c r="D11" s="98">
        <v>709232.06700000004</v>
      </c>
      <c r="E11" s="4">
        <v>607448.49899999995</v>
      </c>
      <c r="F11" s="4">
        <v>455568.97499999998</v>
      </c>
      <c r="G11" s="4">
        <v>76073.201000000001</v>
      </c>
      <c r="H11" s="4">
        <v>9216.0290000000005</v>
      </c>
      <c r="I11" s="4">
        <v>32089.538</v>
      </c>
      <c r="J11" s="4">
        <v>31608.274000000001</v>
      </c>
      <c r="K11" s="4">
        <v>78965.683000000005</v>
      </c>
      <c r="L11" s="4">
        <v>101783.568</v>
      </c>
      <c r="M11" s="362">
        <v>67814.952000000005</v>
      </c>
      <c r="N11" s="139">
        <v>2</v>
      </c>
    </row>
    <row r="12" spans="1:16">
      <c r="A12" s="136">
        <v>3</v>
      </c>
      <c r="B12" s="15"/>
      <c r="C12" s="11" t="s">
        <v>12</v>
      </c>
      <c r="D12" s="361">
        <v>21568.616000000002</v>
      </c>
      <c r="E12" s="4">
        <v>20886.522000000001</v>
      </c>
      <c r="F12" s="4">
        <v>16420.742999999999</v>
      </c>
      <c r="G12" s="4">
        <v>5749.3649999999998</v>
      </c>
      <c r="H12" s="4">
        <v>104.84</v>
      </c>
      <c r="I12" s="4">
        <v>295.55500000000001</v>
      </c>
      <c r="J12" s="4">
        <v>840.36599999999999</v>
      </c>
      <c r="K12" s="4">
        <v>3225.018</v>
      </c>
      <c r="L12" s="4">
        <v>682.09400000000005</v>
      </c>
      <c r="M12" s="362">
        <v>405.404</v>
      </c>
      <c r="N12" s="139">
        <v>3</v>
      </c>
    </row>
    <row r="13" spans="1:16">
      <c r="A13" s="136">
        <v>4</v>
      </c>
      <c r="B13" s="15"/>
      <c r="C13" s="11" t="s">
        <v>13</v>
      </c>
      <c r="D13" s="361">
        <v>167301.02799999999</v>
      </c>
      <c r="E13" s="4">
        <v>156732.024</v>
      </c>
      <c r="F13" s="4">
        <v>116571.571</v>
      </c>
      <c r="G13" s="4">
        <v>35524.074000000001</v>
      </c>
      <c r="H13" s="4">
        <v>1152.643</v>
      </c>
      <c r="I13" s="4">
        <v>5504.067</v>
      </c>
      <c r="J13" s="4">
        <v>10698.332</v>
      </c>
      <c r="K13" s="4">
        <v>22805.411</v>
      </c>
      <c r="L13" s="4">
        <v>10569.004000000001</v>
      </c>
      <c r="M13" s="362">
        <v>4538.232</v>
      </c>
      <c r="N13" s="139">
        <v>4</v>
      </c>
    </row>
    <row r="14" spans="1:16">
      <c r="A14" s="136">
        <v>5</v>
      </c>
      <c r="B14" s="15"/>
      <c r="C14" s="12" t="s">
        <v>14</v>
      </c>
      <c r="D14" s="361">
        <v>7897.1809999999996</v>
      </c>
      <c r="E14" s="4">
        <v>7802.0749999999998</v>
      </c>
      <c r="F14" s="4">
        <v>7544.9979999999996</v>
      </c>
      <c r="G14" s="4">
        <v>5658.4219999999996</v>
      </c>
      <c r="H14" s="93" t="s">
        <v>274</v>
      </c>
      <c r="I14" s="4">
        <v>76.826999999999998</v>
      </c>
      <c r="J14" s="4">
        <v>53.841999999999999</v>
      </c>
      <c r="K14" s="4">
        <v>126.408</v>
      </c>
      <c r="L14" s="4">
        <v>95.105999999999995</v>
      </c>
      <c r="M14" s="376" t="s">
        <v>274</v>
      </c>
      <c r="N14" s="139">
        <v>5</v>
      </c>
      <c r="P14" s="205"/>
    </row>
    <row r="15" spans="1:16">
      <c r="A15" s="136">
        <v>6</v>
      </c>
      <c r="B15" s="15"/>
      <c r="C15" s="11" t="s">
        <v>148</v>
      </c>
      <c r="D15" s="361">
        <v>533882.78299999994</v>
      </c>
      <c r="E15" s="4">
        <v>503855.33299999998</v>
      </c>
      <c r="F15" s="4">
        <v>86286.078999999998</v>
      </c>
      <c r="G15" s="24">
        <v>0</v>
      </c>
      <c r="H15" s="4">
        <v>25937.779000000002</v>
      </c>
      <c r="I15" s="4">
        <v>5257.2860000000001</v>
      </c>
      <c r="J15" s="4">
        <v>4387.4439999999995</v>
      </c>
      <c r="K15" s="4">
        <v>381986.745</v>
      </c>
      <c r="L15" s="4">
        <v>30027.45</v>
      </c>
      <c r="M15" s="362">
        <v>549.47299999999996</v>
      </c>
      <c r="N15" s="139">
        <v>6</v>
      </c>
    </row>
    <row r="16" spans="1:16">
      <c r="A16" s="136"/>
      <c r="B16" s="15"/>
      <c r="C16" s="12"/>
      <c r="D16" s="4"/>
      <c r="E16" s="4"/>
      <c r="F16" s="4"/>
      <c r="G16" s="4"/>
      <c r="H16" s="4"/>
      <c r="I16" s="4"/>
      <c r="J16" s="4"/>
      <c r="K16" s="4"/>
      <c r="L16" s="4"/>
      <c r="M16" s="4"/>
      <c r="N16" s="179"/>
    </row>
    <row r="17" spans="1:16" s="217" customFormat="1">
      <c r="A17" s="188">
        <v>7</v>
      </c>
      <c r="B17" s="342"/>
      <c r="C17" s="133" t="s">
        <v>9</v>
      </c>
      <c r="D17" s="4">
        <f>SUM(D10:D16)</f>
        <v>2191823.7319999998</v>
      </c>
      <c r="E17" s="4">
        <f>SUM(E10:E16)</f>
        <v>2013689.3629999999</v>
      </c>
      <c r="F17" s="4">
        <f>SUM(F10:F15)</f>
        <v>1112443.736</v>
      </c>
      <c r="G17" s="4">
        <f>SUM(G10:G15)</f>
        <v>128267.936</v>
      </c>
      <c r="H17" s="4">
        <v>22181.654999999999</v>
      </c>
      <c r="I17" s="4">
        <f>SUM(I10:I15)</f>
        <v>58468.038</v>
      </c>
      <c r="J17" s="4">
        <f>SUM(J10:J15)</f>
        <v>66617.570000000007</v>
      </c>
      <c r="K17" s="4">
        <f>SUM(K10:K15)</f>
        <v>737185.495</v>
      </c>
      <c r="L17" s="4">
        <f>SUM(L10:L15)</f>
        <v>178134.36900000004</v>
      </c>
      <c r="M17" s="4">
        <f>SUM(M10:M15)</f>
        <v>89424.789000000004</v>
      </c>
      <c r="N17" s="158">
        <v>7</v>
      </c>
      <c r="P17" s="344"/>
    </row>
    <row r="18" spans="1:16">
      <c r="A18" s="136"/>
      <c r="B18" s="15"/>
      <c r="C18" s="12"/>
      <c r="D18" s="4"/>
      <c r="E18" s="4"/>
      <c r="F18" s="4"/>
      <c r="G18" s="4"/>
      <c r="H18" s="4"/>
      <c r="I18" s="4"/>
      <c r="J18" s="4"/>
      <c r="K18" s="4"/>
      <c r="L18" s="4"/>
      <c r="M18" s="4"/>
      <c r="N18" s="179"/>
    </row>
    <row r="19" spans="1:16" s="33" customFormat="1">
      <c r="A19" s="137"/>
      <c r="B19" s="180"/>
      <c r="C19" s="12" t="s">
        <v>31</v>
      </c>
      <c r="D19" s="363"/>
      <c r="E19" s="363"/>
      <c r="F19" s="363"/>
      <c r="G19" s="363"/>
      <c r="H19" s="363"/>
      <c r="I19" s="363"/>
      <c r="J19" s="363"/>
      <c r="K19" s="363"/>
      <c r="L19" s="363"/>
      <c r="M19" s="363"/>
      <c r="N19" s="181"/>
    </row>
    <row r="20" spans="1:16" s="33" customFormat="1">
      <c r="A20" s="138">
        <v>8</v>
      </c>
      <c r="B20" s="180"/>
      <c r="C20" s="12" t="s">
        <v>236</v>
      </c>
      <c r="D20" s="4">
        <v>44954.298000000003</v>
      </c>
      <c r="E20" s="4">
        <v>44775.110999999997</v>
      </c>
      <c r="F20" s="4">
        <v>40596.192000000003</v>
      </c>
      <c r="G20" s="4">
        <v>12103.696</v>
      </c>
      <c r="H20" s="4">
        <v>77.784999999999997</v>
      </c>
      <c r="I20" s="4">
        <v>72.355999999999995</v>
      </c>
      <c r="J20" s="4">
        <v>141.71899999999999</v>
      </c>
      <c r="K20" s="4">
        <v>3887.0590000000002</v>
      </c>
      <c r="L20" s="4">
        <v>179.18700000000001</v>
      </c>
      <c r="M20" s="93" t="s">
        <v>274</v>
      </c>
      <c r="N20" s="159">
        <v>8</v>
      </c>
      <c r="O20" s="25"/>
    </row>
    <row r="21" spans="1:16" s="33" customFormat="1">
      <c r="A21" s="138">
        <v>9</v>
      </c>
      <c r="B21" s="180"/>
      <c r="C21" s="135" t="s">
        <v>32</v>
      </c>
      <c r="D21" s="4">
        <v>4806.1030000000001</v>
      </c>
      <c r="E21" s="4">
        <v>4759.9769999999999</v>
      </c>
      <c r="F21" s="4">
        <v>4238.7809999999999</v>
      </c>
      <c r="G21" s="4">
        <v>555.21100000000001</v>
      </c>
      <c r="H21" s="4">
        <v>11.914999999999999</v>
      </c>
      <c r="I21" s="93" t="s">
        <v>274</v>
      </c>
      <c r="J21" s="93" t="s">
        <v>274</v>
      </c>
      <c r="K21" s="4">
        <v>509.197</v>
      </c>
      <c r="L21" s="4">
        <v>46.125999999999998</v>
      </c>
      <c r="M21" s="93" t="s">
        <v>274</v>
      </c>
      <c r="N21" s="159">
        <v>9</v>
      </c>
    </row>
    <row r="22" spans="1:16" s="33" customFormat="1">
      <c r="A22" s="138">
        <v>10</v>
      </c>
      <c r="B22" s="180"/>
      <c r="C22" s="135" t="s">
        <v>33</v>
      </c>
      <c r="D22" s="4"/>
      <c r="E22" s="4"/>
      <c r="F22" s="4"/>
      <c r="G22" s="4"/>
      <c r="H22" s="4"/>
      <c r="I22" s="4"/>
      <c r="J22" s="4"/>
      <c r="K22" s="4"/>
      <c r="L22" s="4"/>
      <c r="M22" s="4"/>
      <c r="N22" s="159"/>
    </row>
    <row r="23" spans="1:16" s="33" customFormat="1">
      <c r="A23" s="138"/>
      <c r="B23" s="180"/>
      <c r="C23" s="135" t="s">
        <v>34</v>
      </c>
      <c r="D23" s="4">
        <v>631908.56499999994</v>
      </c>
      <c r="E23" s="4">
        <v>599926.125</v>
      </c>
      <c r="F23" s="4">
        <v>173497.20499999999</v>
      </c>
      <c r="G23" s="4">
        <v>34276.061999999998</v>
      </c>
      <c r="H23" s="4">
        <v>25152.558000000001</v>
      </c>
      <c r="I23" s="4">
        <v>5765.5789999999997</v>
      </c>
      <c r="J23" s="4">
        <v>5252.6809999999996</v>
      </c>
      <c r="K23" s="4">
        <v>390258.10200000001</v>
      </c>
      <c r="L23" s="4">
        <v>31982.44</v>
      </c>
      <c r="M23" s="4">
        <v>2461.665</v>
      </c>
      <c r="N23" s="159">
        <v>10</v>
      </c>
    </row>
    <row r="24" spans="1:16" s="33" customFormat="1">
      <c r="A24" s="138">
        <v>11</v>
      </c>
      <c r="B24" s="180"/>
      <c r="C24" s="135" t="s">
        <v>35</v>
      </c>
      <c r="D24" s="4">
        <v>128832.349</v>
      </c>
      <c r="E24" s="4">
        <v>124376.73</v>
      </c>
      <c r="F24" s="4">
        <v>110766.158</v>
      </c>
      <c r="G24" s="4">
        <v>22860.065999999999</v>
      </c>
      <c r="H24" s="4">
        <v>57.414999999999999</v>
      </c>
      <c r="I24" s="4">
        <v>490.262</v>
      </c>
      <c r="J24" s="4">
        <v>699.65200000000004</v>
      </c>
      <c r="K24" s="4">
        <v>12363.243</v>
      </c>
      <c r="L24" s="4">
        <v>4455.6189999999997</v>
      </c>
      <c r="M24" s="4">
        <v>205.27699999999999</v>
      </c>
      <c r="N24" s="159">
        <v>11</v>
      </c>
    </row>
    <row r="25" spans="1:16" s="33" customFormat="1">
      <c r="A25" s="138">
        <v>12</v>
      </c>
      <c r="B25" s="180"/>
      <c r="C25" s="12" t="s">
        <v>237</v>
      </c>
      <c r="D25" s="4">
        <v>756515.93400000001</v>
      </c>
      <c r="E25" s="4">
        <v>720321.25</v>
      </c>
      <c r="F25" s="4">
        <v>432116.13900000002</v>
      </c>
      <c r="G25" s="4">
        <v>5786.6120000000001</v>
      </c>
      <c r="H25" s="4">
        <v>3617.7629999999999</v>
      </c>
      <c r="I25" s="4">
        <v>15262.592000000001</v>
      </c>
      <c r="J25" s="4">
        <v>18878.911</v>
      </c>
      <c r="K25" s="4">
        <v>250445.845</v>
      </c>
      <c r="L25" s="4">
        <v>36194.684000000001</v>
      </c>
      <c r="M25" s="4">
        <v>16116.727999999999</v>
      </c>
      <c r="N25" s="159">
        <v>12</v>
      </c>
    </row>
    <row r="26" spans="1:16" s="33" customFormat="1">
      <c r="A26" s="138">
        <v>13</v>
      </c>
      <c r="B26" s="180"/>
      <c r="C26" s="12" t="s">
        <v>238</v>
      </c>
      <c r="D26" s="4"/>
      <c r="E26" s="4"/>
      <c r="F26" s="4"/>
      <c r="G26" s="4"/>
      <c r="H26" s="4"/>
      <c r="I26" s="4"/>
      <c r="J26" s="4"/>
      <c r="K26" s="4"/>
      <c r="L26" s="4"/>
      <c r="M26" s="4"/>
      <c r="N26" s="159"/>
    </row>
    <row r="27" spans="1:16" s="33" customFormat="1">
      <c r="A27" s="138"/>
      <c r="B27" s="180"/>
      <c r="C27" s="12" t="s">
        <v>239</v>
      </c>
      <c r="D27" s="4">
        <v>10620.601000000001</v>
      </c>
      <c r="E27" s="4">
        <v>10306.784</v>
      </c>
      <c r="F27" s="4">
        <v>8013.9260000000004</v>
      </c>
      <c r="G27" s="4">
        <v>1961.2560000000001</v>
      </c>
      <c r="H27" s="4">
        <v>0.1</v>
      </c>
      <c r="I27" s="4">
        <v>261.71699999999998</v>
      </c>
      <c r="J27" s="4">
        <v>148.54499999999999</v>
      </c>
      <c r="K27" s="4">
        <v>1882.4960000000001</v>
      </c>
      <c r="L27" s="4">
        <v>313.81700000000001</v>
      </c>
      <c r="M27" s="4">
        <v>0.874</v>
      </c>
      <c r="N27" s="159">
        <v>13</v>
      </c>
    </row>
    <row r="28" spans="1:16" s="33" customFormat="1">
      <c r="A28" s="138">
        <v>14</v>
      </c>
      <c r="B28" s="180"/>
      <c r="C28" s="135" t="s">
        <v>36</v>
      </c>
      <c r="D28" s="4">
        <v>173827.473</v>
      </c>
      <c r="E28" s="4">
        <v>159758.66500000001</v>
      </c>
      <c r="F28" s="4">
        <v>132591.81899999999</v>
      </c>
      <c r="G28" s="4">
        <v>29089.621999999999</v>
      </c>
      <c r="H28" s="4">
        <v>1443.5719999999999</v>
      </c>
      <c r="I28" s="4">
        <v>4601.7439999999997</v>
      </c>
      <c r="J28" s="4">
        <v>6248.1549999999997</v>
      </c>
      <c r="K28" s="4">
        <v>14873.375</v>
      </c>
      <c r="L28" s="4">
        <v>14068.808000000001</v>
      </c>
      <c r="M28" s="4">
        <v>3042.018</v>
      </c>
      <c r="N28" s="159">
        <v>14</v>
      </c>
    </row>
    <row r="29" spans="1:16" s="33" customFormat="1">
      <c r="A29" s="138">
        <v>15</v>
      </c>
      <c r="B29" s="180"/>
      <c r="C29" s="135" t="s">
        <v>37</v>
      </c>
      <c r="D29" s="4">
        <v>20316.206999999999</v>
      </c>
      <c r="E29" s="4">
        <v>19927.97</v>
      </c>
      <c r="F29" s="4">
        <v>16700.775000000001</v>
      </c>
      <c r="G29" s="4">
        <v>7882.4870000000001</v>
      </c>
      <c r="H29" s="4">
        <v>248.489</v>
      </c>
      <c r="I29" s="4">
        <v>306.12700000000001</v>
      </c>
      <c r="J29" s="4">
        <v>561.68799999999999</v>
      </c>
      <c r="K29" s="4">
        <v>2110.8910000000001</v>
      </c>
      <c r="L29" s="4">
        <v>388.23700000000002</v>
      </c>
      <c r="M29" s="93" t="s">
        <v>274</v>
      </c>
      <c r="N29" s="159">
        <v>15</v>
      </c>
    </row>
    <row r="30" spans="1:16" s="33" customFormat="1">
      <c r="A30" s="138">
        <v>16</v>
      </c>
      <c r="B30" s="180"/>
      <c r="C30" s="135" t="s">
        <v>214</v>
      </c>
      <c r="D30" s="4"/>
      <c r="E30" s="4"/>
      <c r="F30" s="4"/>
      <c r="G30" s="4"/>
      <c r="H30" s="4"/>
      <c r="I30" s="4"/>
      <c r="J30" s="4"/>
      <c r="K30" s="4"/>
      <c r="L30" s="4"/>
      <c r="M30" s="4"/>
      <c r="N30" s="159"/>
    </row>
    <row r="31" spans="1:16" s="33" customFormat="1">
      <c r="A31" s="137"/>
      <c r="B31" s="180"/>
      <c r="C31" s="135" t="s">
        <v>94</v>
      </c>
      <c r="D31" s="4">
        <v>420042.20199999999</v>
      </c>
      <c r="E31" s="4">
        <v>329536.75099999999</v>
      </c>
      <c r="F31" s="4">
        <v>193922.74100000001</v>
      </c>
      <c r="G31" s="4">
        <v>13752.924000000001</v>
      </c>
      <c r="H31" s="4">
        <v>8364.9269999999997</v>
      </c>
      <c r="I31" s="4">
        <v>31707.661</v>
      </c>
      <c r="J31" s="4">
        <v>34686.135000000002</v>
      </c>
      <c r="K31" s="4">
        <v>60855.286999999997</v>
      </c>
      <c r="L31" s="4">
        <v>90505.451000000001</v>
      </c>
      <c r="M31" s="4">
        <v>67598.226999999999</v>
      </c>
      <c r="N31" s="159">
        <v>16</v>
      </c>
    </row>
    <row r="32" spans="1:16">
      <c r="D32" s="23"/>
    </row>
    <row r="33" spans="1:14">
      <c r="D33" s="23"/>
      <c r="E33" s="23"/>
      <c r="F33" s="23"/>
      <c r="G33" s="23"/>
      <c r="H33" s="23"/>
      <c r="I33" s="23"/>
      <c r="J33" s="23"/>
      <c r="K33" s="23"/>
      <c r="L33" s="23"/>
      <c r="M33" s="23"/>
    </row>
    <row r="34" spans="1:14">
      <c r="D34" s="23"/>
    </row>
    <row r="36" spans="1:14">
      <c r="A36" s="127"/>
      <c r="B36" s="8"/>
      <c r="C36" s="182"/>
      <c r="D36" s="8"/>
      <c r="E36" s="8"/>
      <c r="F36" s="8"/>
      <c r="G36" s="289" t="s">
        <v>310</v>
      </c>
      <c r="H36" s="172" t="s">
        <v>311</v>
      </c>
      <c r="I36" s="185"/>
      <c r="J36" s="8"/>
      <c r="K36" s="8"/>
      <c r="L36" s="8"/>
      <c r="M36" s="8"/>
      <c r="N36" s="8"/>
    </row>
    <row r="37" spans="1:14">
      <c r="A37" s="127"/>
      <c r="B37" s="8"/>
      <c r="C37" s="182"/>
      <c r="D37" s="8"/>
      <c r="E37" s="8"/>
      <c r="F37" s="8"/>
      <c r="G37" s="183"/>
      <c r="H37" s="184"/>
      <c r="I37" s="185"/>
      <c r="J37" s="8"/>
      <c r="K37" s="8"/>
      <c r="L37" s="8"/>
      <c r="M37" s="8"/>
      <c r="N37" s="8"/>
    </row>
    <row r="38" spans="1:14" ht="12.75" thickBot="1">
      <c r="D38" s="9"/>
      <c r="E38" s="9"/>
      <c r="F38" s="9"/>
      <c r="G38" s="9"/>
      <c r="H38" s="9"/>
      <c r="I38" s="9"/>
      <c r="J38" s="9"/>
      <c r="K38" s="9"/>
      <c r="L38" s="9"/>
      <c r="M38" s="9"/>
      <c r="N38" s="7"/>
    </row>
    <row r="39" spans="1:14" ht="12.95" customHeight="1">
      <c r="A39" s="36"/>
      <c r="B39" s="22"/>
      <c r="C39" s="37"/>
      <c r="D39" s="14"/>
      <c r="E39" s="460" t="s">
        <v>250</v>
      </c>
      <c r="F39" s="127"/>
      <c r="G39" s="16" t="s">
        <v>39</v>
      </c>
      <c r="H39" s="450" t="s">
        <v>140</v>
      </c>
      <c r="I39" s="14"/>
      <c r="J39" s="457" t="s">
        <v>251</v>
      </c>
      <c r="K39" s="14"/>
      <c r="L39" s="127"/>
      <c r="M39" s="460" t="s">
        <v>263</v>
      </c>
      <c r="N39" s="38"/>
    </row>
    <row r="40" spans="1:14" ht="12.95" customHeight="1">
      <c r="A40" s="463" t="s">
        <v>138</v>
      </c>
      <c r="C40" s="2" t="s">
        <v>139</v>
      </c>
      <c r="D40" s="464" t="s">
        <v>9</v>
      </c>
      <c r="E40" s="465"/>
      <c r="F40" s="437" t="s">
        <v>16</v>
      </c>
      <c r="G40" s="15" t="s">
        <v>152</v>
      </c>
      <c r="H40" s="451"/>
      <c r="I40" s="14" t="s">
        <v>40</v>
      </c>
      <c r="J40" s="458"/>
      <c r="K40" s="186" t="s">
        <v>41</v>
      </c>
      <c r="L40" s="170" t="s">
        <v>42</v>
      </c>
      <c r="M40" s="461"/>
      <c r="N40" s="438" t="s">
        <v>138</v>
      </c>
    </row>
    <row r="41" spans="1:14" ht="12.95" customHeight="1">
      <c r="A41" s="451"/>
      <c r="C41" s="2"/>
      <c r="D41" s="464"/>
      <c r="E41" s="465"/>
      <c r="F41" s="437"/>
      <c r="G41" s="15" t="s">
        <v>153</v>
      </c>
      <c r="H41" s="451"/>
      <c r="I41" s="14" t="s">
        <v>99</v>
      </c>
      <c r="J41" s="458"/>
      <c r="K41" s="186" t="s">
        <v>44</v>
      </c>
      <c r="L41" s="8" t="s">
        <v>44</v>
      </c>
      <c r="M41" s="461"/>
      <c r="N41" s="439"/>
    </row>
    <row r="42" spans="1:14" ht="12.95" customHeight="1">
      <c r="A42" s="451"/>
      <c r="C42" s="29" t="s">
        <v>90</v>
      </c>
      <c r="D42" s="14"/>
      <c r="E42" s="466"/>
      <c r="F42" s="187"/>
      <c r="G42" s="15" t="s">
        <v>44</v>
      </c>
      <c r="H42" s="452"/>
      <c r="I42" s="14"/>
      <c r="J42" s="459"/>
      <c r="K42" s="14"/>
      <c r="L42" s="127"/>
      <c r="M42" s="445"/>
      <c r="N42" s="439"/>
    </row>
    <row r="43" spans="1:14" ht="12.95" customHeight="1" thickBot="1">
      <c r="A43" s="19"/>
      <c r="B43" s="9"/>
      <c r="C43" s="39"/>
      <c r="D43" s="65" t="s">
        <v>95</v>
      </c>
      <c r="E43" s="40"/>
      <c r="F43" s="40"/>
      <c r="G43" s="65"/>
      <c r="H43" s="65" t="s">
        <v>95</v>
      </c>
      <c r="I43" s="40"/>
      <c r="J43" s="40"/>
      <c r="K43" s="40"/>
      <c r="L43" s="40"/>
      <c r="M43" s="40"/>
      <c r="N43" s="21"/>
    </row>
    <row r="44" spans="1:14">
      <c r="A44" s="10"/>
      <c r="C44" s="12"/>
      <c r="M44" s="7"/>
      <c r="N44" s="83"/>
    </row>
    <row r="45" spans="1:14">
      <c r="A45" s="188">
        <v>1</v>
      </c>
      <c r="B45" s="33"/>
      <c r="C45" s="45">
        <v>2021</v>
      </c>
      <c r="D45" s="25">
        <v>1719321.99</v>
      </c>
      <c r="E45" s="25">
        <v>47163.222999999998</v>
      </c>
      <c r="F45" s="25">
        <v>4684.7759999999998</v>
      </c>
      <c r="G45" s="25">
        <v>366425.61900000001</v>
      </c>
      <c r="H45" s="25">
        <v>123408.15700000001</v>
      </c>
      <c r="I45" s="25">
        <v>644576.86499999999</v>
      </c>
      <c r="J45" s="25">
        <v>11118.258</v>
      </c>
      <c r="K45" s="25">
        <v>162540.535</v>
      </c>
      <c r="L45" s="25">
        <v>20846.685000000001</v>
      </c>
      <c r="M45" s="25">
        <v>338557.87199999997</v>
      </c>
      <c r="N45" s="158"/>
    </row>
    <row r="46" spans="1:14">
      <c r="A46" s="188">
        <v>2</v>
      </c>
      <c r="B46" s="33"/>
      <c r="C46" s="45">
        <v>2022</v>
      </c>
      <c r="D46" s="25">
        <v>1942486.409</v>
      </c>
      <c r="E46" s="25">
        <v>49267.73</v>
      </c>
      <c r="F46" s="25">
        <v>4921.0140000000001</v>
      </c>
      <c r="G46" s="25">
        <v>491878.14199999999</v>
      </c>
      <c r="H46" s="25">
        <v>128993.859</v>
      </c>
      <c r="I46" s="25">
        <v>675749.995</v>
      </c>
      <c r="J46" s="25">
        <v>10208.957</v>
      </c>
      <c r="K46" s="25">
        <v>175202.62899999999</v>
      </c>
      <c r="L46" s="25">
        <v>21102.609</v>
      </c>
      <c r="M46" s="25">
        <v>385161.47399999999</v>
      </c>
      <c r="N46" s="158"/>
    </row>
    <row r="47" spans="1:14">
      <c r="A47" s="188">
        <v>3</v>
      </c>
      <c r="B47" s="33"/>
      <c r="C47" s="45">
        <v>2023</v>
      </c>
      <c r="D47" s="25">
        <v>2161218.64</v>
      </c>
      <c r="E47" s="25">
        <v>47081.741000000002</v>
      </c>
      <c r="F47" s="25">
        <v>5195.7370000000001</v>
      </c>
      <c r="G47" s="25">
        <v>568291.402</v>
      </c>
      <c r="H47" s="25">
        <v>150069.652</v>
      </c>
      <c r="I47" s="25">
        <v>749302.82299999997</v>
      </c>
      <c r="J47" s="25">
        <v>11563.722</v>
      </c>
      <c r="K47" s="25">
        <v>173276.163</v>
      </c>
      <c r="L47" s="25">
        <v>20792.617999999999</v>
      </c>
      <c r="M47" s="25">
        <v>435644.78200000001</v>
      </c>
      <c r="N47" s="158"/>
    </row>
    <row r="48" spans="1:14">
      <c r="A48" s="188">
        <v>4</v>
      </c>
      <c r="B48" s="33"/>
      <c r="C48" s="45">
        <v>2024</v>
      </c>
      <c r="D48" s="25">
        <f>SUM(E48:M48)</f>
        <v>2191823.7319999998</v>
      </c>
      <c r="E48" s="25">
        <v>44954.298000000003</v>
      </c>
      <c r="F48" s="25">
        <v>4806.1030000000001</v>
      </c>
      <c r="G48" s="25">
        <v>631908.56499999994</v>
      </c>
      <c r="H48" s="25">
        <v>128832.349</v>
      </c>
      <c r="I48" s="25">
        <v>756515.93400000001</v>
      </c>
      <c r="J48" s="25">
        <v>10620.601000000001</v>
      </c>
      <c r="K48" s="25">
        <v>173827.473</v>
      </c>
      <c r="L48" s="25">
        <v>20316.206999999999</v>
      </c>
      <c r="M48" s="25">
        <v>420042.20199999999</v>
      </c>
      <c r="N48" s="158"/>
    </row>
    <row r="49" spans="1:14">
      <c r="A49" s="190"/>
      <c r="B49" s="33"/>
      <c r="C49" s="133"/>
      <c r="D49" s="25"/>
      <c r="E49" s="25"/>
      <c r="F49" s="25"/>
      <c r="G49" s="25"/>
      <c r="H49" s="25"/>
      <c r="I49" s="25"/>
      <c r="J49" s="25"/>
      <c r="K49" s="25"/>
      <c r="L49" s="25"/>
      <c r="M49" s="25"/>
      <c r="N49" s="159"/>
    </row>
    <row r="50" spans="1:14">
      <c r="A50" s="190"/>
      <c r="B50" s="33"/>
      <c r="C50" s="12" t="s">
        <v>25</v>
      </c>
      <c r="D50" s="25"/>
      <c r="E50" s="25"/>
      <c r="F50" s="25"/>
      <c r="G50" s="25"/>
      <c r="H50" s="25"/>
      <c r="I50" s="25"/>
      <c r="J50" s="25"/>
      <c r="K50" s="25"/>
      <c r="L50" s="189"/>
      <c r="M50" s="25"/>
      <c r="N50" s="159"/>
    </row>
    <row r="51" spans="1:14">
      <c r="A51" s="138">
        <v>5</v>
      </c>
      <c r="B51" s="33"/>
      <c r="C51" s="12" t="s">
        <v>26</v>
      </c>
      <c r="D51" s="191">
        <v>751942.05700000003</v>
      </c>
      <c r="E51" s="93" t="s">
        <v>274</v>
      </c>
      <c r="F51" s="93" t="s">
        <v>274</v>
      </c>
      <c r="G51" s="93" t="s">
        <v>274</v>
      </c>
      <c r="H51" s="93" t="s">
        <v>274</v>
      </c>
      <c r="I51" s="262">
        <v>748534.88899999997</v>
      </c>
      <c r="J51" s="93" t="s">
        <v>274</v>
      </c>
      <c r="K51" s="93" t="s">
        <v>274</v>
      </c>
      <c r="L51" s="93" t="s">
        <v>274</v>
      </c>
      <c r="M51" s="191">
        <v>3407.1680000000001</v>
      </c>
      <c r="N51" s="159">
        <v>5</v>
      </c>
    </row>
    <row r="52" spans="1:14">
      <c r="A52" s="138">
        <v>6</v>
      </c>
      <c r="B52" s="33"/>
      <c r="C52" s="12" t="s">
        <v>27</v>
      </c>
      <c r="D52" s="191">
        <v>709232.06700000004</v>
      </c>
      <c r="E52" s="262">
        <v>44954.298000000003</v>
      </c>
      <c r="F52" s="262">
        <v>4806.1030000000001</v>
      </c>
      <c r="G52" s="262">
        <v>72138.952999999994</v>
      </c>
      <c r="H52" s="262">
        <v>127020.463</v>
      </c>
      <c r="I52" s="93" t="s">
        <v>274</v>
      </c>
      <c r="J52" s="262">
        <v>3615.5030000000002</v>
      </c>
      <c r="K52" s="262">
        <v>117972.682</v>
      </c>
      <c r="L52" s="262">
        <v>8230.7170000000006</v>
      </c>
      <c r="M52" s="191">
        <v>330493.348</v>
      </c>
      <c r="N52" s="159">
        <v>6</v>
      </c>
    </row>
    <row r="53" spans="1:14">
      <c r="A53" s="138">
        <v>7</v>
      </c>
      <c r="B53" s="33"/>
      <c r="C53" s="12" t="s">
        <v>28</v>
      </c>
      <c r="D53" s="191">
        <v>21568.616000000002</v>
      </c>
      <c r="E53" s="93" t="s">
        <v>274</v>
      </c>
      <c r="F53" s="93" t="s">
        <v>274</v>
      </c>
      <c r="G53" s="93" t="s">
        <v>274</v>
      </c>
      <c r="H53" s="93" t="s">
        <v>274</v>
      </c>
      <c r="I53" s="93" t="s">
        <v>274</v>
      </c>
      <c r="J53" s="93" t="s">
        <v>274</v>
      </c>
      <c r="K53" s="93" t="s">
        <v>274</v>
      </c>
      <c r="L53" s="262">
        <v>11817.373</v>
      </c>
      <c r="M53" s="191">
        <v>9751.2430000000004</v>
      </c>
      <c r="N53" s="159">
        <v>7</v>
      </c>
    </row>
    <row r="54" spans="1:14">
      <c r="A54" s="138">
        <v>8</v>
      </c>
      <c r="B54" s="33"/>
      <c r="C54" s="12" t="s">
        <v>29</v>
      </c>
      <c r="D54" s="191">
        <v>167301.02799999999</v>
      </c>
      <c r="E54" s="93" t="s">
        <v>274</v>
      </c>
      <c r="F54" s="93" t="s">
        <v>274</v>
      </c>
      <c r="G54" s="262">
        <v>28043.142</v>
      </c>
      <c r="H54" s="262">
        <v>1811.886</v>
      </c>
      <c r="I54" s="262">
        <v>2692.6410000000001</v>
      </c>
      <c r="J54" s="262">
        <v>7005.098</v>
      </c>
      <c r="K54" s="262">
        <v>55854.790999999997</v>
      </c>
      <c r="L54" s="262">
        <v>268.11700000000002</v>
      </c>
      <c r="M54" s="191">
        <v>71625.353000000003</v>
      </c>
      <c r="N54" s="159">
        <v>8</v>
      </c>
    </row>
    <row r="55" spans="1:14">
      <c r="A55" s="138">
        <v>9</v>
      </c>
      <c r="B55" s="33"/>
      <c r="C55" s="12" t="s">
        <v>30</v>
      </c>
      <c r="D55" s="191">
        <v>7897.1809999999996</v>
      </c>
      <c r="E55" s="93" t="s">
        <v>274</v>
      </c>
      <c r="F55" s="93" t="s">
        <v>274</v>
      </c>
      <c r="G55" s="262">
        <v>3542.5140000000001</v>
      </c>
      <c r="H55" s="93" t="s">
        <v>274</v>
      </c>
      <c r="I55" s="93" t="s">
        <v>274</v>
      </c>
      <c r="J55" s="93" t="s">
        <v>274</v>
      </c>
      <c r="K55" s="93" t="s">
        <v>274</v>
      </c>
      <c r="L55" s="93" t="s">
        <v>274</v>
      </c>
      <c r="M55" s="191">
        <v>4354.6670000000004</v>
      </c>
      <c r="N55" s="159">
        <v>9</v>
      </c>
    </row>
    <row r="56" spans="1:14">
      <c r="A56" s="138">
        <v>10</v>
      </c>
      <c r="B56" s="33"/>
      <c r="C56" s="12" t="s">
        <v>216</v>
      </c>
      <c r="D56" s="191">
        <v>533882.78299999994</v>
      </c>
      <c r="E56" s="93" t="s">
        <v>274</v>
      </c>
      <c r="F56" s="93" t="s">
        <v>274</v>
      </c>
      <c r="G56" s="262">
        <v>527016.41399999999</v>
      </c>
      <c r="H56" s="93" t="s">
        <v>274</v>
      </c>
      <c r="I56" s="262">
        <v>5288.4040000000005</v>
      </c>
      <c r="J56" s="93" t="s">
        <v>274</v>
      </c>
      <c r="K56" s="93" t="s">
        <v>274</v>
      </c>
      <c r="L56" s="93" t="s">
        <v>274</v>
      </c>
      <c r="M56" s="398">
        <v>410.423</v>
      </c>
      <c r="N56" s="159">
        <v>10</v>
      </c>
    </row>
    <row r="57" spans="1:14">
      <c r="D57" s="23"/>
    </row>
    <row r="58" spans="1:14">
      <c r="D58" s="23"/>
      <c r="E58" s="23"/>
      <c r="F58" s="23"/>
      <c r="G58" s="23"/>
      <c r="H58" s="23"/>
      <c r="I58" s="23"/>
      <c r="J58" s="23"/>
      <c r="K58" s="23"/>
      <c r="L58" s="23"/>
      <c r="M58" s="23"/>
    </row>
    <row r="59" spans="1:14">
      <c r="D59" s="23"/>
      <c r="J59" s="178"/>
      <c r="K59" s="178"/>
    </row>
  </sheetData>
  <mergeCells count="25">
    <mergeCell ref="F40:F41"/>
    <mergeCell ref="A40:A42"/>
    <mergeCell ref="D40:D41"/>
    <mergeCell ref="E39:E42"/>
    <mergeCell ref="A5:A7"/>
    <mergeCell ref="D4:D7"/>
    <mergeCell ref="D8:G8"/>
    <mergeCell ref="G6:G7"/>
    <mergeCell ref="E5:E7"/>
    <mergeCell ref="F6:F7"/>
    <mergeCell ref="C5:C7"/>
    <mergeCell ref="N40:N42"/>
    <mergeCell ref="N4:N8"/>
    <mergeCell ref="H6:H7"/>
    <mergeCell ref="K6:K7"/>
    <mergeCell ref="H8:M8"/>
    <mergeCell ref="L6:L7"/>
    <mergeCell ref="J6:J7"/>
    <mergeCell ref="H39:H42"/>
    <mergeCell ref="L5:M5"/>
    <mergeCell ref="M6:M7"/>
    <mergeCell ref="J39:J42"/>
    <mergeCell ref="M39:M42"/>
    <mergeCell ref="H5:I5"/>
    <mergeCell ref="I6:I7"/>
  </mergeCells>
  <phoneticPr fontId="11" type="noConversion"/>
  <pageMargins left="0.62992125984251968" right="0.62992125984251968" top="0.98425196850393704" bottom="0.98425196850393704" header="0.51181102362204722" footer="0.51181102362204722"/>
  <pageSetup paperSize="9" scale="88" fitToWidth="2" pageOrder="overThenDown" orientation="portrait" r:id="rId1"/>
  <headerFooter alignWithMargins="0">
    <oddHeader>&amp;C-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P134"/>
  <sheetViews>
    <sheetView zoomScaleNormal="100" zoomScaleSheetLayoutView="80" workbookViewId="0">
      <pane xSplit="4" ySplit="9" topLeftCell="E10" activePane="bottomRight" state="frozen"/>
      <selection activeCell="R33" sqref="R33"/>
      <selection pane="topRight" activeCell="R33" sqref="R33"/>
      <selection pane="bottomLeft" activeCell="R33" sqref="R33"/>
      <selection pane="bottomRight"/>
    </sheetView>
  </sheetViews>
  <sheetFormatPr baseColWidth="10" defaultColWidth="11.42578125" defaultRowHeight="12"/>
  <cols>
    <col min="1" max="1" width="4.28515625" style="34" customWidth="1"/>
    <col min="2" max="2" width="0.85546875" style="34" customWidth="1"/>
    <col min="3" max="3" width="1.42578125" style="34" customWidth="1"/>
    <col min="4" max="4" width="39" style="34" customWidth="1"/>
    <col min="5" max="7" width="11.42578125" style="34" customWidth="1"/>
    <col min="8" max="8" width="11.42578125" style="166" customWidth="1"/>
    <col min="9" max="9" width="12.85546875" style="166" customWidth="1"/>
    <col min="10" max="10" width="12.140625" style="34" customWidth="1"/>
    <col min="11" max="11" width="12.85546875" style="34" customWidth="1"/>
    <col min="12" max="13" width="12.140625" style="34" customWidth="1"/>
    <col min="14" max="14" width="13.7109375" style="231" customWidth="1"/>
    <col min="15" max="15" width="4.7109375" style="237" customWidth="1"/>
    <col min="16" max="16384" width="11.42578125" style="231"/>
  </cols>
  <sheetData>
    <row r="1" spans="1:16" s="165" customFormat="1" ht="12.75" customHeight="1">
      <c r="A1" s="228"/>
      <c r="B1" s="228"/>
      <c r="C1" s="228"/>
      <c r="D1" s="228"/>
      <c r="H1" s="26" t="s">
        <v>312</v>
      </c>
      <c r="I1" s="27" t="s">
        <v>45</v>
      </c>
      <c r="K1" s="228"/>
      <c r="L1" s="228"/>
      <c r="M1" s="228"/>
      <c r="O1" s="269"/>
    </row>
    <row r="2" spans="1:16" s="165" customFormat="1" ht="11.1" customHeight="1">
      <c r="A2" s="228"/>
      <c r="B2" s="228"/>
      <c r="C2" s="228"/>
      <c r="D2" s="228"/>
      <c r="H2" s="26"/>
      <c r="I2" s="27"/>
      <c r="K2" s="228"/>
      <c r="L2" s="228"/>
      <c r="M2" s="228"/>
      <c r="O2" s="269"/>
    </row>
    <row r="3" spans="1:16" s="165" customFormat="1" ht="11.1" customHeight="1" thickBot="1">
      <c r="A3" s="270"/>
      <c r="B3" s="270"/>
      <c r="C3" s="270"/>
      <c r="D3" s="270"/>
      <c r="E3" s="94"/>
      <c r="F3" s="26"/>
      <c r="G3" s="27"/>
      <c r="H3" s="163"/>
      <c r="I3" s="271"/>
      <c r="J3" s="35"/>
      <c r="K3" s="228"/>
      <c r="L3" s="228"/>
      <c r="M3" s="228"/>
      <c r="O3" s="270"/>
    </row>
    <row r="4" spans="1:16" ht="12" customHeight="1">
      <c r="A4" s="236"/>
      <c r="B4" s="237"/>
      <c r="C4" s="237"/>
      <c r="D4" s="272"/>
      <c r="E4" s="273"/>
      <c r="F4" s="274"/>
      <c r="G4" s="274"/>
      <c r="H4" s="164" t="s">
        <v>23</v>
      </c>
      <c r="I4" s="275" t="s">
        <v>24</v>
      </c>
      <c r="J4" s="276"/>
      <c r="K4" s="274"/>
      <c r="L4" s="277"/>
      <c r="M4" s="277"/>
      <c r="N4" s="278"/>
      <c r="O4" s="242"/>
    </row>
    <row r="5" spans="1:16" ht="12.75" customHeight="1">
      <c r="A5" s="478" t="s">
        <v>138</v>
      </c>
      <c r="B5" s="268"/>
      <c r="C5" s="268"/>
      <c r="D5" s="479" t="s">
        <v>252</v>
      </c>
      <c r="E5" s="480" t="s">
        <v>9</v>
      </c>
      <c r="F5" s="279"/>
      <c r="G5" s="279"/>
      <c r="H5" s="312" t="s">
        <v>226</v>
      </c>
      <c r="I5" s="313"/>
      <c r="J5" s="279"/>
      <c r="K5" s="279"/>
      <c r="L5" s="280"/>
      <c r="M5" s="482" t="s">
        <v>8</v>
      </c>
      <c r="N5" s="483"/>
      <c r="O5" s="490" t="s">
        <v>138</v>
      </c>
    </row>
    <row r="6" spans="1:16" ht="12.75" customHeight="1">
      <c r="A6" s="478"/>
      <c r="B6" s="268"/>
      <c r="C6" s="268"/>
      <c r="D6" s="479"/>
      <c r="E6" s="480"/>
      <c r="F6" s="488" t="s">
        <v>188</v>
      </c>
      <c r="G6" s="486" t="s">
        <v>203</v>
      </c>
      <c r="H6" s="474" t="s">
        <v>162</v>
      </c>
      <c r="I6" s="484" t="s">
        <v>146</v>
      </c>
      <c r="J6" s="474" t="s">
        <v>147</v>
      </c>
      <c r="K6" s="486" t="s">
        <v>213</v>
      </c>
      <c r="L6" s="486" t="s">
        <v>205</v>
      </c>
      <c r="M6" s="488" t="s">
        <v>188</v>
      </c>
      <c r="N6" s="484" t="s">
        <v>282</v>
      </c>
      <c r="O6" s="490"/>
    </row>
    <row r="7" spans="1:16" ht="61.5" customHeight="1">
      <c r="A7" s="478"/>
      <c r="B7" s="268"/>
      <c r="C7" s="268"/>
      <c r="D7" s="479"/>
      <c r="E7" s="481"/>
      <c r="F7" s="489"/>
      <c r="G7" s="487"/>
      <c r="H7" s="475"/>
      <c r="I7" s="485"/>
      <c r="J7" s="475"/>
      <c r="K7" s="487"/>
      <c r="L7" s="487"/>
      <c r="M7" s="489"/>
      <c r="N7" s="485"/>
      <c r="O7" s="490"/>
    </row>
    <row r="8" spans="1:16" ht="12.75" thickBot="1">
      <c r="A8" s="248"/>
      <c r="B8" s="253"/>
      <c r="C8" s="265"/>
      <c r="D8" s="281"/>
      <c r="E8" s="476" t="s">
        <v>95</v>
      </c>
      <c r="F8" s="477"/>
      <c r="G8" s="477"/>
      <c r="H8" s="477"/>
      <c r="I8" s="477"/>
      <c r="J8" s="477" t="s">
        <v>95</v>
      </c>
      <c r="K8" s="477"/>
      <c r="L8" s="477"/>
      <c r="M8" s="477"/>
      <c r="N8" s="477"/>
      <c r="O8" s="253"/>
    </row>
    <row r="9" spans="1:16" s="34" customFormat="1" ht="12.75" customHeight="1">
      <c r="A9" s="282"/>
      <c r="B9" s="255"/>
      <c r="C9" s="255"/>
      <c r="D9" s="283"/>
      <c r="E9" s="363"/>
      <c r="F9" s="363"/>
      <c r="G9" s="363"/>
      <c r="H9" s="363"/>
      <c r="I9" s="363"/>
      <c r="J9" s="363"/>
      <c r="K9" s="363"/>
      <c r="L9" s="363"/>
      <c r="M9" s="363"/>
      <c r="N9" s="363"/>
      <c r="O9" s="285"/>
    </row>
    <row r="10" spans="1:16" s="165" customFormat="1">
      <c r="A10" s="308">
        <v>1</v>
      </c>
      <c r="B10" s="300"/>
      <c r="C10" s="300" t="s">
        <v>232</v>
      </c>
      <c r="D10" s="301"/>
      <c r="E10" s="317"/>
      <c r="F10" s="317"/>
      <c r="G10" s="317"/>
      <c r="H10" s="317"/>
      <c r="I10" s="317"/>
      <c r="J10" s="317"/>
      <c r="K10" s="317"/>
      <c r="L10" s="317"/>
      <c r="M10" s="317"/>
      <c r="N10" s="317"/>
      <c r="O10" s="316">
        <v>1</v>
      </c>
    </row>
    <row r="11" spans="1:16" s="34" customFormat="1">
      <c r="A11" s="286">
        <v>2</v>
      </c>
      <c r="B11" s="255"/>
      <c r="C11" s="255"/>
      <c r="D11" s="256" t="s">
        <v>240</v>
      </c>
      <c r="E11" s="93">
        <v>96.86</v>
      </c>
      <c r="F11" s="93">
        <v>96.86</v>
      </c>
      <c r="G11" s="93">
        <v>56.241999999999997</v>
      </c>
      <c r="H11" s="93" t="s">
        <v>274</v>
      </c>
      <c r="I11" s="93">
        <v>2.2610000000000001</v>
      </c>
      <c r="J11" s="93" t="s">
        <v>274</v>
      </c>
      <c r="K11" s="93" t="s">
        <v>274</v>
      </c>
      <c r="L11" s="93">
        <v>38.356999999999999</v>
      </c>
      <c r="M11" s="93" t="s">
        <v>274</v>
      </c>
      <c r="N11" s="93" t="s">
        <v>274</v>
      </c>
      <c r="O11" s="287">
        <v>2</v>
      </c>
      <c r="P11" s="191"/>
    </row>
    <row r="12" spans="1:16" s="34" customFormat="1">
      <c r="A12" s="286">
        <v>3</v>
      </c>
      <c r="B12" s="255"/>
      <c r="C12" s="255"/>
      <c r="D12" s="256" t="s">
        <v>5</v>
      </c>
      <c r="E12" s="93">
        <v>3321.0529999999999</v>
      </c>
      <c r="F12" s="93">
        <v>3317.1759999999999</v>
      </c>
      <c r="G12" s="93">
        <v>3206.5329999999999</v>
      </c>
      <c r="H12" s="93">
        <v>1414.6980000000001</v>
      </c>
      <c r="I12" s="93" t="s">
        <v>274</v>
      </c>
      <c r="J12" s="93" t="s">
        <v>274</v>
      </c>
      <c r="K12" s="93" t="s">
        <v>274</v>
      </c>
      <c r="L12" s="93">
        <v>110.643</v>
      </c>
      <c r="M12" s="93">
        <v>3.8769999999999998</v>
      </c>
      <c r="N12" s="93" t="s">
        <v>274</v>
      </c>
      <c r="O12" s="287">
        <v>3</v>
      </c>
      <c r="P12" s="191"/>
    </row>
    <row r="13" spans="1:16" s="34" customFormat="1">
      <c r="A13" s="286">
        <v>4</v>
      </c>
      <c r="B13" s="255"/>
      <c r="C13" s="255"/>
      <c r="D13" s="256" t="s">
        <v>2</v>
      </c>
      <c r="E13" s="93">
        <v>2488.951</v>
      </c>
      <c r="F13" s="93">
        <v>2484.4870000000001</v>
      </c>
      <c r="G13" s="93">
        <v>2184.1280000000002</v>
      </c>
      <c r="H13" s="93">
        <v>937.82399999999996</v>
      </c>
      <c r="I13" s="93" t="s">
        <v>274</v>
      </c>
      <c r="J13" s="93" t="s">
        <v>274</v>
      </c>
      <c r="K13" s="93">
        <v>0</v>
      </c>
      <c r="L13" s="93">
        <v>299.87299999999999</v>
      </c>
      <c r="M13" s="93">
        <v>4.4640000000000004</v>
      </c>
      <c r="N13" s="93" t="s">
        <v>274</v>
      </c>
      <c r="O13" s="287">
        <v>4</v>
      </c>
    </row>
    <row r="14" spans="1:16" s="165" customFormat="1">
      <c r="A14" s="286">
        <v>5</v>
      </c>
      <c r="B14" s="255"/>
      <c r="C14" s="255"/>
      <c r="D14" s="256" t="s">
        <v>47</v>
      </c>
      <c r="E14" s="93">
        <v>5084.0240000000003</v>
      </c>
      <c r="F14" s="93">
        <v>5019.1959999999999</v>
      </c>
      <c r="G14" s="93">
        <v>4749.8710000000001</v>
      </c>
      <c r="H14" s="93">
        <v>1498.5070000000001</v>
      </c>
      <c r="I14" s="93">
        <v>0.5</v>
      </c>
      <c r="J14" s="93" t="s">
        <v>274</v>
      </c>
      <c r="K14" s="93" t="s">
        <v>274</v>
      </c>
      <c r="L14" s="93">
        <v>268.82499999999999</v>
      </c>
      <c r="M14" s="93">
        <v>64.828000000000003</v>
      </c>
      <c r="N14" s="93" t="s">
        <v>274</v>
      </c>
      <c r="O14" s="287">
        <v>5</v>
      </c>
    </row>
    <row r="15" spans="1:16" s="165" customFormat="1">
      <c r="A15" s="286">
        <v>6</v>
      </c>
      <c r="B15" s="255"/>
      <c r="C15" s="255"/>
      <c r="D15" s="256" t="s">
        <v>48</v>
      </c>
      <c r="E15" s="93">
        <v>10026.558000000001</v>
      </c>
      <c r="F15" s="93">
        <v>10003.079</v>
      </c>
      <c r="G15" s="93">
        <v>8651.23</v>
      </c>
      <c r="H15" s="93">
        <v>2306.2950000000001</v>
      </c>
      <c r="I15" s="93">
        <v>3.706</v>
      </c>
      <c r="J15" s="93" t="s">
        <v>274</v>
      </c>
      <c r="K15" s="93">
        <v>8.7710000000000008</v>
      </c>
      <c r="L15" s="93">
        <v>1339.3720000000001</v>
      </c>
      <c r="M15" s="93">
        <v>23.478999999999999</v>
      </c>
      <c r="N15" s="93" t="s">
        <v>274</v>
      </c>
      <c r="O15" s="287">
        <v>6</v>
      </c>
    </row>
    <row r="16" spans="1:16" s="165" customFormat="1">
      <c r="A16" s="286">
        <v>7</v>
      </c>
      <c r="B16" s="255"/>
      <c r="C16" s="255"/>
      <c r="D16" s="256" t="s">
        <v>163</v>
      </c>
      <c r="E16" s="368"/>
      <c r="F16" s="368"/>
      <c r="G16" s="368"/>
      <c r="O16" s="287"/>
    </row>
    <row r="17" spans="1:15" s="165" customFormat="1">
      <c r="A17" s="286"/>
      <c r="B17" s="255"/>
      <c r="C17" s="255"/>
      <c r="D17" s="256" t="s">
        <v>164</v>
      </c>
      <c r="E17" s="93">
        <v>2196.2939999999999</v>
      </c>
      <c r="F17" s="369">
        <v>2190.2130000000002</v>
      </c>
      <c r="G17" s="93">
        <v>2007.058</v>
      </c>
      <c r="H17" s="93">
        <v>490.964</v>
      </c>
      <c r="I17" s="93" t="s">
        <v>274</v>
      </c>
      <c r="J17" s="93" t="s">
        <v>274</v>
      </c>
      <c r="K17" s="93" t="s">
        <v>274</v>
      </c>
      <c r="L17" s="93">
        <v>183.155</v>
      </c>
      <c r="M17" s="93">
        <v>6.0810000000000004</v>
      </c>
      <c r="N17" s="93" t="s">
        <v>274</v>
      </c>
      <c r="O17" s="287">
        <v>7</v>
      </c>
    </row>
    <row r="18" spans="1:15" s="34" customFormat="1">
      <c r="A18" s="286">
        <v>8</v>
      </c>
      <c r="B18" s="255"/>
      <c r="C18" s="255"/>
      <c r="D18" s="256" t="s">
        <v>49</v>
      </c>
      <c r="E18" s="93">
        <v>534.69899999999996</v>
      </c>
      <c r="F18" s="369">
        <v>534.69899999999996</v>
      </c>
      <c r="G18" s="93">
        <v>529.601</v>
      </c>
      <c r="H18" s="93">
        <v>312.23</v>
      </c>
      <c r="I18" s="93" t="s">
        <v>274</v>
      </c>
      <c r="J18" s="93" t="s">
        <v>274</v>
      </c>
      <c r="K18" s="93" t="s">
        <v>274</v>
      </c>
      <c r="L18" s="93">
        <v>5.0979999999999999</v>
      </c>
      <c r="M18" s="93" t="s">
        <v>274</v>
      </c>
      <c r="N18" s="93" t="s">
        <v>274</v>
      </c>
      <c r="O18" s="287">
        <v>8</v>
      </c>
    </row>
    <row r="19" spans="1:15" s="34" customFormat="1">
      <c r="A19" s="286">
        <v>9</v>
      </c>
      <c r="B19" s="255"/>
      <c r="C19" s="255"/>
      <c r="D19" s="256" t="s">
        <v>165</v>
      </c>
      <c r="E19" s="237"/>
      <c r="F19" s="237"/>
      <c r="G19" s="237"/>
      <c r="O19" s="287"/>
    </row>
    <row r="20" spans="1:15" s="34" customFormat="1">
      <c r="A20" s="286"/>
      <c r="B20" s="255"/>
      <c r="C20" s="255"/>
      <c r="D20" s="256" t="s">
        <v>166</v>
      </c>
      <c r="E20" s="93">
        <v>8231.018</v>
      </c>
      <c r="F20" s="369">
        <v>8213.5409999999993</v>
      </c>
      <c r="G20" s="93">
        <v>7692.1040000000003</v>
      </c>
      <c r="H20" s="93">
        <v>1877.01</v>
      </c>
      <c r="I20" s="93">
        <v>0.29799999999999999</v>
      </c>
      <c r="J20" s="93" t="s">
        <v>274</v>
      </c>
      <c r="K20" s="93" t="s">
        <v>274</v>
      </c>
      <c r="L20" s="93">
        <v>521.13900000000001</v>
      </c>
      <c r="M20" s="93">
        <v>17.477</v>
      </c>
      <c r="N20" s="93" t="s">
        <v>274</v>
      </c>
      <c r="O20" s="287">
        <v>9</v>
      </c>
    </row>
    <row r="21" spans="1:15" s="34" customFormat="1">
      <c r="A21" s="286">
        <v>10</v>
      </c>
      <c r="B21" s="255"/>
      <c r="C21" s="255"/>
      <c r="D21" s="256" t="s">
        <v>50</v>
      </c>
      <c r="E21" s="93">
        <v>3158.3009999999999</v>
      </c>
      <c r="F21" s="369">
        <v>3151.4380000000001</v>
      </c>
      <c r="G21" s="93">
        <v>2998.5340000000001</v>
      </c>
      <c r="H21" s="93">
        <v>1185.309</v>
      </c>
      <c r="I21" s="93" t="s">
        <v>274</v>
      </c>
      <c r="J21" s="93" t="s">
        <v>274</v>
      </c>
      <c r="K21" s="93" t="s">
        <v>274</v>
      </c>
      <c r="L21" s="93">
        <v>152.904</v>
      </c>
      <c r="M21" s="93">
        <v>6.8630000000000004</v>
      </c>
      <c r="N21" s="93" t="s">
        <v>274</v>
      </c>
      <c r="O21" s="287">
        <v>10</v>
      </c>
    </row>
    <row r="22" spans="1:15" s="34" customFormat="1">
      <c r="A22" s="286">
        <v>11</v>
      </c>
      <c r="B22" s="255"/>
      <c r="C22" s="255"/>
      <c r="D22" s="256" t="s">
        <v>51</v>
      </c>
      <c r="E22" s="93">
        <v>2682.3620000000001</v>
      </c>
      <c r="F22" s="369">
        <v>2680.2130000000002</v>
      </c>
      <c r="G22" s="93">
        <v>2374.11</v>
      </c>
      <c r="H22" s="93">
        <v>546.60500000000002</v>
      </c>
      <c r="I22" s="93" t="s">
        <v>274</v>
      </c>
      <c r="J22" s="93" t="s">
        <v>274</v>
      </c>
      <c r="K22" s="93" t="s">
        <v>274</v>
      </c>
      <c r="L22" s="93">
        <v>306.10300000000001</v>
      </c>
      <c r="M22" s="93">
        <v>2.149</v>
      </c>
      <c r="N22" s="93" t="s">
        <v>274</v>
      </c>
      <c r="O22" s="287">
        <v>11</v>
      </c>
    </row>
    <row r="23" spans="1:15" s="34" customFormat="1">
      <c r="A23" s="286">
        <v>12</v>
      </c>
      <c r="B23" s="255"/>
      <c r="C23" s="255"/>
      <c r="D23" s="256" t="s">
        <v>52</v>
      </c>
      <c r="E23" s="93">
        <v>1707.251</v>
      </c>
      <c r="F23" s="369">
        <v>1681.856</v>
      </c>
      <c r="G23" s="93">
        <v>1446.472</v>
      </c>
      <c r="H23" s="93">
        <v>419.803</v>
      </c>
      <c r="I23" s="93">
        <v>0.1</v>
      </c>
      <c r="J23" s="93" t="s">
        <v>274</v>
      </c>
      <c r="K23" s="93" t="s">
        <v>274</v>
      </c>
      <c r="L23" s="93">
        <v>235.28399999999999</v>
      </c>
      <c r="M23" s="93">
        <v>25.395</v>
      </c>
      <c r="N23" s="93" t="s">
        <v>274</v>
      </c>
      <c r="O23" s="287">
        <v>12</v>
      </c>
    </row>
    <row r="24" spans="1:15" s="34" customFormat="1">
      <c r="A24" s="286">
        <v>13</v>
      </c>
      <c r="B24" s="255"/>
      <c r="C24" s="255"/>
      <c r="D24" s="256" t="s">
        <v>272</v>
      </c>
      <c r="E24" s="93">
        <v>671.21799999999996</v>
      </c>
      <c r="F24" s="369">
        <v>667.61099999999999</v>
      </c>
      <c r="G24" s="93">
        <v>616.19200000000001</v>
      </c>
      <c r="H24" s="93">
        <v>199.249</v>
      </c>
      <c r="I24" s="93" t="s">
        <v>274</v>
      </c>
      <c r="J24" s="93" t="s">
        <v>274</v>
      </c>
      <c r="K24" s="93" t="s">
        <v>274</v>
      </c>
      <c r="L24" s="93">
        <v>51.418999999999997</v>
      </c>
      <c r="M24" s="93">
        <v>3.6070000000000002</v>
      </c>
      <c r="N24" s="93" t="s">
        <v>274</v>
      </c>
      <c r="O24" s="287"/>
    </row>
    <row r="25" spans="1:15" s="34" customFormat="1">
      <c r="A25" s="286">
        <v>14</v>
      </c>
      <c r="B25" s="255"/>
      <c r="C25" s="255"/>
      <c r="D25" s="256" t="s">
        <v>1</v>
      </c>
      <c r="E25" s="93">
        <v>592.62199999999996</v>
      </c>
      <c r="F25" s="369">
        <v>591.06500000000005</v>
      </c>
      <c r="G25" s="93">
        <v>579.49300000000005</v>
      </c>
      <c r="H25" s="93">
        <v>186.012</v>
      </c>
      <c r="I25" s="93" t="s">
        <v>274</v>
      </c>
      <c r="J25" s="93" t="s">
        <v>274</v>
      </c>
      <c r="K25" s="93" t="s">
        <v>274</v>
      </c>
      <c r="L25" s="93">
        <v>11.571999999999999</v>
      </c>
      <c r="M25" s="93">
        <v>1.5569999999999999</v>
      </c>
      <c r="N25" s="93" t="s">
        <v>274</v>
      </c>
      <c r="O25" s="287">
        <v>14</v>
      </c>
    </row>
    <row r="26" spans="1:15" s="34" customFormat="1">
      <c r="A26" s="286">
        <v>15</v>
      </c>
      <c r="B26" s="255"/>
      <c r="C26" s="255"/>
      <c r="D26" s="256" t="s">
        <v>273</v>
      </c>
      <c r="E26" s="93">
        <v>834.36300000000006</v>
      </c>
      <c r="F26" s="369">
        <v>831.08900000000006</v>
      </c>
      <c r="G26" s="93">
        <v>764.02099999999996</v>
      </c>
      <c r="H26" s="93">
        <v>97.146000000000001</v>
      </c>
      <c r="I26" s="93" t="s">
        <v>274</v>
      </c>
      <c r="J26" s="93" t="s">
        <v>274</v>
      </c>
      <c r="K26" s="93" t="s">
        <v>274</v>
      </c>
      <c r="L26" s="93">
        <v>67.067999999999998</v>
      </c>
      <c r="M26" s="93">
        <v>3.274</v>
      </c>
      <c r="N26" s="93" t="s">
        <v>274</v>
      </c>
      <c r="O26" s="287">
        <v>15</v>
      </c>
    </row>
    <row r="27" spans="1:15" s="34" customFormat="1">
      <c r="A27" s="286">
        <v>16</v>
      </c>
      <c r="B27" s="255"/>
      <c r="C27" s="255"/>
      <c r="D27" s="256" t="s">
        <v>294</v>
      </c>
      <c r="E27" s="93">
        <v>3328.7240000000002</v>
      </c>
      <c r="F27" s="369">
        <v>3312.5880000000002</v>
      </c>
      <c r="G27" s="93">
        <v>2740.6030000000001</v>
      </c>
      <c r="H27" s="93">
        <v>632.04399999999998</v>
      </c>
      <c r="I27" s="93">
        <v>70.56</v>
      </c>
      <c r="J27" s="93">
        <v>72.355999999999995</v>
      </c>
      <c r="K27" s="93">
        <v>132.822</v>
      </c>
      <c r="L27" s="93">
        <v>296.24700000000001</v>
      </c>
      <c r="M27" s="93">
        <v>16.135999999999999</v>
      </c>
      <c r="N27" s="93" t="s">
        <v>274</v>
      </c>
      <c r="O27" s="287">
        <v>16</v>
      </c>
    </row>
    <row r="28" spans="1:15" s="34" customFormat="1" ht="9.9499999999999993" customHeight="1">
      <c r="A28" s="286"/>
      <c r="B28" s="255"/>
      <c r="C28" s="255"/>
      <c r="D28" s="256"/>
      <c r="E28" s="93"/>
      <c r="F28" s="93"/>
      <c r="G28" s="93"/>
      <c r="H28" s="93"/>
      <c r="I28" s="93"/>
      <c r="J28" s="93"/>
      <c r="K28" s="93"/>
      <c r="L28" s="93"/>
      <c r="M28" s="93"/>
      <c r="N28" s="93"/>
      <c r="O28" s="287"/>
    </row>
    <row r="29" spans="1:15" s="165" customFormat="1">
      <c r="A29" s="315">
        <v>17</v>
      </c>
      <c r="B29" s="300"/>
      <c r="C29" s="300" t="s">
        <v>16</v>
      </c>
      <c r="D29" s="301"/>
      <c r="E29" s="317"/>
      <c r="F29" s="317"/>
      <c r="G29" s="317"/>
      <c r="H29" s="317"/>
      <c r="I29" s="317"/>
      <c r="J29" s="317"/>
      <c r="K29" s="317"/>
      <c r="L29" s="317"/>
      <c r="M29" s="317"/>
      <c r="N29" s="317"/>
      <c r="O29" s="314">
        <v>17</v>
      </c>
    </row>
    <row r="30" spans="1:15" s="34" customFormat="1">
      <c r="A30" s="286">
        <v>18</v>
      </c>
      <c r="B30" s="255"/>
      <c r="C30" s="255"/>
      <c r="D30" s="256" t="s">
        <v>16</v>
      </c>
      <c r="E30" s="93">
        <v>4806.1030000000001</v>
      </c>
      <c r="F30" s="369">
        <v>4759.9769999999999</v>
      </c>
      <c r="G30" s="93">
        <v>4238.7809999999999</v>
      </c>
      <c r="H30" s="93">
        <v>555.21100000000001</v>
      </c>
      <c r="I30" s="93">
        <v>11.914999999999999</v>
      </c>
      <c r="J30" s="93" t="s">
        <v>274</v>
      </c>
      <c r="K30" s="93">
        <v>8.4000000000000005E-2</v>
      </c>
      <c r="L30" s="93">
        <v>509.197</v>
      </c>
      <c r="M30" s="93">
        <v>46.125999999999998</v>
      </c>
      <c r="N30" s="93" t="s">
        <v>274</v>
      </c>
      <c r="O30" s="287">
        <v>18</v>
      </c>
    </row>
    <row r="31" spans="1:15" s="34" customFormat="1" ht="9.9499999999999993" customHeight="1">
      <c r="A31" s="286"/>
      <c r="B31" s="255"/>
      <c r="C31" s="255"/>
      <c r="D31" s="256"/>
      <c r="E31" s="93"/>
      <c r="F31" s="93"/>
      <c r="G31" s="93"/>
      <c r="H31" s="93"/>
      <c r="I31" s="93"/>
      <c r="J31" s="93"/>
      <c r="K31" s="93"/>
      <c r="L31" s="93"/>
      <c r="M31" s="93"/>
      <c r="N31" s="93"/>
      <c r="O31" s="287"/>
    </row>
    <row r="32" spans="1:15" s="165" customFormat="1">
      <c r="A32" s="315">
        <v>19</v>
      </c>
      <c r="B32" s="300"/>
      <c r="C32" s="301" t="s">
        <v>167</v>
      </c>
      <c r="D32" s="301"/>
      <c r="E32" s="317"/>
      <c r="F32" s="317"/>
      <c r="G32" s="317"/>
      <c r="H32" s="317"/>
      <c r="I32" s="317"/>
      <c r="J32" s="317"/>
      <c r="K32" s="317"/>
      <c r="L32" s="317"/>
      <c r="M32" s="317"/>
      <c r="N32" s="317"/>
      <c r="O32" s="314">
        <v>19</v>
      </c>
    </row>
    <row r="33" spans="1:15" s="34" customFormat="1">
      <c r="A33" s="286">
        <v>20</v>
      </c>
      <c r="B33" s="255"/>
      <c r="C33" s="255"/>
      <c r="D33" s="256" t="s">
        <v>167</v>
      </c>
      <c r="E33" s="93"/>
      <c r="F33" s="93"/>
      <c r="G33" s="93"/>
      <c r="H33" s="93"/>
      <c r="I33" s="93"/>
      <c r="J33" s="93"/>
      <c r="K33" s="93"/>
      <c r="L33" s="93"/>
      <c r="M33" s="93"/>
      <c r="N33" s="93"/>
      <c r="O33" s="287"/>
    </row>
    <row r="34" spans="1:15" s="34" customFormat="1">
      <c r="A34" s="286"/>
      <c r="B34" s="255"/>
      <c r="C34" s="255"/>
      <c r="D34" s="256" t="s">
        <v>168</v>
      </c>
      <c r="E34" s="93">
        <v>4424.2719999999999</v>
      </c>
      <c r="F34" s="93">
        <v>4326.2219999999998</v>
      </c>
      <c r="G34" s="93">
        <v>3981.3989999999999</v>
      </c>
      <c r="H34" s="93">
        <v>782.13599999999997</v>
      </c>
      <c r="I34" s="93">
        <v>27.815999999999999</v>
      </c>
      <c r="J34" s="93">
        <v>33.950000000000003</v>
      </c>
      <c r="K34" s="93">
        <v>38.673999999999999</v>
      </c>
      <c r="L34" s="93">
        <v>244.38300000000001</v>
      </c>
      <c r="M34" s="93">
        <v>98.05</v>
      </c>
      <c r="N34" s="93">
        <v>29.548999999999999</v>
      </c>
      <c r="O34" s="287">
        <v>20</v>
      </c>
    </row>
    <row r="35" spans="1:15" s="34" customFormat="1">
      <c r="A35" s="286">
        <v>21</v>
      </c>
      <c r="B35" s="255"/>
      <c r="C35" s="255"/>
      <c r="D35" s="256" t="s">
        <v>269</v>
      </c>
      <c r="E35" s="93">
        <v>5366.2550000000001</v>
      </c>
      <c r="F35" s="93">
        <v>5337.0079999999998</v>
      </c>
      <c r="G35" s="93">
        <v>4890.8</v>
      </c>
      <c r="H35" s="93">
        <v>1465.788</v>
      </c>
      <c r="I35" s="93">
        <v>8.5640000000000001</v>
      </c>
      <c r="J35" s="93">
        <v>9.6530000000000005</v>
      </c>
      <c r="K35" s="93">
        <v>10.997</v>
      </c>
      <c r="L35" s="93">
        <v>416.99400000000003</v>
      </c>
      <c r="M35" s="93">
        <v>29.247</v>
      </c>
      <c r="N35" s="93" t="s">
        <v>274</v>
      </c>
      <c r="O35" s="287">
        <v>21</v>
      </c>
    </row>
    <row r="36" spans="1:15" s="34" customFormat="1">
      <c r="A36" s="286">
        <v>22</v>
      </c>
      <c r="B36" s="255"/>
      <c r="C36" s="255"/>
      <c r="D36" s="256" t="s">
        <v>270</v>
      </c>
      <c r="E36" s="93">
        <v>10010.599</v>
      </c>
      <c r="F36" s="93">
        <v>9970.7430000000004</v>
      </c>
      <c r="G36" s="93">
        <v>8535.1830000000009</v>
      </c>
      <c r="H36" s="93">
        <v>1783.0039999999999</v>
      </c>
      <c r="I36" s="93">
        <v>4.609</v>
      </c>
      <c r="J36" s="93">
        <v>2.0590000000000002</v>
      </c>
      <c r="K36" s="93">
        <v>85.554000000000002</v>
      </c>
      <c r="L36" s="93">
        <v>1343.338</v>
      </c>
      <c r="M36" s="93">
        <v>39.856000000000002</v>
      </c>
      <c r="N36" s="93" t="s">
        <v>274</v>
      </c>
      <c r="O36" s="287">
        <v>22</v>
      </c>
    </row>
    <row r="37" spans="1:15" s="34" customFormat="1">
      <c r="A37" s="286">
        <v>23</v>
      </c>
      <c r="B37" s="255"/>
      <c r="C37" s="255"/>
      <c r="D37" s="256" t="s">
        <v>55</v>
      </c>
      <c r="E37" s="93">
        <v>10098.144</v>
      </c>
      <c r="F37" s="93">
        <v>8955.41</v>
      </c>
      <c r="G37" s="93">
        <v>7860.93</v>
      </c>
      <c r="H37" s="93">
        <v>4400.13</v>
      </c>
      <c r="I37" s="93">
        <v>2.1859999999999999</v>
      </c>
      <c r="J37" s="93">
        <v>38.875</v>
      </c>
      <c r="K37" s="93">
        <v>87.891999999999996</v>
      </c>
      <c r="L37" s="93">
        <v>965.52700000000004</v>
      </c>
      <c r="M37" s="93">
        <v>1142.7339999999999</v>
      </c>
      <c r="N37" s="93">
        <v>1009.627</v>
      </c>
      <c r="O37" s="287">
        <v>23</v>
      </c>
    </row>
    <row r="38" spans="1:15" s="34" customFormat="1">
      <c r="A38" s="286">
        <v>24</v>
      </c>
      <c r="B38" s="255"/>
      <c r="C38" s="255"/>
      <c r="D38" s="256" t="s">
        <v>56</v>
      </c>
      <c r="E38" s="93">
        <v>7980.33</v>
      </c>
      <c r="F38" s="93">
        <v>7918.3549999999996</v>
      </c>
      <c r="G38" s="93">
        <v>7383.09</v>
      </c>
      <c r="H38" s="93">
        <v>3971.6210000000001</v>
      </c>
      <c r="I38" s="93">
        <v>5.718</v>
      </c>
      <c r="J38" s="93">
        <v>60.883000000000003</v>
      </c>
      <c r="K38" s="93">
        <v>62.76</v>
      </c>
      <c r="L38" s="93">
        <v>405.904</v>
      </c>
      <c r="M38" s="93">
        <v>61.975000000000001</v>
      </c>
      <c r="N38" s="93" t="s">
        <v>274</v>
      </c>
      <c r="O38" s="287">
        <v>24</v>
      </c>
    </row>
    <row r="39" spans="1:15" s="34" customFormat="1">
      <c r="A39" s="286">
        <v>25</v>
      </c>
      <c r="B39" s="255"/>
      <c r="C39" s="255"/>
      <c r="D39" s="256" t="s">
        <v>57</v>
      </c>
      <c r="E39" s="93">
        <v>4499.893</v>
      </c>
      <c r="F39" s="93">
        <v>4353.5950000000003</v>
      </c>
      <c r="G39" s="93">
        <v>4292.0079999999998</v>
      </c>
      <c r="H39" s="93">
        <v>3217.7150000000001</v>
      </c>
      <c r="I39" s="93" t="s">
        <v>274</v>
      </c>
      <c r="J39" s="93" t="s">
        <v>274</v>
      </c>
      <c r="K39" s="93">
        <v>5.1999999999999998E-2</v>
      </c>
      <c r="L39" s="93">
        <v>61.534999999999997</v>
      </c>
      <c r="M39" s="93">
        <v>146.298</v>
      </c>
      <c r="N39" s="93">
        <v>124.613</v>
      </c>
      <c r="O39" s="287">
        <v>25</v>
      </c>
    </row>
    <row r="40" spans="1:15" s="34" customFormat="1">
      <c r="A40" s="286">
        <v>26</v>
      </c>
      <c r="B40" s="255"/>
      <c r="C40" s="255"/>
      <c r="D40" s="256" t="s">
        <v>58</v>
      </c>
      <c r="E40" s="93">
        <v>557539.11100000003</v>
      </c>
      <c r="F40" s="93">
        <v>527631.11199999996</v>
      </c>
      <c r="G40" s="93">
        <v>108613.56200000001</v>
      </c>
      <c r="H40" s="93">
        <v>11471.031999999999</v>
      </c>
      <c r="I40" s="93">
        <v>24854.987000000001</v>
      </c>
      <c r="J40" s="93">
        <v>5598.82</v>
      </c>
      <c r="K40" s="93">
        <v>4944.3159999999998</v>
      </c>
      <c r="L40" s="93">
        <v>383619.42700000003</v>
      </c>
      <c r="M40" s="93">
        <v>29907.999</v>
      </c>
      <c r="N40" s="93">
        <v>1297.876</v>
      </c>
      <c r="O40" s="287">
        <v>26</v>
      </c>
    </row>
    <row r="41" spans="1:15" s="34" customFormat="1">
      <c r="A41" s="286">
        <v>27</v>
      </c>
      <c r="B41" s="255"/>
      <c r="C41" s="255"/>
      <c r="D41" s="256" t="s">
        <v>241</v>
      </c>
      <c r="O41" s="287"/>
    </row>
    <row r="42" spans="1:15" s="34" customFormat="1">
      <c r="A42" s="286"/>
      <c r="B42" s="255"/>
      <c r="C42" s="255"/>
      <c r="D42" s="256" t="s">
        <v>242</v>
      </c>
      <c r="E42" s="93">
        <v>915.47799999999995</v>
      </c>
      <c r="F42" s="93">
        <v>873.05</v>
      </c>
      <c r="G42" s="93">
        <v>724.44200000000001</v>
      </c>
      <c r="H42" s="93" t="s">
        <v>274</v>
      </c>
      <c r="I42" s="93" t="s">
        <v>274</v>
      </c>
      <c r="J42" s="93" t="s">
        <v>274</v>
      </c>
      <c r="K42" s="93" t="s">
        <v>274</v>
      </c>
      <c r="L42" s="93">
        <v>148.608</v>
      </c>
      <c r="M42" s="93">
        <v>42.427999999999997</v>
      </c>
      <c r="N42" s="93" t="s">
        <v>274</v>
      </c>
      <c r="O42" s="287">
        <v>27</v>
      </c>
    </row>
    <row r="43" spans="1:15" s="34" customFormat="1">
      <c r="A43" s="286">
        <v>28</v>
      </c>
      <c r="B43" s="255"/>
      <c r="C43" s="255"/>
      <c r="D43" s="256" t="s">
        <v>53</v>
      </c>
      <c r="E43" s="93">
        <v>14928.761</v>
      </c>
      <c r="F43" s="93">
        <v>14595.992</v>
      </c>
      <c r="G43" s="93">
        <v>12240.166999999999</v>
      </c>
      <c r="H43" s="93">
        <v>2834.0010000000002</v>
      </c>
      <c r="I43" s="93">
        <v>232.67</v>
      </c>
      <c r="J43" s="93">
        <v>3.9359999999999999</v>
      </c>
      <c r="K43" s="93">
        <v>2.6110000000000002</v>
      </c>
      <c r="L43" s="93">
        <v>2116.6080000000002</v>
      </c>
      <c r="M43" s="93">
        <v>332.76900000000001</v>
      </c>
      <c r="N43" s="93" t="s">
        <v>274</v>
      </c>
      <c r="O43" s="287">
        <v>28</v>
      </c>
    </row>
    <row r="44" spans="1:15" s="34" customFormat="1">
      <c r="A44" s="286">
        <v>29</v>
      </c>
      <c r="B44" s="255"/>
      <c r="C44" s="255"/>
      <c r="D44" s="256" t="s">
        <v>54</v>
      </c>
      <c r="E44" s="93">
        <v>10906.715</v>
      </c>
      <c r="F44" s="93">
        <v>10755.884</v>
      </c>
      <c r="G44" s="93">
        <v>10316.906000000001</v>
      </c>
      <c r="H44" s="93">
        <v>3088.1480000000001</v>
      </c>
      <c r="I44" s="93" t="s">
        <v>274</v>
      </c>
      <c r="J44" s="93" t="s">
        <v>274</v>
      </c>
      <c r="K44" s="93" t="s">
        <v>274</v>
      </c>
      <c r="L44" s="93">
        <v>438.97800000000001</v>
      </c>
      <c r="M44" s="93">
        <v>150.83099999999999</v>
      </c>
      <c r="N44" s="93" t="s">
        <v>274</v>
      </c>
      <c r="O44" s="287">
        <v>29</v>
      </c>
    </row>
    <row r="45" spans="1:15" s="34" customFormat="1">
      <c r="A45" s="286">
        <v>30</v>
      </c>
      <c r="B45" s="255"/>
      <c r="C45" s="255"/>
      <c r="D45" s="256" t="s">
        <v>293</v>
      </c>
      <c r="E45" s="93">
        <v>5239.0069999999996</v>
      </c>
      <c r="F45" s="93">
        <v>5208.7539999999999</v>
      </c>
      <c r="G45" s="93">
        <v>4658.7179999999998</v>
      </c>
      <c r="H45" s="93">
        <v>1262.4870000000001</v>
      </c>
      <c r="I45" s="93">
        <v>16.007999999999999</v>
      </c>
      <c r="J45" s="93">
        <v>17.402999999999999</v>
      </c>
      <c r="K45" s="93">
        <v>19.824999999999999</v>
      </c>
      <c r="L45" s="93">
        <v>496.8</v>
      </c>
      <c r="M45" s="93">
        <v>30.253</v>
      </c>
      <c r="N45" s="93" t="s">
        <v>274</v>
      </c>
      <c r="O45" s="287">
        <v>30</v>
      </c>
    </row>
    <row r="46" spans="1:15" s="34" customFormat="1" ht="9.9499999999999993" customHeight="1">
      <c r="A46" s="286"/>
      <c r="B46" s="255"/>
      <c r="C46" s="255"/>
      <c r="D46" s="256"/>
      <c r="E46" s="93"/>
      <c r="F46" s="93"/>
      <c r="G46" s="93"/>
      <c r="H46" s="93"/>
      <c r="I46" s="93"/>
      <c r="J46" s="93"/>
      <c r="K46" s="93"/>
      <c r="L46" s="93"/>
      <c r="M46" s="93"/>
      <c r="N46" s="93"/>
      <c r="O46" s="287"/>
    </row>
    <row r="47" spans="1:15" s="165" customFormat="1">
      <c r="A47" s="315">
        <v>31</v>
      </c>
      <c r="B47" s="300"/>
      <c r="C47" s="301" t="s">
        <v>253</v>
      </c>
      <c r="D47" s="301"/>
      <c r="E47" s="317"/>
      <c r="F47" s="317"/>
      <c r="G47" s="317"/>
      <c r="H47" s="317"/>
      <c r="I47" s="317"/>
      <c r="J47" s="317"/>
      <c r="K47" s="317"/>
      <c r="L47" s="317"/>
      <c r="M47" s="317"/>
      <c r="N47" s="317"/>
      <c r="O47" s="314">
        <v>31</v>
      </c>
    </row>
    <row r="48" spans="1:15" s="34" customFormat="1">
      <c r="A48" s="286">
        <v>32</v>
      </c>
      <c r="B48" s="255"/>
      <c r="C48" s="255"/>
      <c r="D48" s="256" t="s">
        <v>59</v>
      </c>
      <c r="E48" s="93">
        <v>791.95500000000004</v>
      </c>
      <c r="F48" s="93">
        <v>717.10400000000004</v>
      </c>
      <c r="G48" s="93">
        <v>574.90899999999999</v>
      </c>
      <c r="H48" s="93">
        <v>122.748</v>
      </c>
      <c r="I48" s="93" t="s">
        <v>274</v>
      </c>
      <c r="J48" s="93">
        <v>37.101999999999997</v>
      </c>
      <c r="K48" s="93">
        <v>42.264000000000003</v>
      </c>
      <c r="L48" s="93">
        <v>62.829000000000001</v>
      </c>
      <c r="M48" s="93">
        <v>74.850999999999999</v>
      </c>
      <c r="N48" s="93" t="s">
        <v>274</v>
      </c>
      <c r="O48" s="287">
        <v>32</v>
      </c>
    </row>
    <row r="49" spans="1:15" s="34" customFormat="1">
      <c r="A49" s="286">
        <v>33</v>
      </c>
      <c r="B49" s="255"/>
      <c r="C49" s="255"/>
      <c r="D49" s="256" t="s">
        <v>60</v>
      </c>
      <c r="E49" s="93">
        <v>10916.174000000001</v>
      </c>
      <c r="F49" s="93">
        <v>10785.433000000001</v>
      </c>
      <c r="G49" s="93">
        <v>10059.803</v>
      </c>
      <c r="H49" s="93">
        <v>4157.9449999999997</v>
      </c>
      <c r="I49" s="93">
        <v>0.82</v>
      </c>
      <c r="J49" s="93">
        <v>72.210999999999999</v>
      </c>
      <c r="K49" s="93">
        <v>105.066</v>
      </c>
      <c r="L49" s="93">
        <v>547.53300000000002</v>
      </c>
      <c r="M49" s="93">
        <v>130.74100000000001</v>
      </c>
      <c r="N49" s="93" t="s">
        <v>274</v>
      </c>
      <c r="O49" s="287">
        <v>33</v>
      </c>
    </row>
    <row r="50" spans="1:15" s="34" customFormat="1">
      <c r="A50" s="286">
        <v>34</v>
      </c>
      <c r="B50" s="255"/>
      <c r="C50" s="255"/>
      <c r="D50" s="256" t="s">
        <v>62</v>
      </c>
      <c r="E50" s="93">
        <v>37852.616999999998</v>
      </c>
      <c r="F50" s="93">
        <v>36018.286</v>
      </c>
      <c r="G50" s="93">
        <v>31674.955999999998</v>
      </c>
      <c r="H50" s="93">
        <v>6153.6390000000001</v>
      </c>
      <c r="I50" s="93">
        <v>0.29899999999999999</v>
      </c>
      <c r="J50" s="93">
        <v>302.26100000000002</v>
      </c>
      <c r="K50" s="93">
        <v>354.88499999999999</v>
      </c>
      <c r="L50" s="93">
        <v>3685.8850000000002</v>
      </c>
      <c r="M50" s="93">
        <v>1834.3309999999999</v>
      </c>
      <c r="N50" s="93">
        <v>270.59199999999998</v>
      </c>
      <c r="O50" s="287">
        <v>34</v>
      </c>
    </row>
    <row r="51" spans="1:15" s="34" customFormat="1">
      <c r="A51" s="286">
        <v>35</v>
      </c>
      <c r="B51" s="255"/>
      <c r="C51" s="255"/>
      <c r="D51" s="256" t="s">
        <v>63</v>
      </c>
      <c r="E51" s="93">
        <v>35998.385999999999</v>
      </c>
      <c r="F51" s="93">
        <v>34246.972000000002</v>
      </c>
      <c r="G51" s="93">
        <v>30580.976999999999</v>
      </c>
      <c r="H51" s="93">
        <v>4579.9179999999997</v>
      </c>
      <c r="I51" s="93">
        <v>5.8000000000000003E-2</v>
      </c>
      <c r="J51" s="93">
        <v>80.772000000000006</v>
      </c>
      <c r="K51" s="93">
        <v>101.756</v>
      </c>
      <c r="L51" s="93">
        <v>3483.4090000000001</v>
      </c>
      <c r="M51" s="93">
        <v>1751.414</v>
      </c>
      <c r="N51" s="93">
        <v>23.934999999999999</v>
      </c>
      <c r="O51" s="287">
        <v>35</v>
      </c>
    </row>
    <row r="52" spans="1:15" s="34" customFormat="1">
      <c r="A52" s="286">
        <v>36</v>
      </c>
      <c r="B52" s="255"/>
      <c r="C52" s="255"/>
      <c r="D52" s="256" t="s">
        <v>64</v>
      </c>
      <c r="E52" s="93">
        <v>3376.8820000000001</v>
      </c>
      <c r="F52" s="93">
        <v>3313.623</v>
      </c>
      <c r="G52" s="93">
        <v>3002.6109999999999</v>
      </c>
      <c r="H52" s="93">
        <v>584.26300000000003</v>
      </c>
      <c r="I52" s="93" t="s">
        <v>274</v>
      </c>
      <c r="J52" s="93" t="s">
        <v>274</v>
      </c>
      <c r="K52" s="93">
        <v>1.887</v>
      </c>
      <c r="L52" s="93">
        <v>309.125</v>
      </c>
      <c r="M52" s="93">
        <v>63.259</v>
      </c>
      <c r="N52" s="93" t="s">
        <v>274</v>
      </c>
      <c r="O52" s="287">
        <v>36</v>
      </c>
    </row>
    <row r="53" spans="1:15" s="34" customFormat="1">
      <c r="A53" s="286">
        <v>37</v>
      </c>
      <c r="B53" s="255"/>
      <c r="C53" s="255"/>
      <c r="D53" s="256" t="s">
        <v>65</v>
      </c>
      <c r="E53" s="93">
        <v>28938.133000000002</v>
      </c>
      <c r="F53" s="93">
        <v>28602.050999999999</v>
      </c>
      <c r="G53" s="93">
        <v>25310.975999999999</v>
      </c>
      <c r="H53" s="93">
        <v>5305.6689999999999</v>
      </c>
      <c r="I53" s="93">
        <v>54.85</v>
      </c>
      <c r="J53" s="93">
        <v>-2.6070000000000002</v>
      </c>
      <c r="K53" s="93">
        <v>90</v>
      </c>
      <c r="L53" s="93">
        <v>3148.8319999999999</v>
      </c>
      <c r="M53" s="93">
        <v>336.08199999999999</v>
      </c>
      <c r="N53" s="93">
        <v>-89.25</v>
      </c>
      <c r="O53" s="287">
        <v>37</v>
      </c>
    </row>
    <row r="54" spans="1:15" s="34" customFormat="1">
      <c r="A54" s="286">
        <v>38</v>
      </c>
      <c r="B54" s="255"/>
      <c r="C54" s="255"/>
      <c r="D54" s="256" t="s">
        <v>66</v>
      </c>
      <c r="E54" s="93">
        <v>6753.3620000000001</v>
      </c>
      <c r="F54" s="93">
        <v>6518.683</v>
      </c>
      <c r="G54" s="93">
        <v>5812.9480000000003</v>
      </c>
      <c r="H54" s="93">
        <v>1069.971</v>
      </c>
      <c r="I54" s="93">
        <v>1.3879999999999999</v>
      </c>
      <c r="J54" s="93">
        <v>0.52300000000000002</v>
      </c>
      <c r="K54" s="93">
        <v>2.722</v>
      </c>
      <c r="L54" s="93">
        <v>701.10199999999998</v>
      </c>
      <c r="M54" s="93">
        <v>234.679</v>
      </c>
      <c r="N54" s="93" t="s">
        <v>274</v>
      </c>
      <c r="O54" s="287">
        <v>38</v>
      </c>
    </row>
    <row r="55" spans="1:15" s="34" customFormat="1">
      <c r="A55" s="286">
        <v>39</v>
      </c>
      <c r="B55" s="255"/>
      <c r="C55" s="255"/>
      <c r="D55" s="256" t="s">
        <v>67</v>
      </c>
      <c r="E55" s="93">
        <v>4204.84</v>
      </c>
      <c r="F55" s="93">
        <v>4174.5780000000004</v>
      </c>
      <c r="G55" s="93">
        <v>3748.9780000000001</v>
      </c>
      <c r="H55" s="93">
        <v>885.91300000000001</v>
      </c>
      <c r="I55" s="93" t="s">
        <v>274</v>
      </c>
      <c r="J55" s="93" t="s">
        <v>274</v>
      </c>
      <c r="K55" s="93">
        <v>1.0720000000000001</v>
      </c>
      <c r="L55" s="93">
        <v>424.52800000000002</v>
      </c>
      <c r="M55" s="93">
        <v>30.262</v>
      </c>
      <c r="N55" s="93" t="s">
        <v>274</v>
      </c>
      <c r="O55" s="287">
        <v>39</v>
      </c>
    </row>
    <row r="56" spans="1:15" s="34" customFormat="1" ht="11.1" customHeight="1">
      <c r="A56" s="286"/>
      <c r="B56" s="255"/>
      <c r="C56" s="255"/>
      <c r="D56" s="256"/>
      <c r="E56" s="93"/>
      <c r="F56" s="93"/>
      <c r="G56" s="93"/>
      <c r="H56" s="93"/>
      <c r="I56" s="93"/>
      <c r="J56" s="93"/>
      <c r="K56" s="93"/>
      <c r="L56" s="93"/>
      <c r="M56" s="93"/>
      <c r="N56" s="93"/>
      <c r="O56" s="287"/>
    </row>
    <row r="57" spans="1:15" s="165" customFormat="1">
      <c r="A57" s="315">
        <v>40</v>
      </c>
      <c r="B57" s="300"/>
      <c r="C57" s="300" t="s">
        <v>233</v>
      </c>
      <c r="D57" s="301"/>
      <c r="E57" s="317"/>
      <c r="F57" s="317"/>
      <c r="G57" s="317"/>
      <c r="H57" s="317"/>
      <c r="I57" s="317"/>
      <c r="J57" s="317"/>
      <c r="K57" s="317"/>
      <c r="L57" s="317"/>
      <c r="M57" s="317"/>
      <c r="N57" s="317"/>
      <c r="O57" s="314">
        <v>40</v>
      </c>
    </row>
    <row r="58" spans="1:15" s="34" customFormat="1">
      <c r="A58" s="286">
        <v>41</v>
      </c>
      <c r="B58" s="255"/>
      <c r="C58" s="255"/>
      <c r="D58" s="256" t="s">
        <v>97</v>
      </c>
      <c r="E58" s="93">
        <v>743327.55099999998</v>
      </c>
      <c r="F58" s="93">
        <v>709158.46400000004</v>
      </c>
      <c r="G58" s="93">
        <v>424185.06</v>
      </c>
      <c r="H58" s="93">
        <v>5262.8739999999998</v>
      </c>
      <c r="I58" s="93">
        <v>3130.0230000000001</v>
      </c>
      <c r="J58" s="93">
        <v>15262.592000000001</v>
      </c>
      <c r="K58" s="93">
        <v>18773.271000000001</v>
      </c>
      <c r="L58" s="93">
        <v>247807.51800000001</v>
      </c>
      <c r="M58" s="93">
        <v>34169.087</v>
      </c>
      <c r="N58" s="93">
        <v>16116.727999999999</v>
      </c>
      <c r="O58" s="287">
        <v>41</v>
      </c>
    </row>
    <row r="59" spans="1:15" s="34" customFormat="1">
      <c r="A59" s="340"/>
      <c r="B59" s="255"/>
      <c r="C59" s="255"/>
      <c r="D59" s="284"/>
      <c r="E59" s="93"/>
      <c r="F59" s="93"/>
      <c r="G59" s="93"/>
      <c r="H59" s="93"/>
      <c r="I59" s="93"/>
      <c r="J59" s="93"/>
      <c r="K59" s="93"/>
      <c r="L59" s="93"/>
      <c r="M59" s="93"/>
      <c r="N59" s="93"/>
      <c r="O59" s="340"/>
    </row>
    <row r="60" spans="1:15" s="34" customFormat="1">
      <c r="A60" s="340"/>
      <c r="B60" s="255"/>
      <c r="C60" s="255"/>
      <c r="D60" s="284"/>
      <c r="E60" s="93"/>
      <c r="F60" s="93"/>
      <c r="G60" s="93"/>
      <c r="H60" s="93"/>
      <c r="I60" s="93"/>
      <c r="J60" s="93"/>
      <c r="K60" s="93"/>
      <c r="L60" s="93"/>
      <c r="M60" s="93"/>
      <c r="N60" s="93"/>
      <c r="O60" s="340"/>
    </row>
    <row r="61" spans="1:15" s="34" customFormat="1">
      <c r="A61" s="261"/>
      <c r="B61" s="261"/>
      <c r="C61" s="261"/>
      <c r="D61" s="261"/>
      <c r="E61" s="73"/>
      <c r="F61" s="73"/>
      <c r="G61" s="74"/>
      <c r="H61" s="73" t="s">
        <v>313</v>
      </c>
      <c r="I61" s="74" t="s">
        <v>45</v>
      </c>
      <c r="K61" s="261"/>
      <c r="L61" s="261"/>
      <c r="M61" s="261"/>
      <c r="O61" s="288"/>
    </row>
    <row r="62" spans="1:15" s="34" customFormat="1">
      <c r="A62" s="261"/>
      <c r="B62" s="261"/>
      <c r="C62" s="261"/>
      <c r="D62" s="261"/>
      <c r="E62" s="73"/>
      <c r="F62" s="73"/>
      <c r="G62" s="74"/>
      <c r="H62" s="73"/>
      <c r="I62" s="74"/>
      <c r="K62" s="261"/>
      <c r="L62" s="261"/>
      <c r="M62" s="261"/>
      <c r="O62" s="288"/>
    </row>
    <row r="63" spans="1:15" s="165" customFormat="1" ht="12.75" thickBot="1">
      <c r="A63" s="270"/>
      <c r="B63" s="270"/>
      <c r="C63" s="270"/>
      <c r="D63" s="270"/>
      <c r="E63" s="94"/>
      <c r="F63" s="26"/>
      <c r="G63" s="27"/>
      <c r="H63" s="163"/>
      <c r="I63" s="271"/>
      <c r="J63" s="35"/>
      <c r="K63" s="228"/>
      <c r="L63" s="228"/>
      <c r="M63" s="228"/>
      <c r="O63" s="270"/>
    </row>
    <row r="64" spans="1:15">
      <c r="A64" s="236"/>
      <c r="B64" s="237"/>
      <c r="C64" s="237"/>
      <c r="D64" s="272"/>
      <c r="E64" s="273"/>
      <c r="F64" s="274"/>
      <c r="G64" s="274"/>
      <c r="H64" s="164" t="s">
        <v>23</v>
      </c>
      <c r="I64" s="275" t="s">
        <v>24</v>
      </c>
      <c r="J64" s="276"/>
      <c r="K64" s="274"/>
      <c r="L64" s="277"/>
      <c r="M64" s="277"/>
      <c r="N64" s="278"/>
      <c r="O64" s="242"/>
    </row>
    <row r="65" spans="1:15" ht="12.75" customHeight="1">
      <c r="A65" s="478" t="s">
        <v>138</v>
      </c>
      <c r="B65" s="268"/>
      <c r="C65" s="268"/>
      <c r="D65" s="479" t="s">
        <v>252</v>
      </c>
      <c r="E65" s="480" t="s">
        <v>9</v>
      </c>
      <c r="F65" s="279"/>
      <c r="G65" s="279"/>
      <c r="H65" s="312" t="s">
        <v>226</v>
      </c>
      <c r="I65" s="313"/>
      <c r="J65" s="279"/>
      <c r="K65" s="279"/>
      <c r="L65" s="280"/>
      <c r="M65" s="482" t="s">
        <v>8</v>
      </c>
      <c r="N65" s="483"/>
      <c r="O65" s="490" t="s">
        <v>138</v>
      </c>
    </row>
    <row r="66" spans="1:15" ht="12.75" customHeight="1">
      <c r="A66" s="478"/>
      <c r="B66" s="268"/>
      <c r="C66" s="268"/>
      <c r="D66" s="479"/>
      <c r="E66" s="480"/>
      <c r="F66" s="488" t="s">
        <v>188</v>
      </c>
      <c r="G66" s="486" t="s">
        <v>203</v>
      </c>
      <c r="H66" s="474" t="s">
        <v>162</v>
      </c>
      <c r="I66" s="484" t="s">
        <v>146</v>
      </c>
      <c r="J66" s="474" t="s">
        <v>147</v>
      </c>
      <c r="K66" s="486" t="s">
        <v>213</v>
      </c>
      <c r="L66" s="486" t="s">
        <v>205</v>
      </c>
      <c r="M66" s="488" t="s">
        <v>188</v>
      </c>
      <c r="N66" s="484" t="s">
        <v>282</v>
      </c>
      <c r="O66" s="490"/>
    </row>
    <row r="67" spans="1:15" ht="61.5" customHeight="1">
      <c r="A67" s="478"/>
      <c r="B67" s="268"/>
      <c r="C67" s="268"/>
      <c r="D67" s="479"/>
      <c r="E67" s="481"/>
      <c r="F67" s="489"/>
      <c r="G67" s="487"/>
      <c r="H67" s="475"/>
      <c r="I67" s="485"/>
      <c r="J67" s="475"/>
      <c r="K67" s="487"/>
      <c r="L67" s="487"/>
      <c r="M67" s="489"/>
      <c r="N67" s="485"/>
      <c r="O67" s="490"/>
    </row>
    <row r="68" spans="1:15" ht="12.75" thickBot="1">
      <c r="A68" s="248"/>
      <c r="B68" s="253"/>
      <c r="C68" s="265"/>
      <c r="D68" s="250"/>
      <c r="E68" s="476" t="s">
        <v>95</v>
      </c>
      <c r="F68" s="477"/>
      <c r="G68" s="477"/>
      <c r="H68" s="477"/>
      <c r="I68" s="477"/>
      <c r="J68" s="477" t="s">
        <v>95</v>
      </c>
      <c r="K68" s="477"/>
      <c r="L68" s="477"/>
      <c r="M68" s="477"/>
      <c r="N68" s="477"/>
      <c r="O68" s="253"/>
    </row>
    <row r="69" spans="1:15" s="34" customFormat="1" ht="9.9499999999999993" customHeight="1">
      <c r="A69" s="254"/>
      <c r="B69" s="255"/>
      <c r="C69" s="255"/>
      <c r="D69" s="256"/>
      <c r="E69" s="93"/>
      <c r="F69" s="93"/>
      <c r="G69" s="93"/>
      <c r="H69" s="93"/>
      <c r="I69" s="93"/>
      <c r="J69" s="93"/>
      <c r="K69" s="93"/>
      <c r="L69" s="93"/>
      <c r="M69" s="93"/>
      <c r="N69" s="93"/>
      <c r="O69" s="258"/>
    </row>
    <row r="70" spans="1:15" s="34" customFormat="1">
      <c r="A70" s="254">
        <v>42</v>
      </c>
      <c r="B70" s="255"/>
      <c r="C70" s="255"/>
      <c r="D70" s="256" t="s">
        <v>271</v>
      </c>
      <c r="E70" s="93">
        <v>2692.6410000000001</v>
      </c>
      <c r="F70" s="93">
        <v>2511.2840000000001</v>
      </c>
      <c r="G70" s="93">
        <v>2025.6610000000001</v>
      </c>
      <c r="H70" s="93">
        <v>523.73800000000006</v>
      </c>
      <c r="I70" s="93">
        <v>0.67</v>
      </c>
      <c r="J70" s="93" t="s">
        <v>274</v>
      </c>
      <c r="K70" s="93">
        <v>0.92</v>
      </c>
      <c r="L70" s="93">
        <v>484.03300000000002</v>
      </c>
      <c r="M70" s="93">
        <v>181.357</v>
      </c>
      <c r="N70" s="93" t="s">
        <v>274</v>
      </c>
      <c r="O70" s="258">
        <v>42</v>
      </c>
    </row>
    <row r="71" spans="1:15" s="34" customFormat="1">
      <c r="A71" s="254">
        <v>43</v>
      </c>
      <c r="B71" s="255"/>
      <c r="C71" s="255"/>
      <c r="D71" s="256" t="s">
        <v>96</v>
      </c>
      <c r="E71" s="93">
        <v>10495.742</v>
      </c>
      <c r="F71" s="93">
        <v>8651.5020000000004</v>
      </c>
      <c r="G71" s="93">
        <v>5905.4179999999997</v>
      </c>
      <c r="H71" s="93" t="s">
        <v>274</v>
      </c>
      <c r="I71" s="93">
        <v>487.07</v>
      </c>
      <c r="J71" s="93" t="s">
        <v>274</v>
      </c>
      <c r="K71" s="93">
        <v>104.72</v>
      </c>
      <c r="L71" s="93">
        <v>2154.2939999999999</v>
      </c>
      <c r="M71" s="93">
        <v>1844.24</v>
      </c>
      <c r="N71" s="93" t="s">
        <v>274</v>
      </c>
      <c r="O71" s="258">
        <v>43</v>
      </c>
    </row>
    <row r="72" spans="1:15" s="34" customFormat="1" ht="9.9499999999999993" customHeight="1">
      <c r="A72" s="286"/>
      <c r="B72" s="255"/>
      <c r="C72" s="255"/>
      <c r="D72" s="256"/>
      <c r="E72" s="93"/>
      <c r="F72" s="93"/>
      <c r="G72" s="93"/>
      <c r="H72" s="93"/>
      <c r="I72" s="93"/>
      <c r="J72" s="93"/>
      <c r="K72" s="93"/>
      <c r="L72" s="93"/>
      <c r="M72" s="93"/>
      <c r="N72" s="93"/>
      <c r="O72" s="258"/>
    </row>
    <row r="73" spans="1:15" s="165" customFormat="1" ht="11.25" customHeight="1">
      <c r="A73" s="308">
        <v>44</v>
      </c>
      <c r="B73" s="300"/>
      <c r="C73" s="300" t="s">
        <v>254</v>
      </c>
      <c r="D73" s="301"/>
      <c r="E73" s="93"/>
      <c r="F73" s="93"/>
      <c r="G73" s="93"/>
      <c r="H73" s="93"/>
      <c r="I73" s="93"/>
      <c r="J73" s="93"/>
      <c r="K73" s="93"/>
      <c r="L73" s="93"/>
      <c r="M73" s="93"/>
      <c r="N73" s="376"/>
      <c r="O73" s="258"/>
    </row>
    <row r="74" spans="1:15" s="165" customFormat="1" ht="11.25" customHeight="1">
      <c r="A74" s="308"/>
      <c r="B74" s="300"/>
      <c r="C74" s="300"/>
      <c r="D74" s="301" t="s">
        <v>255</v>
      </c>
      <c r="E74" s="317"/>
      <c r="F74" s="317"/>
      <c r="G74" s="317"/>
      <c r="H74" s="317"/>
      <c r="I74" s="317"/>
      <c r="J74" s="317"/>
      <c r="K74" s="317"/>
      <c r="L74" s="317"/>
      <c r="M74" s="317"/>
      <c r="N74" s="317"/>
      <c r="O74" s="258">
        <v>44</v>
      </c>
    </row>
    <row r="75" spans="1:15" s="34" customFormat="1" ht="11.25" customHeight="1">
      <c r="A75" s="254">
        <v>45</v>
      </c>
      <c r="B75" s="255"/>
      <c r="C75" s="255"/>
      <c r="D75" s="256" t="s">
        <v>68</v>
      </c>
      <c r="E75" s="93">
        <v>1315.4580000000001</v>
      </c>
      <c r="F75" s="93">
        <v>1267.5409999999999</v>
      </c>
      <c r="G75" s="93">
        <v>1197.0730000000001</v>
      </c>
      <c r="H75" s="93">
        <v>481.37799999999999</v>
      </c>
      <c r="I75" s="93" t="s">
        <v>274</v>
      </c>
      <c r="J75" s="93" t="s">
        <v>274</v>
      </c>
      <c r="K75" s="93" t="s">
        <v>274</v>
      </c>
      <c r="L75" s="93">
        <v>70.468000000000004</v>
      </c>
      <c r="M75" s="93">
        <v>47.917000000000002</v>
      </c>
      <c r="N75" s="93" t="s">
        <v>274</v>
      </c>
      <c r="O75" s="258">
        <v>45</v>
      </c>
    </row>
    <row r="76" spans="1:15" s="34" customFormat="1" ht="11.25" customHeight="1">
      <c r="A76" s="254">
        <v>46</v>
      </c>
      <c r="B76" s="255"/>
      <c r="C76" s="255"/>
      <c r="D76" s="256" t="s">
        <v>191</v>
      </c>
      <c r="J76" s="237"/>
      <c r="K76" s="237"/>
      <c r="L76" s="237"/>
      <c r="O76" s="258"/>
    </row>
    <row r="77" spans="1:15" s="34" customFormat="1" ht="11.25" customHeight="1">
      <c r="A77" s="254"/>
      <c r="B77" s="255"/>
      <c r="C77" s="255"/>
      <c r="D77" s="256" t="s">
        <v>228</v>
      </c>
      <c r="E77" s="93">
        <v>4009.7460000000001</v>
      </c>
      <c r="F77" s="93">
        <v>3883.0749999999998</v>
      </c>
      <c r="G77" s="93">
        <v>2840.4470000000001</v>
      </c>
      <c r="H77" s="93">
        <v>450.21499999999997</v>
      </c>
      <c r="I77" s="93" t="s">
        <v>274</v>
      </c>
      <c r="J77" s="93">
        <v>261.71699999999998</v>
      </c>
      <c r="K77" s="93">
        <v>148.1</v>
      </c>
      <c r="L77" s="93">
        <v>632.81100000000004</v>
      </c>
      <c r="M77" s="93">
        <v>126.67100000000001</v>
      </c>
      <c r="N77" s="93">
        <v>0.874</v>
      </c>
      <c r="O77" s="258">
        <v>46</v>
      </c>
    </row>
    <row r="78" spans="1:15" s="34" customFormat="1" ht="11.25" customHeight="1">
      <c r="A78" s="254">
        <v>47</v>
      </c>
      <c r="B78" s="255"/>
      <c r="C78" s="255"/>
      <c r="D78" s="256" t="s">
        <v>102</v>
      </c>
      <c r="E78" s="93">
        <v>1679.894</v>
      </c>
      <c r="F78" s="93">
        <v>1663.386</v>
      </c>
      <c r="G78" s="93">
        <v>1176.4929999999999</v>
      </c>
      <c r="H78" s="93">
        <v>558.625</v>
      </c>
      <c r="I78" s="93" t="s">
        <v>274</v>
      </c>
      <c r="J78" s="93" t="s">
        <v>274</v>
      </c>
      <c r="K78" s="93" t="s">
        <v>274</v>
      </c>
      <c r="L78" s="93">
        <v>486.89299999999997</v>
      </c>
      <c r="M78" s="93">
        <v>16.507999999999999</v>
      </c>
      <c r="N78" s="93" t="s">
        <v>274</v>
      </c>
      <c r="O78" s="258">
        <v>47</v>
      </c>
    </row>
    <row r="79" spans="1:15" s="34" customFormat="1" ht="11.25" customHeight="1">
      <c r="A79" s="254">
        <v>48</v>
      </c>
      <c r="B79" s="255"/>
      <c r="C79" s="255"/>
      <c r="D79" s="256" t="s">
        <v>69</v>
      </c>
      <c r="E79" s="93">
        <v>3615.5030000000002</v>
      </c>
      <c r="F79" s="93">
        <v>3492.7820000000002</v>
      </c>
      <c r="G79" s="93">
        <v>2799.913</v>
      </c>
      <c r="H79" s="93">
        <v>471.03800000000001</v>
      </c>
      <c r="I79" s="93">
        <v>0.1</v>
      </c>
      <c r="J79" s="93" t="s">
        <v>274</v>
      </c>
      <c r="K79" s="93">
        <v>0.44500000000000001</v>
      </c>
      <c r="L79" s="93">
        <v>692.32399999999996</v>
      </c>
      <c r="M79" s="93">
        <v>122.721</v>
      </c>
      <c r="N79" s="93" t="s">
        <v>274</v>
      </c>
      <c r="O79" s="258">
        <v>48</v>
      </c>
    </row>
    <row r="80" spans="1:15" s="34" customFormat="1" ht="9.9499999999999993" customHeight="1">
      <c r="A80" s="254"/>
      <c r="B80" s="255"/>
      <c r="C80" s="255"/>
      <c r="D80" s="256"/>
      <c r="E80" s="317"/>
      <c r="F80" s="317"/>
      <c r="G80" s="317"/>
      <c r="H80" s="317"/>
      <c r="I80" s="317"/>
      <c r="J80" s="317"/>
      <c r="K80" s="317"/>
      <c r="L80" s="317"/>
      <c r="M80" s="317"/>
      <c r="N80" s="317"/>
      <c r="O80" s="258"/>
    </row>
    <row r="81" spans="1:15" s="34" customFormat="1" ht="11.25" customHeight="1">
      <c r="A81" s="308">
        <v>49</v>
      </c>
      <c r="B81" s="255"/>
      <c r="C81" s="300" t="s">
        <v>20</v>
      </c>
      <c r="D81" s="256"/>
      <c r="E81" s="317"/>
      <c r="F81" s="317"/>
      <c r="G81" s="317"/>
      <c r="H81" s="317"/>
      <c r="I81" s="317"/>
      <c r="J81" s="317"/>
      <c r="K81" s="317"/>
      <c r="L81" s="317"/>
      <c r="M81" s="317"/>
      <c r="N81" s="317"/>
      <c r="O81" s="316">
        <v>49</v>
      </c>
    </row>
    <row r="82" spans="1:15" s="34" customFormat="1" ht="11.25" customHeight="1">
      <c r="A82" s="254">
        <v>50</v>
      </c>
      <c r="B82" s="255"/>
      <c r="C82" s="255"/>
      <c r="D82" s="256" t="s">
        <v>70</v>
      </c>
      <c r="E82" s="93">
        <v>11090.041999999999</v>
      </c>
      <c r="F82" s="93">
        <v>10234.466</v>
      </c>
      <c r="G82" s="93">
        <v>9113.0020000000004</v>
      </c>
      <c r="H82" s="93">
        <v>2062.8409999999999</v>
      </c>
      <c r="I82" s="93">
        <v>1.0920000000000001</v>
      </c>
      <c r="J82" s="93">
        <v>218.71799999999999</v>
      </c>
      <c r="K82" s="93">
        <v>354.04399999999998</v>
      </c>
      <c r="L82" s="93">
        <v>547.61</v>
      </c>
      <c r="M82" s="93">
        <v>855.57600000000002</v>
      </c>
      <c r="N82" s="93">
        <v>187.19</v>
      </c>
      <c r="O82" s="258">
        <v>50</v>
      </c>
    </row>
    <row r="83" spans="1:15" s="34" customFormat="1" ht="11.25" customHeight="1">
      <c r="A83" s="254">
        <v>51</v>
      </c>
      <c r="B83" s="255"/>
      <c r="C83" s="255"/>
      <c r="D83" s="256" t="s">
        <v>243</v>
      </c>
      <c r="J83" s="237"/>
      <c r="K83" s="237"/>
      <c r="L83" s="237"/>
      <c r="O83" s="258"/>
    </row>
    <row r="84" spans="1:15" s="34" customFormat="1" ht="11.25" customHeight="1">
      <c r="A84" s="254"/>
      <c r="B84" s="255"/>
      <c r="C84" s="255"/>
      <c r="D84" s="256" t="s">
        <v>244</v>
      </c>
      <c r="E84" s="93">
        <v>4411.473</v>
      </c>
      <c r="F84" s="93">
        <v>4265.1880000000001</v>
      </c>
      <c r="G84" s="93">
        <v>3998.5859999999998</v>
      </c>
      <c r="H84" s="93">
        <v>1763.5830000000001</v>
      </c>
      <c r="I84" s="93" t="s">
        <v>274</v>
      </c>
      <c r="J84" s="93" t="s">
        <v>274</v>
      </c>
      <c r="K84" s="93">
        <v>0.63700000000000001</v>
      </c>
      <c r="L84" s="93">
        <v>265.96499999999997</v>
      </c>
      <c r="M84" s="93">
        <v>146.285</v>
      </c>
      <c r="N84" s="93">
        <v>32.417999999999999</v>
      </c>
      <c r="O84" s="258">
        <v>51</v>
      </c>
    </row>
    <row r="85" spans="1:15" s="34" customFormat="1" ht="11.25" customHeight="1">
      <c r="A85" s="254">
        <v>52</v>
      </c>
      <c r="B85" s="255"/>
      <c r="C85" s="255"/>
      <c r="D85" s="256" t="s">
        <v>229</v>
      </c>
      <c r="E85" s="93">
        <v>147.977</v>
      </c>
      <c r="F85" s="93">
        <v>139.28</v>
      </c>
      <c r="G85" s="93">
        <v>102.188</v>
      </c>
      <c r="H85" s="93">
        <v>53.551000000000002</v>
      </c>
      <c r="I85" s="93" t="s">
        <v>274</v>
      </c>
      <c r="J85" s="93" t="s">
        <v>274</v>
      </c>
      <c r="K85" s="93" t="s">
        <v>274</v>
      </c>
      <c r="L85" s="93">
        <v>37.091999999999999</v>
      </c>
      <c r="M85" s="93">
        <v>8.6969999999999992</v>
      </c>
      <c r="N85" s="93">
        <v>8.6969999999999992</v>
      </c>
      <c r="O85" s="258">
        <v>52</v>
      </c>
    </row>
    <row r="86" spans="1:15" s="34" customFormat="1" ht="11.25" customHeight="1">
      <c r="A86" s="254">
        <v>53</v>
      </c>
      <c r="B86" s="255"/>
      <c r="C86" s="255"/>
      <c r="D86" s="256" t="s">
        <v>154</v>
      </c>
      <c r="E86" s="93">
        <v>45613.474000000002</v>
      </c>
      <c r="F86" s="93">
        <v>41683.446000000004</v>
      </c>
      <c r="G86" s="93">
        <v>35310.862000000001</v>
      </c>
      <c r="H86" s="93">
        <v>6931.9250000000002</v>
      </c>
      <c r="I86" s="93">
        <v>423.52300000000002</v>
      </c>
      <c r="J86" s="93">
        <v>1018.53</v>
      </c>
      <c r="K86" s="93">
        <v>1216.116</v>
      </c>
      <c r="L86" s="93">
        <v>3714.415</v>
      </c>
      <c r="M86" s="93">
        <v>3930.0279999999998</v>
      </c>
      <c r="N86" s="93">
        <v>1274.232</v>
      </c>
      <c r="O86" s="258">
        <v>53</v>
      </c>
    </row>
    <row r="87" spans="1:15" s="34" customFormat="1" ht="11.25" customHeight="1">
      <c r="A87" s="254">
        <v>54</v>
      </c>
      <c r="B87" s="255"/>
      <c r="C87" s="255"/>
      <c r="D87" s="256" t="s">
        <v>245</v>
      </c>
      <c r="E87" s="93">
        <v>35051.913999999997</v>
      </c>
      <c r="F87" s="93">
        <v>30340.019</v>
      </c>
      <c r="G87" s="93">
        <v>25022.814999999999</v>
      </c>
      <c r="H87" s="93">
        <v>5081.3680000000004</v>
      </c>
      <c r="I87" s="93">
        <v>134.751</v>
      </c>
      <c r="J87" s="93">
        <v>1402.4259999999999</v>
      </c>
      <c r="K87" s="93">
        <v>1718.1389999999999</v>
      </c>
      <c r="L87" s="93">
        <v>2061.8879999999999</v>
      </c>
      <c r="M87" s="93">
        <v>4711.8950000000004</v>
      </c>
      <c r="N87" s="93">
        <v>736.01499999999999</v>
      </c>
      <c r="O87" s="258">
        <v>54</v>
      </c>
    </row>
    <row r="88" spans="1:15" s="34" customFormat="1" ht="11.25" customHeight="1">
      <c r="A88" s="254">
        <v>55</v>
      </c>
      <c r="B88" s="255"/>
      <c r="C88" s="255"/>
      <c r="D88" s="256" t="s">
        <v>155</v>
      </c>
      <c r="E88" s="93">
        <v>3255.913</v>
      </c>
      <c r="F88" s="93">
        <v>2728.53</v>
      </c>
      <c r="G88" s="93">
        <v>1572.2550000000001</v>
      </c>
      <c r="H88" s="93">
        <v>121.562</v>
      </c>
      <c r="I88" s="93">
        <v>155.88499999999999</v>
      </c>
      <c r="J88" s="93">
        <v>331.52800000000002</v>
      </c>
      <c r="K88" s="93">
        <v>377.65899999999999</v>
      </c>
      <c r="L88" s="93">
        <v>291.20299999999997</v>
      </c>
      <c r="M88" s="93">
        <v>527.38300000000004</v>
      </c>
      <c r="N88" s="93">
        <v>4.7640000000000002</v>
      </c>
      <c r="O88" s="258">
        <v>55</v>
      </c>
    </row>
    <row r="89" spans="1:15" s="34" customFormat="1" ht="11.25" customHeight="1">
      <c r="A89" s="254">
        <v>56</v>
      </c>
      <c r="B89" s="255"/>
      <c r="C89" s="255"/>
      <c r="D89" s="256" t="s">
        <v>71</v>
      </c>
      <c r="E89" s="93">
        <v>7432.8760000000002</v>
      </c>
      <c r="F89" s="93">
        <v>7379.68</v>
      </c>
      <c r="G89" s="93">
        <v>5714.9939999999997</v>
      </c>
      <c r="H89" s="93">
        <v>1920.2149999999999</v>
      </c>
      <c r="I89" s="93">
        <v>242.779</v>
      </c>
      <c r="J89" s="93">
        <v>303.25599999999997</v>
      </c>
      <c r="K89" s="93">
        <v>556.67999999999995</v>
      </c>
      <c r="L89" s="93">
        <v>561.971</v>
      </c>
      <c r="M89" s="93">
        <v>53.195999999999998</v>
      </c>
      <c r="N89" s="93">
        <v>0.61</v>
      </c>
      <c r="O89" s="258">
        <v>56</v>
      </c>
    </row>
    <row r="90" spans="1:15" s="34" customFormat="1" ht="11.25" customHeight="1">
      <c r="A90" s="254">
        <v>57</v>
      </c>
      <c r="B90" s="255"/>
      <c r="C90" s="255"/>
      <c r="D90" s="256" t="s">
        <v>192</v>
      </c>
      <c r="E90" s="93">
        <v>3282.6370000000002</v>
      </c>
      <c r="F90" s="93">
        <v>3255.4189999999999</v>
      </c>
      <c r="G90" s="93">
        <v>2936.86</v>
      </c>
      <c r="H90" s="93">
        <v>803.75699999999995</v>
      </c>
      <c r="I90" s="93">
        <v>0.255</v>
      </c>
      <c r="J90" s="93">
        <v>1.2130000000000001</v>
      </c>
      <c r="K90" s="93">
        <v>1.385</v>
      </c>
      <c r="L90" s="93">
        <v>315.70600000000002</v>
      </c>
      <c r="M90" s="93">
        <v>27.218</v>
      </c>
      <c r="N90" s="93">
        <v>0.79100000000000004</v>
      </c>
      <c r="O90" s="258">
        <v>57</v>
      </c>
    </row>
    <row r="91" spans="1:15" s="34" customFormat="1" ht="11.25" customHeight="1">
      <c r="A91" s="254">
        <v>58</v>
      </c>
      <c r="B91" s="255"/>
      <c r="C91" s="255"/>
      <c r="D91" s="256" t="s">
        <v>72</v>
      </c>
      <c r="E91" s="93">
        <v>17437.587</v>
      </c>
      <c r="F91" s="93">
        <v>15906.313</v>
      </c>
      <c r="G91" s="93">
        <v>12619.598</v>
      </c>
      <c r="H91" s="93">
        <v>2769.5909999999999</v>
      </c>
      <c r="I91" s="93">
        <v>427.04700000000003</v>
      </c>
      <c r="J91" s="93">
        <v>527.64400000000001</v>
      </c>
      <c r="K91" s="93">
        <v>990.87099999999998</v>
      </c>
      <c r="L91" s="93">
        <v>1341.153</v>
      </c>
      <c r="M91" s="93">
        <v>1531.2739999999999</v>
      </c>
      <c r="N91" s="93">
        <v>139.715</v>
      </c>
      <c r="O91" s="258">
        <v>58</v>
      </c>
    </row>
    <row r="92" spans="1:15" s="34" customFormat="1" ht="11.25" customHeight="1">
      <c r="A92" s="254">
        <v>59</v>
      </c>
      <c r="B92" s="255"/>
      <c r="C92" s="255"/>
      <c r="D92" s="256" t="s">
        <v>61</v>
      </c>
      <c r="E92" s="93">
        <v>36591.364000000001</v>
      </c>
      <c r="F92" s="93">
        <v>34740.991999999998</v>
      </c>
      <c r="G92" s="93">
        <v>28336.778999999999</v>
      </c>
      <c r="H92" s="93">
        <v>6742.2420000000002</v>
      </c>
      <c r="I92" s="93">
        <v>57.853999999999999</v>
      </c>
      <c r="J92" s="93">
        <v>574.07299999999998</v>
      </c>
      <c r="K92" s="93">
        <v>795.31899999999996</v>
      </c>
      <c r="L92" s="93">
        <v>4976.9669999999996</v>
      </c>
      <c r="M92" s="93">
        <v>1850.3720000000001</v>
      </c>
      <c r="N92" s="93">
        <v>627.88199999999995</v>
      </c>
      <c r="O92" s="258">
        <v>59</v>
      </c>
    </row>
    <row r="93" spans="1:15" s="34" customFormat="1" ht="11.25" customHeight="1">
      <c r="A93" s="254">
        <v>60</v>
      </c>
      <c r="B93" s="255"/>
      <c r="C93" s="255"/>
      <c r="D93" s="256" t="s">
        <v>246</v>
      </c>
      <c r="E93" s="93">
        <v>9512.2160000000003</v>
      </c>
      <c r="F93" s="93">
        <v>9085.3320000000003</v>
      </c>
      <c r="G93" s="93">
        <v>7863.88</v>
      </c>
      <c r="H93" s="93">
        <v>838.98699999999997</v>
      </c>
      <c r="I93" s="93">
        <v>0.38600000000000001</v>
      </c>
      <c r="J93" s="93">
        <v>224.35599999999999</v>
      </c>
      <c r="K93" s="93">
        <v>237.30500000000001</v>
      </c>
      <c r="L93" s="93">
        <v>759.40499999999997</v>
      </c>
      <c r="M93" s="93">
        <v>426.88400000000001</v>
      </c>
      <c r="N93" s="93">
        <v>29.704000000000001</v>
      </c>
      <c r="O93" s="258">
        <v>60</v>
      </c>
    </row>
    <row r="94" spans="1:15" s="34" customFormat="1" ht="9.9499999999999993" customHeight="1">
      <c r="A94" s="254"/>
      <c r="B94" s="255"/>
      <c r="C94" s="255"/>
      <c r="D94" s="256"/>
      <c r="E94" s="93"/>
      <c r="F94" s="93"/>
      <c r="G94" s="93"/>
      <c r="H94" s="93"/>
      <c r="I94" s="93"/>
      <c r="J94" s="93"/>
      <c r="K94" s="93"/>
      <c r="L94" s="93"/>
      <c r="M94" s="93"/>
      <c r="N94" s="93"/>
      <c r="O94" s="258"/>
    </row>
    <row r="95" spans="1:15" s="34" customFormat="1" ht="11.25" customHeight="1">
      <c r="A95" s="308">
        <v>61</v>
      </c>
      <c r="B95" s="255"/>
      <c r="C95" s="306" t="s">
        <v>256</v>
      </c>
      <c r="D95" s="256"/>
      <c r="E95" s="317"/>
      <c r="F95" s="317"/>
      <c r="G95" s="317"/>
      <c r="H95" s="317"/>
      <c r="I95" s="317"/>
      <c r="J95" s="317"/>
      <c r="K95" s="317"/>
      <c r="L95" s="317"/>
      <c r="M95" s="317"/>
      <c r="N95" s="317"/>
      <c r="O95" s="316">
        <v>61</v>
      </c>
    </row>
    <row r="96" spans="1:15" s="34" customFormat="1" ht="11.25" customHeight="1">
      <c r="A96" s="254">
        <v>62</v>
      </c>
      <c r="B96" s="255"/>
      <c r="C96" s="255"/>
      <c r="D96" s="256" t="s">
        <v>73</v>
      </c>
      <c r="E96" s="93">
        <v>2847.4879999999998</v>
      </c>
      <c r="F96" s="93">
        <v>2820.9229999999998</v>
      </c>
      <c r="G96" s="93">
        <v>2609.598</v>
      </c>
      <c r="H96" s="93">
        <v>881.05399999999997</v>
      </c>
      <c r="I96" s="93">
        <v>0.2</v>
      </c>
      <c r="J96" s="93">
        <v>1.456</v>
      </c>
      <c r="K96" s="93">
        <v>2.2189999999999999</v>
      </c>
      <c r="L96" s="93">
        <v>207.45</v>
      </c>
      <c r="M96" s="93">
        <v>26.565000000000001</v>
      </c>
      <c r="N96" s="93" t="s">
        <v>274</v>
      </c>
      <c r="O96" s="258">
        <v>62</v>
      </c>
    </row>
    <row r="97" spans="1:15" s="34" customFormat="1" ht="11.25" customHeight="1">
      <c r="A97" s="254">
        <v>63</v>
      </c>
      <c r="B97" s="255"/>
      <c r="C97" s="255"/>
      <c r="D97" s="256" t="s">
        <v>193</v>
      </c>
      <c r="E97" s="93">
        <v>1070.8599999999999</v>
      </c>
      <c r="F97" s="93">
        <v>1070.8599999999999</v>
      </c>
      <c r="G97" s="93">
        <v>826.70299999999997</v>
      </c>
      <c r="H97" s="93">
        <v>372.61099999999999</v>
      </c>
      <c r="I97" s="93">
        <v>39.113999999999997</v>
      </c>
      <c r="J97" s="93">
        <v>49.747</v>
      </c>
      <c r="K97" s="93">
        <v>91.32</v>
      </c>
      <c r="L97" s="93">
        <v>63.975999999999999</v>
      </c>
      <c r="M97" s="93" t="s">
        <v>274</v>
      </c>
      <c r="N97" s="93" t="s">
        <v>274</v>
      </c>
      <c r="O97" s="258">
        <v>63</v>
      </c>
    </row>
    <row r="98" spans="1:15" s="34" customFormat="1" ht="11.25" customHeight="1">
      <c r="A98" s="254">
        <v>64</v>
      </c>
      <c r="B98" s="255"/>
      <c r="C98" s="255"/>
      <c r="D98" s="256" t="s">
        <v>74</v>
      </c>
      <c r="E98" s="93">
        <v>3782.6379999999999</v>
      </c>
      <c r="F98" s="93">
        <v>3528.337</v>
      </c>
      <c r="G98" s="93">
        <v>2396.4569999999999</v>
      </c>
      <c r="H98" s="93">
        <v>1013.013</v>
      </c>
      <c r="I98" s="93">
        <v>208.00899999999999</v>
      </c>
      <c r="J98" s="93">
        <v>254.92400000000001</v>
      </c>
      <c r="K98" s="93">
        <v>468.149</v>
      </c>
      <c r="L98" s="93">
        <v>200.798</v>
      </c>
      <c r="M98" s="93">
        <v>254.30099999999999</v>
      </c>
      <c r="N98" s="93" t="s">
        <v>274</v>
      </c>
      <c r="O98" s="258">
        <v>64</v>
      </c>
    </row>
    <row r="99" spans="1:15" s="34" customFormat="1" ht="11.25" customHeight="1">
      <c r="A99" s="254">
        <v>65</v>
      </c>
      <c r="B99" s="255"/>
      <c r="C99" s="255"/>
      <c r="D99" s="256" t="s">
        <v>75</v>
      </c>
      <c r="E99" s="93">
        <v>12615.221</v>
      </c>
      <c r="F99" s="93">
        <v>12507.85</v>
      </c>
      <c r="G99" s="93">
        <v>10868.017</v>
      </c>
      <c r="H99" s="93">
        <v>5615.8090000000002</v>
      </c>
      <c r="I99" s="93">
        <v>1.1659999999999999</v>
      </c>
      <c r="J99" s="93" t="s">
        <v>274</v>
      </c>
      <c r="K99" s="93" t="s">
        <v>274</v>
      </c>
      <c r="L99" s="93">
        <v>1638.6669999999999</v>
      </c>
      <c r="M99" s="93">
        <v>107.371</v>
      </c>
      <c r="N99" s="93" t="s">
        <v>274</v>
      </c>
      <c r="O99" s="258">
        <v>65</v>
      </c>
    </row>
    <row r="100" spans="1:15" s="34" customFormat="1" ht="9.9499999999999993" customHeight="1">
      <c r="A100" s="254"/>
      <c r="B100" s="255"/>
      <c r="C100" s="255"/>
      <c r="D100" s="256"/>
      <c r="E100" s="93"/>
      <c r="F100" s="93"/>
      <c r="G100" s="93"/>
      <c r="H100" s="93"/>
      <c r="I100" s="93"/>
      <c r="J100" s="93"/>
      <c r="K100" s="93"/>
      <c r="L100" s="93"/>
      <c r="M100" s="93"/>
      <c r="N100" s="93"/>
      <c r="O100" s="258"/>
    </row>
    <row r="101" spans="1:15" s="165" customFormat="1">
      <c r="A101" s="308">
        <v>66</v>
      </c>
      <c r="B101" s="300"/>
      <c r="C101" s="300" t="s">
        <v>257</v>
      </c>
      <c r="D101" s="301"/>
      <c r="E101" s="317">
        <v>10176.446</v>
      </c>
      <c r="F101" s="317">
        <v>10224.897000000001</v>
      </c>
      <c r="G101" s="317">
        <v>1772.9179999999999</v>
      </c>
      <c r="H101" s="317">
        <v>128.233</v>
      </c>
      <c r="I101" s="317">
        <v>212.05799999999999</v>
      </c>
      <c r="J101" s="317">
        <v>2955.3510000000001</v>
      </c>
      <c r="K101" s="317">
        <v>4929.1109999999999</v>
      </c>
      <c r="L101" s="317">
        <v>355.459</v>
      </c>
      <c r="M101" s="317">
        <v>-48.451000000000001</v>
      </c>
      <c r="N101" s="317">
        <v>-150.02099999999999</v>
      </c>
      <c r="O101" s="316">
        <v>66</v>
      </c>
    </row>
    <row r="102" spans="1:15" s="34" customFormat="1" ht="9.9499999999999993" customHeight="1">
      <c r="A102" s="254"/>
      <c r="B102" s="255"/>
      <c r="C102" s="255"/>
      <c r="D102" s="256"/>
      <c r="E102" s="93"/>
      <c r="F102" s="93"/>
      <c r="G102" s="93"/>
      <c r="H102" s="93"/>
      <c r="I102" s="93"/>
      <c r="J102" s="93"/>
      <c r="K102" s="93"/>
      <c r="L102" s="93"/>
      <c r="M102" s="93"/>
      <c r="N102" s="93"/>
      <c r="O102" s="258"/>
    </row>
    <row r="103" spans="1:15" s="34" customFormat="1">
      <c r="A103" s="308">
        <v>67</v>
      </c>
      <c r="B103" s="255"/>
      <c r="C103" s="300" t="s">
        <v>258</v>
      </c>
      <c r="D103" s="256"/>
      <c r="E103" s="317"/>
      <c r="F103" s="317"/>
      <c r="G103" s="317"/>
      <c r="H103" s="317"/>
      <c r="I103" s="317"/>
      <c r="J103" s="317"/>
      <c r="K103" s="317"/>
      <c r="L103" s="317"/>
      <c r="M103" s="317"/>
      <c r="N103" s="317"/>
      <c r="O103" s="316">
        <v>67</v>
      </c>
    </row>
    <row r="104" spans="1:15" s="34" customFormat="1" ht="11.25" customHeight="1">
      <c r="A104" s="254">
        <v>68</v>
      </c>
      <c r="B104" s="255"/>
      <c r="C104" s="255"/>
      <c r="D104" s="256" t="s">
        <v>100</v>
      </c>
      <c r="E104" s="93">
        <v>188604.609</v>
      </c>
      <c r="F104" s="93">
        <v>149587.32699999999</v>
      </c>
      <c r="G104" s="93">
        <v>108486.799</v>
      </c>
      <c r="H104" s="93">
        <v>11805.27</v>
      </c>
      <c r="I104" s="93">
        <v>914.75099999999998</v>
      </c>
      <c r="J104" s="93">
        <v>9766.5550000000003</v>
      </c>
      <c r="K104" s="93">
        <v>7494.4679999999998</v>
      </c>
      <c r="L104" s="93">
        <v>22924.754000000001</v>
      </c>
      <c r="M104" s="93">
        <v>39017.281999999999</v>
      </c>
      <c r="N104" s="93">
        <v>23315.555</v>
      </c>
      <c r="O104" s="258">
        <v>68</v>
      </c>
    </row>
    <row r="105" spans="1:15" s="34" customFormat="1" ht="11.25" customHeight="1">
      <c r="A105" s="254">
        <v>69</v>
      </c>
      <c r="B105" s="255"/>
      <c r="C105" s="255"/>
      <c r="D105" s="256" t="s">
        <v>156</v>
      </c>
      <c r="E105" s="93">
        <v>2109.0250000000001</v>
      </c>
      <c r="F105" s="93">
        <v>1434.095</v>
      </c>
      <c r="G105" s="93">
        <v>145.386</v>
      </c>
      <c r="H105" s="93">
        <v>0</v>
      </c>
      <c r="I105" s="93">
        <v>102.497</v>
      </c>
      <c r="J105" s="93">
        <v>515.53099999999995</v>
      </c>
      <c r="K105" s="93">
        <v>560.71100000000001</v>
      </c>
      <c r="L105" s="93">
        <v>109.97</v>
      </c>
      <c r="M105" s="93">
        <v>674.93</v>
      </c>
      <c r="N105" s="93">
        <v>20.550999999999998</v>
      </c>
      <c r="O105" s="258">
        <v>69</v>
      </c>
    </row>
    <row r="106" spans="1:15" s="34" customFormat="1" ht="11.25" customHeight="1">
      <c r="A106" s="254">
        <v>70</v>
      </c>
      <c r="B106" s="255"/>
      <c r="C106" s="255"/>
      <c r="D106" s="256" t="s">
        <v>76</v>
      </c>
      <c r="E106" s="93">
        <v>39627.54</v>
      </c>
      <c r="F106" s="93">
        <v>39123.644999999997</v>
      </c>
      <c r="G106" s="93">
        <v>25056.232</v>
      </c>
      <c r="H106" s="93">
        <v>1730.59</v>
      </c>
      <c r="I106" s="93">
        <v>156.86600000000001</v>
      </c>
      <c r="J106" s="93">
        <v>1024.4649999999999</v>
      </c>
      <c r="K106" s="93">
        <v>1411.2270000000001</v>
      </c>
      <c r="L106" s="93">
        <v>11474.855</v>
      </c>
      <c r="M106" s="93">
        <v>503.89499999999998</v>
      </c>
      <c r="N106" s="93">
        <v>50.784999999999997</v>
      </c>
      <c r="O106" s="258">
        <v>70</v>
      </c>
    </row>
    <row r="107" spans="1:15" s="34" customFormat="1" ht="11.25" customHeight="1">
      <c r="A107" s="254">
        <v>71</v>
      </c>
      <c r="B107" s="255"/>
      <c r="C107" s="255"/>
      <c r="D107" s="256" t="s">
        <v>77</v>
      </c>
      <c r="E107" s="93">
        <v>29981.052</v>
      </c>
      <c r="F107" s="93">
        <v>26152.86</v>
      </c>
      <c r="G107" s="93">
        <v>19051.952000000001</v>
      </c>
      <c r="H107" s="93">
        <v>21.088999999999999</v>
      </c>
      <c r="I107" s="93">
        <v>48.061999999999998</v>
      </c>
      <c r="J107" s="93">
        <v>340.12099999999998</v>
      </c>
      <c r="K107" s="93">
        <v>556.43299999999999</v>
      </c>
      <c r="L107" s="93">
        <v>6156.2920000000004</v>
      </c>
      <c r="M107" s="93">
        <v>3828.192</v>
      </c>
      <c r="N107" s="93">
        <v>338.92599999999999</v>
      </c>
      <c r="O107" s="258">
        <v>71</v>
      </c>
    </row>
    <row r="108" spans="1:15" s="34" customFormat="1" ht="11.25" customHeight="1">
      <c r="A108" s="254">
        <v>72</v>
      </c>
      <c r="B108" s="255"/>
      <c r="C108" s="255"/>
      <c r="D108" s="256" t="s">
        <v>101</v>
      </c>
      <c r="E108" s="93">
        <v>34891.898999999998</v>
      </c>
      <c r="F108" s="93">
        <v>34603.021000000001</v>
      </c>
      <c r="G108" s="93">
        <v>24372.149000000001</v>
      </c>
      <c r="H108" s="93">
        <v>26.277000000000001</v>
      </c>
      <c r="I108" s="93">
        <v>321.68299999999999</v>
      </c>
      <c r="J108" s="93">
        <v>457.113</v>
      </c>
      <c r="K108" s="93">
        <v>744.03599999999994</v>
      </c>
      <c r="L108" s="93">
        <v>8708.0400000000009</v>
      </c>
      <c r="M108" s="93">
        <v>288.87799999999999</v>
      </c>
      <c r="N108" s="93">
        <v>0.92900000000000005</v>
      </c>
      <c r="O108" s="258">
        <v>72</v>
      </c>
    </row>
    <row r="109" spans="1:15" s="34" customFormat="1" ht="11.25" customHeight="1">
      <c r="A109" s="254">
        <v>73</v>
      </c>
      <c r="B109" s="255"/>
      <c r="C109" s="255"/>
      <c r="D109" s="256" t="s">
        <v>157</v>
      </c>
      <c r="E109" s="93">
        <v>108799.00599999999</v>
      </c>
      <c r="F109" s="93">
        <v>62816.593000000001</v>
      </c>
      <c r="G109" s="93">
        <v>11015.901</v>
      </c>
      <c r="H109" s="93">
        <v>22.696000000000002</v>
      </c>
      <c r="I109" s="93">
        <v>6606.7169999999996</v>
      </c>
      <c r="J109" s="93">
        <v>16470.768</v>
      </c>
      <c r="K109" s="93">
        <v>18557.598999999998</v>
      </c>
      <c r="L109" s="93">
        <v>10165.608</v>
      </c>
      <c r="M109" s="93">
        <v>45982.413</v>
      </c>
      <c r="N109" s="93">
        <v>43910.654000000002</v>
      </c>
      <c r="O109" s="258">
        <v>73</v>
      </c>
    </row>
    <row r="110" spans="1:15" s="34" customFormat="1" ht="11.25" customHeight="1">
      <c r="A110" s="254">
        <v>74</v>
      </c>
      <c r="B110" s="255"/>
      <c r="C110" s="255"/>
      <c r="D110" s="256" t="s">
        <v>78</v>
      </c>
      <c r="E110" s="93">
        <v>485.61700000000002</v>
      </c>
      <c r="F110" s="93">
        <v>478.66199999999998</v>
      </c>
      <c r="G110" s="93">
        <v>162.84700000000001</v>
      </c>
      <c r="H110" s="93">
        <v>18.768999999999998</v>
      </c>
      <c r="I110" s="93">
        <v>0</v>
      </c>
      <c r="J110" s="93">
        <v>124.883</v>
      </c>
      <c r="K110" s="93">
        <v>165.02600000000001</v>
      </c>
      <c r="L110" s="93">
        <v>25.905999999999999</v>
      </c>
      <c r="M110" s="93">
        <v>6.9550000000000001</v>
      </c>
      <c r="N110" s="93">
        <v>0</v>
      </c>
      <c r="O110" s="258">
        <v>74</v>
      </c>
    </row>
    <row r="111" spans="1:15" s="34" customFormat="1" ht="11.25" customHeight="1">
      <c r="A111" s="254">
        <v>75</v>
      </c>
      <c r="B111" s="255"/>
      <c r="C111" s="255"/>
      <c r="D111" s="256" t="s">
        <v>79</v>
      </c>
      <c r="E111" s="93">
        <v>1958.645</v>
      </c>
      <c r="F111" s="93">
        <v>1841.193</v>
      </c>
      <c r="G111" s="93">
        <v>1445.338</v>
      </c>
      <c r="H111" s="93">
        <v>0</v>
      </c>
      <c r="I111" s="93">
        <v>2.2930000000000001</v>
      </c>
      <c r="J111" s="93">
        <v>52.874000000000002</v>
      </c>
      <c r="K111" s="93">
        <v>106.85899999999999</v>
      </c>
      <c r="L111" s="93">
        <v>233.82900000000001</v>
      </c>
      <c r="M111" s="93">
        <v>117.452</v>
      </c>
      <c r="N111" s="93">
        <v>110.848</v>
      </c>
      <c r="O111" s="258">
        <v>75</v>
      </c>
    </row>
    <row r="112" spans="1:15" s="34" customFormat="1" ht="11.25" customHeight="1">
      <c r="A112" s="254">
        <v>76</v>
      </c>
      <c r="B112" s="255"/>
      <c r="C112" s="255"/>
      <c r="D112" s="256" t="s">
        <v>169</v>
      </c>
      <c r="O112" s="258"/>
    </row>
    <row r="113" spans="1:15" s="34" customFormat="1" ht="11.25" customHeight="1">
      <c r="A113" s="254"/>
      <c r="B113" s="255"/>
      <c r="C113" s="255"/>
      <c r="D113" s="256" t="s">
        <v>170</v>
      </c>
      <c r="E113" s="93">
        <v>1.1950000000000001</v>
      </c>
      <c r="F113" s="93">
        <v>1.1950000000000001</v>
      </c>
      <c r="G113" s="93" t="s">
        <v>274</v>
      </c>
      <c r="H113" s="93" t="s">
        <v>274</v>
      </c>
      <c r="I113" s="93" t="s">
        <v>274</v>
      </c>
      <c r="J113" s="93" t="s">
        <v>274</v>
      </c>
      <c r="K113" s="93">
        <v>1.1950000000000001</v>
      </c>
      <c r="L113" s="93" t="s">
        <v>274</v>
      </c>
      <c r="M113" s="93" t="s">
        <v>274</v>
      </c>
      <c r="N113" s="93" t="s">
        <v>274</v>
      </c>
      <c r="O113" s="258">
        <v>76</v>
      </c>
    </row>
    <row r="114" spans="1:15" s="34" customFormat="1" ht="9.9499999999999993" customHeight="1">
      <c r="A114" s="254"/>
      <c r="B114" s="255"/>
      <c r="C114" s="255"/>
      <c r="D114" s="256"/>
      <c r="E114" s="93"/>
      <c r="F114" s="93"/>
      <c r="G114" s="93"/>
      <c r="H114" s="93"/>
      <c r="I114" s="93"/>
      <c r="J114" s="93"/>
      <c r="K114" s="93"/>
      <c r="L114" s="93"/>
      <c r="M114" s="93"/>
      <c r="N114" s="376"/>
      <c r="O114" s="260"/>
    </row>
    <row r="115" spans="1:15" s="34" customFormat="1">
      <c r="A115" s="308">
        <v>77</v>
      </c>
      <c r="B115" s="255"/>
      <c r="C115" s="300" t="s">
        <v>259</v>
      </c>
      <c r="D115" s="256"/>
      <c r="E115" s="317"/>
      <c r="F115" s="317"/>
      <c r="G115" s="317"/>
      <c r="H115" s="93"/>
      <c r="I115" s="93"/>
      <c r="J115" s="93"/>
      <c r="K115" s="317"/>
      <c r="L115" s="317"/>
      <c r="M115" s="317"/>
      <c r="N115" s="377"/>
      <c r="O115" s="370">
        <v>77</v>
      </c>
    </row>
    <row r="116" spans="1:15" s="34" customFormat="1">
      <c r="A116" s="254">
        <v>78</v>
      </c>
      <c r="B116" s="255"/>
      <c r="C116" s="255"/>
      <c r="D116" s="256" t="s">
        <v>268</v>
      </c>
      <c r="E116" s="93">
        <v>3407.1680000000001</v>
      </c>
      <c r="F116" s="93">
        <v>3273.2629999999999</v>
      </c>
      <c r="G116" s="93">
        <v>2413.2190000000001</v>
      </c>
      <c r="H116" s="93" t="s">
        <v>274</v>
      </c>
      <c r="I116" s="93" t="s">
        <v>274</v>
      </c>
      <c r="J116" s="93" t="s">
        <v>274</v>
      </c>
      <c r="K116" s="93">
        <v>159.47</v>
      </c>
      <c r="L116" s="93">
        <v>700.57399999999996</v>
      </c>
      <c r="M116" s="93">
        <v>133.905</v>
      </c>
      <c r="N116" s="376" t="s">
        <v>274</v>
      </c>
      <c r="O116" s="260">
        <v>78</v>
      </c>
    </row>
    <row r="117" spans="1:15" s="34" customFormat="1" ht="9.9499999999999993" customHeight="1">
      <c r="A117" s="254"/>
      <c r="B117" s="255"/>
      <c r="C117" s="255"/>
      <c r="D117" s="256"/>
      <c r="E117" s="93"/>
      <c r="F117" s="93"/>
      <c r="G117" s="93"/>
      <c r="H117" s="93"/>
      <c r="I117" s="93"/>
      <c r="J117" s="93"/>
      <c r="K117" s="93"/>
      <c r="L117" s="93"/>
      <c r="M117" s="93"/>
      <c r="N117" s="376"/>
      <c r="O117" s="260"/>
    </row>
    <row r="118" spans="1:15" s="165" customFormat="1">
      <c r="A118" s="308">
        <v>79</v>
      </c>
      <c r="B118" s="300"/>
      <c r="C118" s="300"/>
      <c r="D118" s="301" t="s">
        <v>80</v>
      </c>
      <c r="E118" s="317">
        <v>2191823.7319999998</v>
      </c>
      <c r="F118" s="317">
        <v>2013689.3629999999</v>
      </c>
      <c r="G118" s="317">
        <v>1112443.736</v>
      </c>
      <c r="H118" s="317">
        <v>128267.936</v>
      </c>
      <c r="I118" s="317">
        <v>38974.523999999998</v>
      </c>
      <c r="J118" s="317">
        <v>58468.038</v>
      </c>
      <c r="K118" s="317">
        <v>66617.570000000007</v>
      </c>
      <c r="L118" s="317">
        <v>737185.495</v>
      </c>
      <c r="M118" s="317">
        <v>178134.36900000001</v>
      </c>
      <c r="N118" s="378">
        <v>89424.789000000004</v>
      </c>
      <c r="O118" s="370">
        <v>79</v>
      </c>
    </row>
    <row r="119" spans="1:15">
      <c r="E119" s="337"/>
      <c r="F119" s="337"/>
      <c r="G119" s="317"/>
      <c r="H119" s="93"/>
      <c r="I119" s="93"/>
      <c r="J119" s="93"/>
      <c r="K119" s="93"/>
      <c r="L119" s="93"/>
      <c r="M119" s="93"/>
      <c r="N119" s="93"/>
    </row>
    <row r="120" spans="1:15">
      <c r="D120" s="237"/>
      <c r="E120" s="337"/>
      <c r="F120" s="337"/>
      <c r="G120" s="317"/>
      <c r="H120" s="93"/>
      <c r="I120" s="93"/>
      <c r="J120" s="93"/>
      <c r="K120" s="93"/>
      <c r="L120" s="93"/>
      <c r="M120" s="93"/>
      <c r="N120" s="93"/>
    </row>
    <row r="121" spans="1:15">
      <c r="D121" s="237"/>
      <c r="E121" s="337"/>
      <c r="F121" s="337"/>
      <c r="G121" s="237"/>
    </row>
    <row r="122" spans="1:15">
      <c r="D122" s="237"/>
      <c r="E122" s="337"/>
      <c r="F122" s="337"/>
      <c r="G122" s="237"/>
    </row>
    <row r="123" spans="1:15">
      <c r="D123" s="237"/>
      <c r="E123" s="237"/>
      <c r="F123" s="237"/>
      <c r="G123" s="237"/>
    </row>
    <row r="124" spans="1:15">
      <c r="D124" s="237"/>
      <c r="E124" s="237"/>
      <c r="F124" s="237"/>
      <c r="G124" s="237"/>
    </row>
    <row r="125" spans="1:15">
      <c r="D125" s="237"/>
      <c r="E125" s="237"/>
      <c r="F125" s="237"/>
      <c r="G125" s="237"/>
    </row>
    <row r="126" spans="1:15">
      <c r="D126" s="237"/>
      <c r="E126" s="337"/>
      <c r="F126" s="337"/>
      <c r="G126" s="317"/>
      <c r="H126" s="93"/>
      <c r="I126" s="93"/>
      <c r="J126" s="93"/>
      <c r="K126" s="93"/>
      <c r="L126" s="93"/>
      <c r="M126" s="93"/>
      <c r="N126" s="93"/>
    </row>
    <row r="127" spans="1:15">
      <c r="D127" s="237"/>
      <c r="E127" s="337"/>
      <c r="F127" s="337"/>
      <c r="G127" s="317"/>
    </row>
    <row r="128" spans="1:15">
      <c r="D128" s="237"/>
      <c r="E128" s="337"/>
      <c r="F128" s="337"/>
      <c r="G128" s="317"/>
    </row>
    <row r="129" spans="4:14">
      <c r="D129" s="237"/>
      <c r="E129" s="337"/>
      <c r="F129" s="337"/>
      <c r="G129" s="317"/>
    </row>
    <row r="130" spans="4:14">
      <c r="D130" s="237"/>
      <c r="E130" s="337"/>
      <c r="F130" s="337"/>
      <c r="G130" s="317"/>
    </row>
    <row r="131" spans="4:14">
      <c r="D131" s="237"/>
      <c r="E131" s="337"/>
      <c r="F131" s="337"/>
      <c r="G131" s="317"/>
      <c r="H131" s="93"/>
      <c r="I131" s="93"/>
      <c r="J131" s="93"/>
      <c r="K131" s="93"/>
      <c r="L131" s="93"/>
      <c r="M131" s="93"/>
      <c r="N131" s="93"/>
    </row>
    <row r="132" spans="4:14">
      <c r="D132" s="237"/>
      <c r="E132" s="93"/>
      <c r="F132" s="93"/>
      <c r="G132" s="93"/>
      <c r="H132" s="93"/>
      <c r="I132" s="93"/>
      <c r="J132" s="93"/>
      <c r="K132" s="93"/>
      <c r="L132" s="93"/>
      <c r="M132" s="93"/>
      <c r="N132" s="93"/>
    </row>
    <row r="133" spans="4:14">
      <c r="D133" s="237"/>
      <c r="E133" s="337"/>
      <c r="F133" s="337"/>
      <c r="G133" s="317"/>
      <c r="H133" s="93"/>
      <c r="I133" s="93"/>
      <c r="J133" s="93"/>
      <c r="K133" s="93"/>
      <c r="L133" s="93"/>
      <c r="M133" s="93"/>
      <c r="N133" s="93"/>
    </row>
    <row r="134" spans="4:14">
      <c r="D134" s="237"/>
      <c r="E134" s="337"/>
      <c r="F134" s="337"/>
      <c r="G134" s="317"/>
      <c r="H134" s="93"/>
      <c r="I134" s="93"/>
      <c r="J134" s="93"/>
      <c r="K134" s="93"/>
      <c r="L134" s="93"/>
      <c r="M134" s="93"/>
      <c r="N134" s="93"/>
    </row>
  </sheetData>
  <mergeCells count="32">
    <mergeCell ref="O65:O67"/>
    <mergeCell ref="N66:N67"/>
    <mergeCell ref="L6:L7"/>
    <mergeCell ref="O5:O7"/>
    <mergeCell ref="L66:L67"/>
    <mergeCell ref="M66:M67"/>
    <mergeCell ref="M5:N5"/>
    <mergeCell ref="E8:I8"/>
    <mergeCell ref="J8:N8"/>
    <mergeCell ref="M6:M7"/>
    <mergeCell ref="N6:N7"/>
    <mergeCell ref="I6:I7"/>
    <mergeCell ref="J6:J7"/>
    <mergeCell ref="K6:K7"/>
    <mergeCell ref="A5:A7"/>
    <mergeCell ref="D5:D7"/>
    <mergeCell ref="E5:E7"/>
    <mergeCell ref="G6:G7"/>
    <mergeCell ref="H6:H7"/>
    <mergeCell ref="F6:F7"/>
    <mergeCell ref="H66:H67"/>
    <mergeCell ref="E68:I68"/>
    <mergeCell ref="J68:N68"/>
    <mergeCell ref="A65:A67"/>
    <mergeCell ref="D65:D67"/>
    <mergeCell ref="E65:E67"/>
    <mergeCell ref="M65:N65"/>
    <mergeCell ref="I66:I67"/>
    <mergeCell ref="J66:J67"/>
    <mergeCell ref="K66:K67"/>
    <mergeCell ref="F66:F67"/>
    <mergeCell ref="G66:G67"/>
  </mergeCells>
  <phoneticPr fontId="11" type="noConversion"/>
  <pageMargins left="0.59055118110236227" right="0.59055118110236227" top="0.86614173228346458" bottom="0.6692913385826772" header="0.51181102362204722" footer="0.51181102362204722"/>
  <pageSetup paperSize="9" fitToWidth="2" fitToHeight="2" pageOrder="overThenDown" orientation="portrait" r:id="rId1"/>
  <headerFooter alignWithMargins="0">
    <oddHeader>&amp;C- &amp;P -</oddHeader>
  </headerFooter>
  <rowBreaks count="1" manualBreakCount="1">
    <brk id="59"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J51"/>
  <sheetViews>
    <sheetView zoomScaleNormal="100" workbookViewId="0">
      <selection activeCell="H36" sqref="H36"/>
    </sheetView>
  </sheetViews>
  <sheetFormatPr baseColWidth="10" defaultColWidth="11.42578125" defaultRowHeight="12"/>
  <cols>
    <col min="1" max="1" width="33.140625" style="128" customWidth="1"/>
    <col min="2" max="5" width="13.7109375" style="178" customWidth="1"/>
    <col min="6" max="6" width="14.28515625" style="211" customWidth="1"/>
    <col min="7" max="7" width="11.42578125" style="127"/>
    <col min="8" max="8" width="12" style="127" bestFit="1" customWidth="1"/>
    <col min="9" max="16384" width="11.42578125" style="127"/>
  </cols>
  <sheetData>
    <row r="1" spans="1:10">
      <c r="A1" s="432" t="s">
        <v>314</v>
      </c>
      <c r="B1" s="432"/>
      <c r="C1" s="432"/>
      <c r="D1" s="432"/>
      <c r="E1" s="432"/>
      <c r="F1" s="432"/>
    </row>
    <row r="2" spans="1:10">
      <c r="A2" s="432" t="s">
        <v>223</v>
      </c>
      <c r="B2" s="432"/>
      <c r="C2" s="432"/>
      <c r="D2" s="432"/>
      <c r="E2" s="432"/>
      <c r="F2" s="432"/>
    </row>
    <row r="3" spans="1:10">
      <c r="A3" s="1"/>
      <c r="B3" s="193"/>
      <c r="C3" s="193"/>
      <c r="D3" s="193"/>
      <c r="E3" s="193"/>
      <c r="F3" s="212"/>
    </row>
    <row r="4" spans="1:10" ht="12.75" thickBot="1">
      <c r="A4" s="192"/>
      <c r="B4" s="192"/>
      <c r="C4" s="192"/>
      <c r="D4" s="192"/>
      <c r="E4" s="192"/>
      <c r="F4" s="194"/>
    </row>
    <row r="5" spans="1:10">
      <c r="A5" s="195"/>
      <c r="B5" s="196"/>
      <c r="C5" s="196"/>
      <c r="D5" s="196"/>
      <c r="E5" s="174"/>
      <c r="F5" s="38" t="s">
        <v>6</v>
      </c>
    </row>
    <row r="6" spans="1:10">
      <c r="A6" s="2" t="s">
        <v>224</v>
      </c>
      <c r="B6" s="436">
        <v>2021</v>
      </c>
      <c r="C6" s="437">
        <v>2022</v>
      </c>
      <c r="D6" s="437">
        <v>2023</v>
      </c>
      <c r="E6" s="437">
        <v>2024</v>
      </c>
      <c r="F6" s="213">
        <v>2024</v>
      </c>
    </row>
    <row r="7" spans="1:10">
      <c r="A7" s="198" t="s">
        <v>90</v>
      </c>
      <c r="B7" s="436"/>
      <c r="C7" s="437"/>
      <c r="D7" s="437"/>
      <c r="E7" s="437"/>
      <c r="F7" s="213" t="s">
        <v>7</v>
      </c>
    </row>
    <row r="8" spans="1:10">
      <c r="A8" s="198" t="s">
        <v>91</v>
      </c>
      <c r="B8" s="199"/>
      <c r="C8" s="199"/>
      <c r="D8" s="199"/>
      <c r="E8" s="332"/>
      <c r="F8" s="214">
        <v>2023</v>
      </c>
    </row>
    <row r="9" spans="1:10" ht="12.75" thickBot="1">
      <c r="A9" s="201"/>
      <c r="B9" s="383" t="s">
        <v>95</v>
      </c>
      <c r="C9" s="381"/>
      <c r="D9" s="357"/>
      <c r="E9" s="358"/>
      <c r="F9" s="384" t="s">
        <v>104</v>
      </c>
    </row>
    <row r="10" spans="1:10">
      <c r="A10" s="202"/>
      <c r="B10" s="174"/>
      <c r="C10" s="174"/>
      <c r="D10" s="174"/>
      <c r="E10" s="174"/>
      <c r="F10" s="203"/>
    </row>
    <row r="11" spans="1:10">
      <c r="A11" s="12" t="s">
        <v>211</v>
      </c>
      <c r="F11" s="204"/>
    </row>
    <row r="12" spans="1:10">
      <c r="A12" s="12" t="s">
        <v>218</v>
      </c>
      <c r="B12" s="4">
        <v>852504.53599999996</v>
      </c>
      <c r="C12" s="4">
        <v>996262.772</v>
      </c>
      <c r="D12" s="4">
        <v>1097342.6440000001</v>
      </c>
      <c r="E12" s="4">
        <v>1246899.706</v>
      </c>
      <c r="F12" s="343">
        <f>(E12*100/D12)-100</f>
        <v>13.629021237599858</v>
      </c>
      <c r="G12" s="387"/>
      <c r="J12" s="336"/>
    </row>
    <row r="13" spans="1:10">
      <c r="A13" s="12" t="s">
        <v>210</v>
      </c>
      <c r="B13" s="4"/>
      <c r="C13" s="4"/>
      <c r="D13" s="4"/>
      <c r="E13" s="4"/>
      <c r="F13" s="343"/>
      <c r="H13" s="205"/>
    </row>
    <row r="14" spans="1:10">
      <c r="A14" s="12" t="s">
        <v>219</v>
      </c>
      <c r="B14" s="4">
        <v>235772.86499999999</v>
      </c>
      <c r="C14" s="4">
        <v>262892.78700000001</v>
      </c>
      <c r="D14" s="4">
        <v>327620.09999999998</v>
      </c>
      <c r="E14" s="4">
        <v>293656.58899999998</v>
      </c>
      <c r="F14" s="343">
        <f t="shared" ref="F14:F48" si="0">(E14*100/D14)-100</f>
        <v>-10.366736045804274</v>
      </c>
      <c r="G14" s="205"/>
      <c r="H14" s="178"/>
      <c r="I14" s="178"/>
      <c r="J14" s="336"/>
    </row>
    <row r="15" spans="1:10">
      <c r="A15" s="12" t="s">
        <v>220</v>
      </c>
      <c r="B15" s="4">
        <v>87075.413</v>
      </c>
      <c r="C15" s="4">
        <v>89152.979000000007</v>
      </c>
      <c r="D15" s="4">
        <v>93801.535999999993</v>
      </c>
      <c r="E15" s="4">
        <v>95922.832999999999</v>
      </c>
      <c r="F15" s="343">
        <f t="shared" si="0"/>
        <v>2.2614736287474102</v>
      </c>
    </row>
    <row r="16" spans="1:10">
      <c r="A16" s="12" t="s">
        <v>221</v>
      </c>
      <c r="B16" s="4">
        <v>148697.45199999999</v>
      </c>
      <c r="C16" s="4">
        <v>173739.80799999999</v>
      </c>
      <c r="D16" s="4">
        <v>233818.56400000001</v>
      </c>
      <c r="E16" s="4">
        <v>197733.75599999999</v>
      </c>
      <c r="F16" s="343">
        <f t="shared" si="0"/>
        <v>-15.432824230329302</v>
      </c>
      <c r="G16" s="205"/>
      <c r="J16" s="205"/>
    </row>
    <row r="17" spans="1:8">
      <c r="A17" s="12" t="s">
        <v>217</v>
      </c>
      <c r="B17" s="4"/>
      <c r="C17" s="4"/>
      <c r="D17" s="4"/>
      <c r="E17" s="4"/>
      <c r="F17" s="343"/>
    </row>
    <row r="18" spans="1:8">
      <c r="A18" s="12" t="s">
        <v>222</v>
      </c>
      <c r="B18" s="4">
        <v>4268.7389999999996</v>
      </c>
      <c r="C18" s="4">
        <v>5644.451</v>
      </c>
      <c r="D18" s="4">
        <v>20772.903999999999</v>
      </c>
      <c r="E18" s="4">
        <v>7357.2849999999999</v>
      </c>
      <c r="F18" s="343">
        <f t="shared" si="0"/>
        <v>-64.582299133525083</v>
      </c>
      <c r="H18" s="216"/>
    </row>
    <row r="19" spans="1:8">
      <c r="A19" s="12"/>
      <c r="F19" s="343"/>
    </row>
    <row r="20" spans="1:8">
      <c r="A20" s="133" t="s">
        <v>9</v>
      </c>
      <c r="B20" s="6">
        <v>1092825.774</v>
      </c>
      <c r="C20" s="6">
        <v>1264973.3389999999</v>
      </c>
      <c r="D20" s="6">
        <v>1445889.0560000001</v>
      </c>
      <c r="E20" s="6">
        <v>1548077.4939999999</v>
      </c>
      <c r="F20" s="385">
        <f t="shared" si="0"/>
        <v>7.0675158357378081</v>
      </c>
      <c r="G20" s="205"/>
    </row>
    <row r="21" spans="1:8">
      <c r="A21" s="12"/>
      <c r="F21" s="343"/>
    </row>
    <row r="22" spans="1:8">
      <c r="A22" s="12"/>
      <c r="F22" s="343"/>
    </row>
    <row r="23" spans="1:8">
      <c r="A23" s="12" t="s">
        <v>10</v>
      </c>
      <c r="B23" s="4">
        <v>556679.74399999995</v>
      </c>
      <c r="C23" s="4">
        <v>569387.53700000001</v>
      </c>
      <c r="D23" s="4">
        <v>586944.147</v>
      </c>
      <c r="E23" s="4">
        <v>611903.69299999997</v>
      </c>
      <c r="F23" s="343">
        <f t="shared" si="0"/>
        <v>4.2524567503694612</v>
      </c>
    </row>
    <row r="24" spans="1:8">
      <c r="A24" s="12" t="s">
        <v>11</v>
      </c>
      <c r="B24" s="4">
        <v>217667.56299999999</v>
      </c>
      <c r="C24" s="4">
        <v>244459.83199999999</v>
      </c>
      <c r="D24" s="4">
        <v>295389.13799999998</v>
      </c>
      <c r="E24" s="4">
        <v>252342.75700000001</v>
      </c>
      <c r="F24" s="343">
        <f t="shared" si="0"/>
        <v>-14.572770444930839</v>
      </c>
    </row>
    <row r="25" spans="1:8">
      <c r="A25" s="12" t="s">
        <v>12</v>
      </c>
      <c r="B25" s="4">
        <v>5703.1030000000001</v>
      </c>
      <c r="C25" s="4">
        <v>4086.634</v>
      </c>
      <c r="D25" s="4">
        <v>3712.0790000000002</v>
      </c>
      <c r="E25" s="4">
        <v>980.17899999999997</v>
      </c>
      <c r="F25" s="343">
        <f t="shared" si="0"/>
        <v>-73.59487769522147</v>
      </c>
    </row>
    <row r="26" spans="1:8">
      <c r="A26" s="12" t="s">
        <v>13</v>
      </c>
      <c r="B26" s="4">
        <v>45809.963000000003</v>
      </c>
      <c r="C26" s="4">
        <v>44516.483</v>
      </c>
      <c r="D26" s="4">
        <v>60985.487999999998</v>
      </c>
      <c r="E26" s="4">
        <v>38541.686999999998</v>
      </c>
      <c r="F26" s="343">
        <f t="shared" si="0"/>
        <v>-36.801871619031729</v>
      </c>
    </row>
    <row r="27" spans="1:8">
      <c r="A27" s="12" t="s">
        <v>14</v>
      </c>
      <c r="B27" s="4">
        <v>487.57100000000003</v>
      </c>
      <c r="C27" s="4">
        <v>477.74400000000003</v>
      </c>
      <c r="D27" s="4">
        <v>503.86500000000001</v>
      </c>
      <c r="E27" s="4">
        <v>585.72900000000004</v>
      </c>
      <c r="F27" s="343">
        <f t="shared" si="0"/>
        <v>16.247209073859068</v>
      </c>
    </row>
    <row r="28" spans="1:8">
      <c r="A28" s="12" t="s">
        <v>15</v>
      </c>
      <c r="B28" s="4">
        <f>SUM(B23:B27)</f>
        <v>826347.9439999999</v>
      </c>
      <c r="C28" s="4">
        <f>SUM(C23:C27)</f>
        <v>862928.22999999986</v>
      </c>
      <c r="D28" s="4">
        <f t="shared" ref="D28:E28" si="1">SUM(D23:D27)</f>
        <v>947534.71699999995</v>
      </c>
      <c r="E28" s="4">
        <f t="shared" si="1"/>
        <v>904354.04500000004</v>
      </c>
      <c r="F28" s="343">
        <f t="shared" si="0"/>
        <v>-4.5571598829343998</v>
      </c>
    </row>
    <row r="29" spans="1:8">
      <c r="A29" s="12"/>
      <c r="B29" s="4"/>
      <c r="C29" s="4"/>
      <c r="D29" s="4"/>
      <c r="E29" s="4"/>
      <c r="F29" s="343"/>
    </row>
    <row r="30" spans="1:8">
      <c r="A30" s="12" t="s">
        <v>148</v>
      </c>
      <c r="B30" s="4">
        <v>266477.83</v>
      </c>
      <c r="C30" s="4">
        <v>402045.109</v>
      </c>
      <c r="D30" s="4">
        <v>498354.33899999998</v>
      </c>
      <c r="E30" s="4">
        <v>643723.44900000002</v>
      </c>
      <c r="F30" s="343">
        <f t="shared" si="0"/>
        <v>29.169829300914358</v>
      </c>
    </row>
    <row r="31" spans="1:8">
      <c r="A31" s="12"/>
      <c r="F31" s="343"/>
    </row>
    <row r="32" spans="1:8" s="217" customFormat="1">
      <c r="A32" s="133" t="s">
        <v>9</v>
      </c>
      <c r="B32" s="6">
        <f>B28+B30</f>
        <v>1092825.774</v>
      </c>
      <c r="C32" s="6">
        <f t="shared" ref="C32:E32" si="2">C28+C30</f>
        <v>1264973.3389999999</v>
      </c>
      <c r="D32" s="6">
        <f t="shared" si="2"/>
        <v>1445889.0559999999</v>
      </c>
      <c r="E32" s="6">
        <f t="shared" si="2"/>
        <v>1548077.4939999999</v>
      </c>
      <c r="F32" s="385">
        <f t="shared" si="0"/>
        <v>7.0675158357378223</v>
      </c>
    </row>
    <row r="33" spans="1:7">
      <c r="A33" s="12"/>
      <c r="F33" s="343"/>
    </row>
    <row r="34" spans="1:7">
      <c r="A34" s="12"/>
      <c r="F34" s="343"/>
    </row>
    <row r="35" spans="1:7">
      <c r="A35" s="12" t="s">
        <v>232</v>
      </c>
      <c r="B35" s="4">
        <v>14255.502</v>
      </c>
      <c r="C35" s="4">
        <v>13713.258</v>
      </c>
      <c r="D35" s="4">
        <v>13935.967000000001</v>
      </c>
      <c r="E35" s="4">
        <v>13028.268</v>
      </c>
      <c r="F35" s="343">
        <f t="shared" si="0"/>
        <v>-6.5133549756540106</v>
      </c>
      <c r="G35" s="4"/>
    </row>
    <row r="36" spans="1:7">
      <c r="A36" s="12" t="s">
        <v>16</v>
      </c>
      <c r="B36" s="4">
        <v>464.18299999999999</v>
      </c>
      <c r="C36" s="4">
        <v>464.58800000000002</v>
      </c>
      <c r="D36" s="4">
        <v>559.04899999999998</v>
      </c>
      <c r="E36" s="4">
        <v>626.83500000000004</v>
      </c>
      <c r="F36" s="343">
        <f t="shared" si="0"/>
        <v>12.125234102914064</v>
      </c>
      <c r="G36" s="4"/>
    </row>
    <row r="37" spans="1:7">
      <c r="A37" s="12" t="s">
        <v>17</v>
      </c>
      <c r="B37" s="4"/>
      <c r="C37" s="4"/>
      <c r="D37" s="4"/>
      <c r="E37" s="4"/>
      <c r="F37" s="343"/>
      <c r="G37" s="4"/>
    </row>
    <row r="38" spans="1:7">
      <c r="A38" s="12" t="s">
        <v>18</v>
      </c>
      <c r="B38" s="4">
        <v>287959.96000000002</v>
      </c>
      <c r="C38" s="4">
        <v>425011.179</v>
      </c>
      <c r="D38" s="4">
        <v>521757.67099999997</v>
      </c>
      <c r="E38" s="4">
        <v>667611.826</v>
      </c>
      <c r="F38" s="343">
        <f t="shared" si="0"/>
        <v>27.954386318931583</v>
      </c>
      <c r="G38" s="4"/>
    </row>
    <row r="39" spans="1:7">
      <c r="A39" s="12" t="s">
        <v>19</v>
      </c>
      <c r="B39" s="4">
        <v>68589.308999999994</v>
      </c>
      <c r="C39" s="4">
        <v>65910.876000000004</v>
      </c>
      <c r="D39" s="4">
        <v>78779.45</v>
      </c>
      <c r="E39" s="4">
        <v>76495.773000000001</v>
      </c>
      <c r="F39" s="343">
        <f t="shared" si="0"/>
        <v>-2.8988232337240163</v>
      </c>
      <c r="G39" s="4"/>
    </row>
    <row r="40" spans="1:7">
      <c r="A40" s="12" t="s">
        <v>233</v>
      </c>
      <c r="B40" s="4">
        <v>559433.34</v>
      </c>
      <c r="C40" s="4">
        <v>572524.14800000004</v>
      </c>
      <c r="D40" s="4">
        <v>590504.42200000002</v>
      </c>
      <c r="E40" s="4">
        <v>618466.12899999996</v>
      </c>
      <c r="F40" s="343">
        <f t="shared" si="0"/>
        <v>4.7352239811000061</v>
      </c>
      <c r="G40" s="4"/>
    </row>
    <row r="41" spans="1:7">
      <c r="A41" s="12" t="s">
        <v>234</v>
      </c>
      <c r="B41" s="4"/>
      <c r="C41" s="4"/>
      <c r="D41" s="4"/>
      <c r="E41" s="4"/>
      <c r="F41" s="343"/>
      <c r="G41" s="4"/>
    </row>
    <row r="42" spans="1:7">
      <c r="A42" s="12" t="s">
        <v>235</v>
      </c>
      <c r="B42" s="4">
        <v>3088.2719999999999</v>
      </c>
      <c r="C42" s="4">
        <v>3427.2890000000002</v>
      </c>
      <c r="D42" s="4">
        <v>4302.0290000000005</v>
      </c>
      <c r="E42" s="4">
        <v>3269.2089999999998</v>
      </c>
      <c r="F42" s="343">
        <f t="shared" si="0"/>
        <v>-24.00774146338857</v>
      </c>
      <c r="G42" s="4"/>
    </row>
    <row r="43" spans="1:7">
      <c r="A43" s="12" t="s">
        <v>20</v>
      </c>
      <c r="B43" s="4">
        <v>63749.495000000003</v>
      </c>
      <c r="C43" s="4">
        <v>64423.462</v>
      </c>
      <c r="D43" s="4">
        <v>78437.482000000004</v>
      </c>
      <c r="E43" s="4">
        <v>77289.021999999997</v>
      </c>
      <c r="F43" s="343">
        <f t="shared" si="0"/>
        <v>-1.4641724475551285</v>
      </c>
      <c r="G43" s="4"/>
    </row>
    <row r="44" spans="1:7">
      <c r="A44" s="12" t="s">
        <v>21</v>
      </c>
      <c r="B44" s="4">
        <v>1568.45</v>
      </c>
      <c r="C44" s="4">
        <v>1574.942</v>
      </c>
      <c r="D44" s="4">
        <v>1569.4349999999999</v>
      </c>
      <c r="E44" s="4">
        <v>1787.568</v>
      </c>
      <c r="F44" s="343">
        <f t="shared" si="0"/>
        <v>13.898823461946492</v>
      </c>
      <c r="G44" s="4"/>
    </row>
    <row r="45" spans="1:7">
      <c r="A45" s="12" t="s">
        <v>22</v>
      </c>
      <c r="B45" s="4"/>
      <c r="C45" s="4"/>
      <c r="D45" s="4"/>
      <c r="E45" s="4"/>
      <c r="F45" s="343"/>
    </row>
    <row r="46" spans="1:7">
      <c r="A46" s="12" t="s">
        <v>93</v>
      </c>
      <c r="B46" s="4">
        <v>93717.263000000006</v>
      </c>
      <c r="C46" s="4">
        <v>117923.59699999999</v>
      </c>
      <c r="D46" s="4">
        <v>156043.55100000001</v>
      </c>
      <c r="E46" s="4">
        <v>89502.864000000001</v>
      </c>
      <c r="F46" s="343">
        <f t="shared" si="0"/>
        <v>-42.642381933489837</v>
      </c>
      <c r="G46" s="4"/>
    </row>
    <row r="47" spans="1:7">
      <c r="A47" s="12"/>
      <c r="B47" s="4"/>
      <c r="C47" s="4"/>
      <c r="D47" s="4"/>
      <c r="E47" s="4"/>
      <c r="F47" s="343"/>
      <c r="G47" s="4"/>
    </row>
    <row r="48" spans="1:7">
      <c r="A48" s="133" t="s">
        <v>9</v>
      </c>
      <c r="B48" s="6">
        <f>SUM(B35:B46)</f>
        <v>1092825.774</v>
      </c>
      <c r="C48" s="6">
        <f t="shared" ref="C48:E48" si="3">SUM(C35:C46)</f>
        <v>1264973.3390000004</v>
      </c>
      <c r="D48" s="6">
        <f t="shared" si="3"/>
        <v>1445889.0560000001</v>
      </c>
      <c r="E48" s="6">
        <f t="shared" si="3"/>
        <v>1548077.4939999999</v>
      </c>
      <c r="F48" s="385">
        <f t="shared" si="0"/>
        <v>7.0675158357378081</v>
      </c>
      <c r="G48" s="4"/>
    </row>
    <row r="49" spans="1:7">
      <c r="A49" s="218"/>
      <c r="G49" s="4"/>
    </row>
    <row r="50" spans="1:7">
      <c r="A50" s="218"/>
      <c r="B50" s="215"/>
      <c r="C50" s="215"/>
      <c r="D50" s="215"/>
      <c r="E50" s="215"/>
      <c r="F50" s="219"/>
    </row>
    <row r="51" spans="1:7">
      <c r="A51" s="127"/>
    </row>
  </sheetData>
  <mergeCells count="6">
    <mergeCell ref="B6:B7"/>
    <mergeCell ref="A1:F1"/>
    <mergeCell ref="A2:F2"/>
    <mergeCell ref="C6:C7"/>
    <mergeCell ref="D6:D7"/>
    <mergeCell ref="E6:E7"/>
  </mergeCells>
  <phoneticPr fontId="11" type="noConversion"/>
  <pageMargins left="0.78740157480314965" right="0.78740157480314965" top="0.98425196850393704" bottom="0.98425196850393704" header="0.51181102362204722" footer="0.51181102362204722"/>
  <pageSetup paperSize="9" scale="85" pageOrder="overThenDown" orientation="portrait" r:id="rId1"/>
  <headerFooter alignWithMargins="0">
    <oddHeader>&amp;C-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R60"/>
  <sheetViews>
    <sheetView workbookViewId="0"/>
  </sheetViews>
  <sheetFormatPr baseColWidth="10" defaultColWidth="11.42578125" defaultRowHeight="12"/>
  <cols>
    <col min="1" max="1" width="5.7109375" style="7" customWidth="1"/>
    <col min="2" max="2" width="0.85546875" style="127" customWidth="1"/>
    <col min="3" max="3" width="33.85546875" style="127" customWidth="1"/>
    <col min="4" max="8" width="14.7109375" style="220" customWidth="1"/>
    <col min="9" max="9" width="15.28515625" style="220" customWidth="1"/>
    <col min="10" max="10" width="1.140625" style="220" customWidth="1"/>
    <col min="11" max="11" width="4.85546875" style="220" customWidth="1"/>
    <col min="12" max="12" width="12.42578125" style="23" customWidth="1"/>
    <col min="13" max="13" width="15.42578125" style="127" customWidth="1"/>
    <col min="14" max="15" width="14.7109375" style="127" customWidth="1"/>
    <col min="16" max="16" width="5.7109375" style="127" customWidth="1"/>
    <col min="17" max="16384" width="11.42578125" style="127"/>
  </cols>
  <sheetData>
    <row r="1" spans="1:18">
      <c r="B1" s="8"/>
      <c r="C1" s="17"/>
      <c r="D1" s="47"/>
      <c r="E1" s="127"/>
      <c r="F1" s="127"/>
      <c r="G1" s="48" t="s">
        <v>315</v>
      </c>
      <c r="H1" s="49" t="s">
        <v>81</v>
      </c>
      <c r="L1" s="50"/>
    </row>
    <row r="2" spans="1:18">
      <c r="B2" s="8"/>
      <c r="C2" s="322"/>
      <c r="D2" s="47"/>
      <c r="E2" s="127"/>
      <c r="F2" s="127"/>
      <c r="G2" s="48"/>
      <c r="H2" s="49"/>
      <c r="L2" s="50"/>
    </row>
    <row r="3" spans="1:18" ht="12.75" thickBot="1">
      <c r="A3" s="9"/>
      <c r="B3" s="8"/>
      <c r="C3" s="17"/>
      <c r="D3" s="53"/>
      <c r="E3" s="47"/>
      <c r="F3" s="127"/>
      <c r="G3" s="48"/>
      <c r="H3" s="49"/>
      <c r="J3" s="221"/>
      <c r="K3" s="221"/>
      <c r="L3" s="97"/>
      <c r="P3" s="129"/>
    </row>
    <row r="4" spans="1:18">
      <c r="A4" s="10"/>
      <c r="B4" s="22"/>
      <c r="C4" s="44"/>
      <c r="D4" s="496" t="s">
        <v>9</v>
      </c>
      <c r="E4" s="114"/>
      <c r="F4" s="115"/>
      <c r="G4" s="51" t="s">
        <v>23</v>
      </c>
      <c r="H4" s="117" t="s">
        <v>24</v>
      </c>
      <c r="I4" s="116"/>
      <c r="J4" s="120"/>
      <c r="K4" s="11"/>
      <c r="L4" s="96"/>
      <c r="M4" s="129"/>
      <c r="N4" s="129"/>
      <c r="P4" s="129"/>
    </row>
    <row r="5" spans="1:18" ht="30.75" customHeight="1">
      <c r="A5" s="463" t="s">
        <v>138</v>
      </c>
      <c r="B5" s="129"/>
      <c r="C5" s="472" t="s">
        <v>180</v>
      </c>
      <c r="D5" s="496"/>
      <c r="E5" s="498" t="s">
        <v>149</v>
      </c>
      <c r="F5" s="498" t="s">
        <v>195</v>
      </c>
      <c r="G5" s="160" t="s">
        <v>197</v>
      </c>
      <c r="H5" s="161" t="s">
        <v>196</v>
      </c>
      <c r="I5" s="491" t="s">
        <v>198</v>
      </c>
      <c r="J5" s="102"/>
      <c r="K5" s="493" t="s">
        <v>138</v>
      </c>
      <c r="L5" s="95"/>
      <c r="M5" s="11"/>
      <c r="N5" s="11"/>
      <c r="P5" s="129"/>
    </row>
    <row r="6" spans="1:18" ht="24">
      <c r="A6" s="463"/>
      <c r="B6" s="129"/>
      <c r="C6" s="472"/>
      <c r="D6" s="497"/>
      <c r="E6" s="498"/>
      <c r="F6" s="498"/>
      <c r="G6" s="99" t="s">
        <v>150</v>
      </c>
      <c r="H6" s="121" t="s">
        <v>151</v>
      </c>
      <c r="I6" s="492"/>
      <c r="J6" s="119"/>
      <c r="K6" s="493"/>
      <c r="L6" s="95"/>
      <c r="M6" s="11"/>
      <c r="N6" s="11"/>
      <c r="P6" s="129"/>
    </row>
    <row r="7" spans="1:18" ht="12.75" thickBot="1">
      <c r="A7" s="19"/>
      <c r="B7" s="130"/>
      <c r="C7" s="39"/>
      <c r="D7" s="132" t="s">
        <v>95</v>
      </c>
      <c r="E7" s="52"/>
      <c r="F7" s="52"/>
      <c r="G7" s="67"/>
      <c r="H7" s="67"/>
      <c r="I7" s="118"/>
      <c r="J7" s="103"/>
      <c r="K7" s="9"/>
      <c r="L7" s="97"/>
      <c r="M7" s="11"/>
      <c r="N7" s="11"/>
      <c r="P7" s="129"/>
    </row>
    <row r="8" spans="1:18">
      <c r="A8" s="10"/>
      <c r="C8" s="12"/>
      <c r="D8" s="54"/>
      <c r="E8" s="54"/>
      <c r="F8" s="54"/>
      <c r="G8" s="54"/>
      <c r="H8" s="54"/>
      <c r="I8" s="54"/>
      <c r="J8" s="104"/>
      <c r="K8" s="11"/>
      <c r="L8" s="389"/>
      <c r="M8" s="11"/>
      <c r="N8" s="11"/>
      <c r="P8" s="129"/>
    </row>
    <row r="9" spans="1:18">
      <c r="A9" s="136">
        <v>1</v>
      </c>
      <c r="B9" s="7"/>
      <c r="C9" s="12" t="s">
        <v>10</v>
      </c>
      <c r="D9" s="339">
        <v>611903.69299999997</v>
      </c>
      <c r="E9" s="93" t="s">
        <v>274</v>
      </c>
      <c r="F9" s="339">
        <v>562921.02</v>
      </c>
      <c r="G9" s="339">
        <v>18218.348999999998</v>
      </c>
      <c r="H9" s="339">
        <v>25145.517</v>
      </c>
      <c r="I9" s="339">
        <v>5454.893</v>
      </c>
      <c r="J9" s="105"/>
      <c r="K9" s="139">
        <v>1</v>
      </c>
      <c r="M9" s="389"/>
      <c r="N9" s="389"/>
      <c r="O9" s="389"/>
      <c r="P9" s="129"/>
    </row>
    <row r="10" spans="1:18">
      <c r="A10" s="136">
        <v>2</v>
      </c>
      <c r="B10" s="7"/>
      <c r="C10" s="12" t="s">
        <v>11</v>
      </c>
      <c r="D10" s="339">
        <v>252342.75700000001</v>
      </c>
      <c r="E10" s="339">
        <v>1832.8340000000001</v>
      </c>
      <c r="F10" s="339">
        <v>32381.251</v>
      </c>
      <c r="G10" s="339">
        <v>54565.650999999998</v>
      </c>
      <c r="H10" s="339">
        <v>161928.80900000001</v>
      </c>
      <c r="I10" s="339">
        <v>1634.212</v>
      </c>
      <c r="J10" s="106"/>
      <c r="K10" s="139">
        <v>2</v>
      </c>
      <c r="L10" s="31"/>
      <c r="M10" s="291"/>
      <c r="N10" s="15"/>
      <c r="P10" s="129"/>
    </row>
    <row r="11" spans="1:18">
      <c r="A11" s="136">
        <v>3</v>
      </c>
      <c r="B11" s="7"/>
      <c r="C11" s="12" t="s">
        <v>12</v>
      </c>
      <c r="D11" s="339">
        <v>980.17899999999997</v>
      </c>
      <c r="E11" s="339">
        <v>179.911</v>
      </c>
      <c r="F11" s="339">
        <v>219.50700000000001</v>
      </c>
      <c r="G11" s="339">
        <v>78.688999999999993</v>
      </c>
      <c r="H11" s="339">
        <v>412.78199999999998</v>
      </c>
      <c r="I11" s="339">
        <v>89.29</v>
      </c>
      <c r="J11" s="107"/>
      <c r="K11" s="139">
        <v>3</v>
      </c>
      <c r="L11" s="31"/>
      <c r="M11" s="291"/>
      <c r="N11" s="15"/>
      <c r="P11" s="129"/>
    </row>
    <row r="12" spans="1:18">
      <c r="A12" s="136">
        <v>4</v>
      </c>
      <c r="B12" s="7"/>
      <c r="C12" s="12" t="s">
        <v>13</v>
      </c>
      <c r="D12" s="339">
        <v>38541.686999999998</v>
      </c>
      <c r="E12" s="339">
        <v>886.78499999999997</v>
      </c>
      <c r="F12" s="339">
        <v>6323.8459999999995</v>
      </c>
      <c r="G12" s="339">
        <v>21899.197</v>
      </c>
      <c r="H12" s="339">
        <v>9252.9689999999991</v>
      </c>
      <c r="I12" s="339">
        <v>178.89</v>
      </c>
      <c r="J12" s="106"/>
      <c r="K12" s="139">
        <v>4</v>
      </c>
      <c r="L12" s="31"/>
      <c r="M12" s="23"/>
      <c r="N12" s="178"/>
      <c r="O12" s="178"/>
      <c r="P12" s="178"/>
      <c r="Q12" s="178"/>
      <c r="R12" s="178"/>
    </row>
    <row r="13" spans="1:18">
      <c r="A13" s="136">
        <v>5</v>
      </c>
      <c r="B13" s="7"/>
      <c r="C13" s="12" t="s">
        <v>14</v>
      </c>
      <c r="D13" s="339">
        <v>585.72900000000004</v>
      </c>
      <c r="E13" s="339">
        <v>562.38599999999997</v>
      </c>
      <c r="F13" s="339">
        <v>23.343</v>
      </c>
      <c r="G13" s="93" t="s">
        <v>274</v>
      </c>
      <c r="H13" s="93" t="s">
        <v>274</v>
      </c>
      <c r="I13" s="93" t="s">
        <v>274</v>
      </c>
      <c r="J13" s="108"/>
      <c r="K13" s="139">
        <v>5</v>
      </c>
      <c r="L13" s="31"/>
      <c r="M13" s="23"/>
      <c r="N13" s="178"/>
      <c r="O13" s="178"/>
      <c r="P13" s="178"/>
      <c r="Q13" s="178"/>
      <c r="R13" s="178"/>
    </row>
    <row r="14" spans="1:18">
      <c r="A14" s="136">
        <v>6</v>
      </c>
      <c r="B14" s="7"/>
      <c r="C14" s="12" t="s">
        <v>148</v>
      </c>
      <c r="D14" s="339">
        <v>643723.44900000002</v>
      </c>
      <c r="E14" s="339">
        <v>586059.46799999999</v>
      </c>
      <c r="F14" s="339">
        <v>55509.355000000003</v>
      </c>
      <c r="G14" s="339">
        <v>1160.9469999999999</v>
      </c>
      <c r="H14" s="339">
        <v>993.67899999999997</v>
      </c>
      <c r="I14" s="93" t="s">
        <v>274</v>
      </c>
      <c r="J14" s="108"/>
      <c r="K14" s="139">
        <v>6</v>
      </c>
      <c r="L14" s="393"/>
      <c r="M14" s="23"/>
      <c r="N14" s="178"/>
      <c r="O14" s="178"/>
      <c r="P14" s="178"/>
      <c r="Q14" s="178"/>
      <c r="R14" s="178"/>
    </row>
    <row r="15" spans="1:18">
      <c r="A15" s="136"/>
      <c r="B15" s="7"/>
      <c r="C15" s="12" t="s">
        <v>82</v>
      </c>
      <c r="D15" s="339"/>
      <c r="E15" s="339"/>
      <c r="F15" s="350"/>
      <c r="G15" s="350"/>
      <c r="H15" s="350"/>
      <c r="I15" s="350"/>
      <c r="J15" s="223"/>
      <c r="K15" s="139"/>
      <c r="L15" s="31"/>
      <c r="M15" s="15"/>
      <c r="N15" s="178"/>
      <c r="O15" s="178"/>
      <c r="P15" s="129"/>
    </row>
    <row r="16" spans="1:18" s="217" customFormat="1">
      <c r="A16" s="137">
        <v>7</v>
      </c>
      <c r="B16" s="1"/>
      <c r="C16" s="112" t="s">
        <v>9</v>
      </c>
      <c r="D16" s="32">
        <f>SUM(D9:D15)</f>
        <v>1548077.4939999999</v>
      </c>
      <c r="E16" s="32">
        <f t="shared" ref="E16:I16" si="0">SUM(E9:E15)</f>
        <v>589521.38399999996</v>
      </c>
      <c r="F16" s="32">
        <f t="shared" si="0"/>
        <v>657378.32200000004</v>
      </c>
      <c r="G16" s="32">
        <f t="shared" si="0"/>
        <v>95922.832999999999</v>
      </c>
      <c r="H16" s="32">
        <f t="shared" si="0"/>
        <v>197733.75600000002</v>
      </c>
      <c r="I16" s="400">
        <f t="shared" si="0"/>
        <v>7357.2849999999999</v>
      </c>
      <c r="J16" s="113"/>
      <c r="K16" s="140">
        <v>7</v>
      </c>
      <c r="L16" s="31"/>
      <c r="M16" s="318"/>
      <c r="N16" s="178"/>
      <c r="O16" s="178"/>
      <c r="P16" s="224"/>
    </row>
    <row r="17" spans="1:16">
      <c r="A17" s="136"/>
      <c r="B17" s="7"/>
      <c r="C17" s="12"/>
      <c r="D17" s="339"/>
      <c r="E17" s="339"/>
      <c r="F17" s="339"/>
      <c r="G17" s="339"/>
      <c r="H17" s="339"/>
      <c r="I17" s="339"/>
      <c r="J17" s="223"/>
      <c r="K17" s="139"/>
      <c r="L17" s="222"/>
      <c r="M17" s="15"/>
      <c r="N17" s="178"/>
      <c r="O17" s="178"/>
      <c r="P17" s="129"/>
    </row>
    <row r="18" spans="1:16">
      <c r="A18" s="137"/>
      <c r="C18" s="55" t="s">
        <v>31</v>
      </c>
      <c r="D18" s="339"/>
      <c r="E18" s="32"/>
      <c r="F18" s="351"/>
      <c r="G18" s="352"/>
      <c r="H18" s="352"/>
      <c r="I18" s="352"/>
      <c r="J18" s="109"/>
      <c r="K18" s="140"/>
      <c r="L18" s="82"/>
      <c r="M18" s="15"/>
      <c r="N18" s="178"/>
      <c r="O18" s="178"/>
      <c r="P18" s="129"/>
    </row>
    <row r="19" spans="1:16">
      <c r="A19" s="138">
        <v>8</v>
      </c>
      <c r="C19" s="55" t="s">
        <v>236</v>
      </c>
      <c r="D19" s="339">
        <v>13028.268</v>
      </c>
      <c r="E19" s="339">
        <v>10.351000000000001</v>
      </c>
      <c r="F19" s="339">
        <v>352.10199999999998</v>
      </c>
      <c r="G19" s="339">
        <v>2193.0909999999999</v>
      </c>
      <c r="H19" s="339">
        <v>10240.151</v>
      </c>
      <c r="I19" s="339">
        <v>232.57300000000001</v>
      </c>
      <c r="J19" s="110"/>
      <c r="K19" s="141">
        <v>8</v>
      </c>
      <c r="L19" s="43"/>
      <c r="M19" s="15"/>
      <c r="N19" s="15"/>
      <c r="P19" s="129"/>
    </row>
    <row r="20" spans="1:16" s="231" customFormat="1">
      <c r="A20" s="293">
        <v>9</v>
      </c>
      <c r="C20" s="294" t="s">
        <v>32</v>
      </c>
      <c r="D20" s="339">
        <v>626.83500000000004</v>
      </c>
      <c r="E20" s="339">
        <v>3.3250000000000002</v>
      </c>
      <c r="F20" s="339">
        <v>54.811999999999998</v>
      </c>
      <c r="G20" s="339">
        <v>179.28700000000001</v>
      </c>
      <c r="H20" s="339">
        <v>389.411</v>
      </c>
      <c r="I20" s="93" t="s">
        <v>274</v>
      </c>
      <c r="J20" s="295"/>
      <c r="K20" s="296">
        <v>9</v>
      </c>
      <c r="L20" s="394"/>
    </row>
    <row r="21" spans="1:16">
      <c r="A21" s="138">
        <v>10</v>
      </c>
      <c r="C21" s="55" t="s">
        <v>33</v>
      </c>
      <c r="D21" s="339"/>
      <c r="E21" s="339"/>
      <c r="F21" s="339"/>
      <c r="G21" s="339"/>
      <c r="H21" s="339"/>
      <c r="I21" s="339"/>
      <c r="J21" s="111"/>
      <c r="K21" s="141"/>
      <c r="L21" s="43"/>
      <c r="M21" s="15"/>
      <c r="N21" s="15"/>
      <c r="P21" s="129"/>
    </row>
    <row r="22" spans="1:16">
      <c r="A22" s="138"/>
      <c r="C22" s="55" t="s">
        <v>34</v>
      </c>
      <c r="D22" s="339">
        <v>667611.826</v>
      </c>
      <c r="E22" s="339">
        <v>580581.98</v>
      </c>
      <c r="F22" s="339">
        <v>59789.661</v>
      </c>
      <c r="G22" s="339">
        <v>11057.893</v>
      </c>
      <c r="H22" s="339">
        <v>14885.128000000001</v>
      </c>
      <c r="I22" s="339">
        <v>1297.164</v>
      </c>
      <c r="J22" s="110"/>
      <c r="K22" s="141">
        <v>10</v>
      </c>
      <c r="L22" s="43"/>
      <c r="M22" s="15"/>
      <c r="N22" s="15"/>
      <c r="P22" s="129"/>
    </row>
    <row r="23" spans="1:16">
      <c r="A23" s="138">
        <v>11</v>
      </c>
      <c r="C23" s="55" t="s">
        <v>35</v>
      </c>
      <c r="D23" s="339">
        <v>76495.773000000001</v>
      </c>
      <c r="E23" s="339">
        <v>0.55500000000000005</v>
      </c>
      <c r="F23" s="339">
        <v>6578.8879999999999</v>
      </c>
      <c r="G23" s="339">
        <v>15029.384</v>
      </c>
      <c r="H23" s="339">
        <v>54582.091999999997</v>
      </c>
      <c r="I23" s="339">
        <v>304.85399999999998</v>
      </c>
      <c r="J23" s="110"/>
      <c r="K23" s="141">
        <v>11</v>
      </c>
      <c r="L23" s="43"/>
      <c r="M23" s="15"/>
      <c r="N23" s="15"/>
      <c r="P23" s="129"/>
    </row>
    <row r="24" spans="1:16">
      <c r="A24" s="138">
        <v>12</v>
      </c>
      <c r="C24" s="55" t="s">
        <v>237</v>
      </c>
      <c r="D24" s="339">
        <v>618466.12899999996</v>
      </c>
      <c r="E24" s="30">
        <v>6198.5829999999996</v>
      </c>
      <c r="F24" s="339">
        <v>563149.55299999996</v>
      </c>
      <c r="G24" s="339">
        <v>18315.487000000001</v>
      </c>
      <c r="H24" s="339">
        <v>25183.699000000001</v>
      </c>
      <c r="I24" s="339">
        <v>5454.893</v>
      </c>
      <c r="J24" s="111"/>
      <c r="K24" s="141">
        <v>12</v>
      </c>
      <c r="L24" s="43"/>
      <c r="M24" s="15"/>
      <c r="N24" s="15"/>
      <c r="P24" s="129"/>
    </row>
    <row r="25" spans="1:16">
      <c r="A25" s="138">
        <v>13</v>
      </c>
      <c r="C25" s="55" t="s">
        <v>238</v>
      </c>
      <c r="D25" s="339"/>
      <c r="E25" s="339"/>
      <c r="F25" s="339"/>
      <c r="G25" s="339"/>
      <c r="H25" s="339"/>
      <c r="I25" s="339"/>
      <c r="J25" s="111"/>
      <c r="K25" s="141"/>
      <c r="L25" s="43"/>
      <c r="M25" s="15"/>
      <c r="N25" s="15"/>
      <c r="P25" s="129"/>
    </row>
    <row r="26" spans="1:16">
      <c r="A26" s="138"/>
      <c r="C26" s="55" t="s">
        <v>239</v>
      </c>
      <c r="D26" s="339">
        <v>3269.2089999999998</v>
      </c>
      <c r="E26" s="93" t="s">
        <v>274</v>
      </c>
      <c r="F26" s="339">
        <v>35.375</v>
      </c>
      <c r="G26" s="339">
        <v>2348.3679999999999</v>
      </c>
      <c r="H26" s="339">
        <v>885.46600000000001</v>
      </c>
      <c r="I26" s="93" t="s">
        <v>274</v>
      </c>
      <c r="J26" s="110"/>
      <c r="K26" s="141">
        <v>13</v>
      </c>
      <c r="L26" s="43"/>
      <c r="M26" s="15"/>
      <c r="N26" s="15"/>
      <c r="P26" s="129"/>
    </row>
    <row r="27" spans="1:16">
      <c r="A27" s="138">
        <v>14</v>
      </c>
      <c r="C27" s="96" t="s">
        <v>36</v>
      </c>
      <c r="D27" s="379">
        <v>77289.021999999997</v>
      </c>
      <c r="E27" s="339">
        <v>46.902999999999999</v>
      </c>
      <c r="F27" s="339">
        <v>3137.6280000000002</v>
      </c>
      <c r="G27" s="339">
        <v>38003.241999999998</v>
      </c>
      <c r="H27" s="339">
        <v>36041.396000000001</v>
      </c>
      <c r="I27" s="380">
        <v>59.853000000000002</v>
      </c>
      <c r="J27" s="371"/>
      <c r="K27" s="141">
        <v>14</v>
      </c>
      <c r="L27" s="43"/>
      <c r="M27" s="15"/>
      <c r="N27" s="15"/>
      <c r="P27" s="129"/>
    </row>
    <row r="28" spans="1:16">
      <c r="A28" s="138">
        <v>15</v>
      </c>
      <c r="C28" s="96" t="s">
        <v>37</v>
      </c>
      <c r="D28" s="379">
        <v>1787.568</v>
      </c>
      <c r="E28" s="93" t="s">
        <v>274</v>
      </c>
      <c r="F28" s="339">
        <v>123.85599999999999</v>
      </c>
      <c r="G28" s="339">
        <v>452.49799999999999</v>
      </c>
      <c r="H28" s="339">
        <v>1209.624</v>
      </c>
      <c r="I28" s="380">
        <v>1.59</v>
      </c>
      <c r="J28" s="371"/>
      <c r="K28" s="141">
        <v>15</v>
      </c>
      <c r="L28" s="43"/>
      <c r="M28" s="15"/>
      <c r="N28" s="15"/>
      <c r="P28" s="129"/>
    </row>
    <row r="29" spans="1:16">
      <c r="A29" s="138">
        <v>16</v>
      </c>
      <c r="C29" s="96" t="s">
        <v>214</v>
      </c>
      <c r="D29" s="379"/>
      <c r="E29" s="339"/>
      <c r="F29" s="339"/>
      <c r="G29" s="339"/>
      <c r="H29" s="339"/>
      <c r="I29" s="380"/>
      <c r="J29" s="372"/>
      <c r="K29" s="225"/>
      <c r="L29" s="43"/>
      <c r="M29" s="15"/>
      <c r="N29" s="15"/>
      <c r="P29" s="129"/>
    </row>
    <row r="30" spans="1:16">
      <c r="A30" s="137"/>
      <c r="B30" s="1"/>
      <c r="C30" s="96" t="s">
        <v>94</v>
      </c>
      <c r="D30" s="379">
        <v>89502.864000000001</v>
      </c>
      <c r="E30" s="339">
        <v>2679.6869999999999</v>
      </c>
      <c r="F30" s="339">
        <v>24156.447</v>
      </c>
      <c r="G30" s="339">
        <v>8343.5830000000005</v>
      </c>
      <c r="H30" s="339">
        <v>54316.788999999997</v>
      </c>
      <c r="I30" s="380">
        <v>6.3579999999999997</v>
      </c>
      <c r="J30" s="372"/>
      <c r="K30" s="141">
        <v>16</v>
      </c>
      <c r="L30" s="43"/>
      <c r="M30" s="15"/>
      <c r="N30" s="15"/>
      <c r="P30" s="129"/>
    </row>
    <row r="31" spans="1:16">
      <c r="D31" s="373"/>
      <c r="E31" s="373"/>
      <c r="F31" s="373"/>
      <c r="G31" s="373"/>
      <c r="H31" s="373"/>
      <c r="I31" s="373"/>
    </row>
    <row r="32" spans="1:16">
      <c r="D32" s="373"/>
      <c r="E32" s="373"/>
      <c r="F32" s="373"/>
      <c r="G32" s="373"/>
      <c r="H32" s="373"/>
      <c r="I32" s="373"/>
    </row>
    <row r="33" spans="1:16">
      <c r="D33" s="100"/>
      <c r="E33" s="100"/>
      <c r="F33" s="100"/>
      <c r="G33" s="100"/>
      <c r="H33" s="374"/>
      <c r="I33" s="374"/>
      <c r="P33" s="129"/>
    </row>
    <row r="34" spans="1:16">
      <c r="D34" s="100"/>
      <c r="E34" s="100"/>
      <c r="F34" s="100"/>
      <c r="G34" s="100"/>
      <c r="H34" s="100"/>
      <c r="I34" s="100"/>
      <c r="P34" s="129"/>
    </row>
    <row r="36" spans="1:16">
      <c r="A36" s="205"/>
      <c r="B36" s="8"/>
      <c r="C36" s="319"/>
      <c r="D36" s="50"/>
      <c r="E36" s="50"/>
      <c r="F36" s="50"/>
      <c r="G36" s="6" t="s">
        <v>316</v>
      </c>
      <c r="H36" s="76" t="s">
        <v>38</v>
      </c>
      <c r="I36" s="50"/>
      <c r="J36" s="50"/>
      <c r="K36" s="50"/>
      <c r="L36" s="127"/>
      <c r="M36" s="50"/>
      <c r="N36" s="50"/>
      <c r="O36" s="50"/>
      <c r="P36" s="205"/>
    </row>
    <row r="37" spans="1:16">
      <c r="A37" s="205"/>
      <c r="B37" s="8"/>
      <c r="C37" s="319"/>
      <c r="D37" s="50"/>
      <c r="E37" s="50"/>
      <c r="F37" s="50"/>
      <c r="G37" s="75"/>
      <c r="H37" s="76"/>
      <c r="I37" s="50"/>
      <c r="J37" s="50"/>
      <c r="K37" s="50"/>
      <c r="L37" s="127"/>
      <c r="M37" s="50"/>
      <c r="N37" s="50"/>
      <c r="O37" s="50"/>
      <c r="P37" s="205"/>
    </row>
    <row r="38" spans="1:16" ht="12.75" thickBot="1">
      <c r="B38" s="7"/>
      <c r="C38" s="7"/>
      <c r="D38" s="9"/>
      <c r="E38" s="9"/>
      <c r="F38" s="9"/>
      <c r="G38" s="9"/>
      <c r="H38" s="9"/>
      <c r="I38" s="9"/>
      <c r="J38" s="9"/>
      <c r="K38" s="9"/>
      <c r="L38" s="9"/>
      <c r="M38" s="9"/>
      <c r="N38" s="9"/>
      <c r="O38" s="9"/>
      <c r="P38" s="7"/>
    </row>
    <row r="39" spans="1:16" ht="12.95" customHeight="1">
      <c r="A39" s="36"/>
      <c r="B39" s="22"/>
      <c r="C39" s="37"/>
      <c r="D39" s="14"/>
      <c r="E39" s="460" t="s">
        <v>250</v>
      </c>
      <c r="F39" s="13"/>
      <c r="G39" s="16" t="s">
        <v>39</v>
      </c>
      <c r="H39" s="450" t="s">
        <v>140</v>
      </c>
      <c r="I39" s="89"/>
      <c r="J39" s="440" t="s">
        <v>251</v>
      </c>
      <c r="K39" s="494"/>
      <c r="L39" s="450"/>
      <c r="M39" s="14"/>
      <c r="N39" s="15"/>
      <c r="O39" s="440" t="s">
        <v>263</v>
      </c>
      <c r="P39" s="38"/>
    </row>
    <row r="40" spans="1:16" ht="12.95" customHeight="1">
      <c r="A40" s="463" t="s">
        <v>138</v>
      </c>
      <c r="B40" s="7"/>
      <c r="C40" s="2" t="s">
        <v>139</v>
      </c>
      <c r="D40" s="464" t="s">
        <v>9</v>
      </c>
      <c r="E40" s="465"/>
      <c r="F40" s="465" t="s">
        <v>16</v>
      </c>
      <c r="G40" s="15" t="s">
        <v>83</v>
      </c>
      <c r="H40" s="451"/>
      <c r="I40" s="13" t="s">
        <v>40</v>
      </c>
      <c r="J40" s="438"/>
      <c r="K40" s="493"/>
      <c r="L40" s="463"/>
      <c r="M40" s="169" t="s">
        <v>41</v>
      </c>
      <c r="N40" s="15" t="s">
        <v>42</v>
      </c>
      <c r="O40" s="438"/>
      <c r="P40" s="438" t="s">
        <v>138</v>
      </c>
    </row>
    <row r="41" spans="1:16" ht="12.95" customHeight="1">
      <c r="A41" s="451"/>
      <c r="B41" s="7"/>
      <c r="C41" s="2"/>
      <c r="D41" s="464"/>
      <c r="E41" s="465"/>
      <c r="F41" s="465"/>
      <c r="G41" s="15" t="s">
        <v>43</v>
      </c>
      <c r="H41" s="451"/>
      <c r="I41" s="13" t="s">
        <v>99</v>
      </c>
      <c r="J41" s="438"/>
      <c r="K41" s="493"/>
      <c r="L41" s="463"/>
      <c r="M41" s="169" t="s">
        <v>44</v>
      </c>
      <c r="N41" s="17" t="s">
        <v>44</v>
      </c>
      <c r="O41" s="438"/>
      <c r="P41" s="439"/>
    </row>
    <row r="42" spans="1:16" ht="12.95" customHeight="1">
      <c r="A42" s="451"/>
      <c r="B42" s="7"/>
      <c r="C42" s="29" t="s">
        <v>90</v>
      </c>
      <c r="D42" s="14"/>
      <c r="E42" s="466"/>
      <c r="F42" s="14"/>
      <c r="G42" s="15" t="s">
        <v>44</v>
      </c>
      <c r="H42" s="452"/>
      <c r="I42" s="18"/>
      <c r="J42" s="470"/>
      <c r="K42" s="443"/>
      <c r="L42" s="495"/>
      <c r="M42" s="14"/>
      <c r="N42" s="15"/>
      <c r="O42" s="470"/>
      <c r="P42" s="439"/>
    </row>
    <row r="43" spans="1:16" ht="12.95" customHeight="1" thickBot="1">
      <c r="A43" s="19"/>
      <c r="B43" s="9"/>
      <c r="C43" s="39"/>
      <c r="D43" s="65" t="s">
        <v>95</v>
      </c>
      <c r="E43" s="40"/>
      <c r="F43" s="40"/>
      <c r="G43" s="65"/>
      <c r="H43" s="65" t="s">
        <v>95</v>
      </c>
      <c r="I43" s="40"/>
      <c r="J43" s="40"/>
      <c r="K43" s="40"/>
      <c r="L43" s="40"/>
      <c r="M43" s="40"/>
      <c r="N43" s="40"/>
      <c r="O43" s="40"/>
      <c r="P43" s="21"/>
    </row>
    <row r="44" spans="1:16">
      <c r="A44" s="187"/>
      <c r="B44" s="7"/>
      <c r="C44" s="12"/>
      <c r="D44" s="127"/>
      <c r="E44" s="127"/>
      <c r="F44" s="127"/>
      <c r="G44" s="127"/>
      <c r="H44" s="127"/>
      <c r="I44" s="127"/>
      <c r="J44" s="127"/>
      <c r="K44" s="127"/>
      <c r="L44" s="127"/>
      <c r="P44" s="226"/>
    </row>
    <row r="45" spans="1:16">
      <c r="A45" s="138">
        <v>1</v>
      </c>
      <c r="B45" s="33"/>
      <c r="C45" s="45">
        <v>2021</v>
      </c>
      <c r="D45" s="6">
        <v>1092825.774</v>
      </c>
      <c r="E45" s="6">
        <v>14255.502</v>
      </c>
      <c r="F45" s="6">
        <v>464.18299999999999</v>
      </c>
      <c r="G45" s="6">
        <v>287959.96000000002</v>
      </c>
      <c r="H45" s="6">
        <v>68589.308999999994</v>
      </c>
      <c r="I45" s="6">
        <v>559433.34</v>
      </c>
      <c r="J45" s="6"/>
      <c r="K45" s="6"/>
      <c r="L45" s="6">
        <v>3088.2719999999999</v>
      </c>
      <c r="M45" s="6">
        <v>63749.495000000003</v>
      </c>
      <c r="N45" s="6">
        <v>1568.45</v>
      </c>
      <c r="O45" s="6">
        <v>93717.263000000006</v>
      </c>
      <c r="P45" s="158">
        <v>1</v>
      </c>
    </row>
    <row r="46" spans="1:16">
      <c r="A46" s="138">
        <v>2</v>
      </c>
      <c r="B46" s="33"/>
      <c r="C46" s="45">
        <v>2022</v>
      </c>
      <c r="D46" s="6">
        <v>1264973.3389999999</v>
      </c>
      <c r="E46" s="6">
        <v>13713.258</v>
      </c>
      <c r="F46" s="6">
        <v>464.58800000000002</v>
      </c>
      <c r="G46" s="6">
        <v>425011.179</v>
      </c>
      <c r="H46" s="6">
        <v>65910.876000000004</v>
      </c>
      <c r="I46" s="6">
        <v>572524.14800000004</v>
      </c>
      <c r="J46" s="6"/>
      <c r="K46" s="6"/>
      <c r="L46" s="6">
        <v>3427.2890000000002</v>
      </c>
      <c r="M46" s="6">
        <v>64423.462</v>
      </c>
      <c r="N46" s="6">
        <v>1574.942</v>
      </c>
      <c r="O46" s="6">
        <v>117923.59699999999</v>
      </c>
      <c r="P46" s="158">
        <v>2</v>
      </c>
    </row>
    <row r="47" spans="1:16">
      <c r="A47" s="138">
        <v>3</v>
      </c>
      <c r="B47" s="33"/>
      <c r="C47" s="45">
        <v>2023</v>
      </c>
      <c r="D47" s="6">
        <v>1445889.0560000001</v>
      </c>
      <c r="E47" s="6">
        <v>13935.967000000001</v>
      </c>
      <c r="F47" s="6">
        <v>559.04899999999998</v>
      </c>
      <c r="G47" s="6">
        <v>521757.67099999997</v>
      </c>
      <c r="H47" s="6">
        <v>78779.45</v>
      </c>
      <c r="I47" s="6">
        <v>590504.42200000002</v>
      </c>
      <c r="J47" s="6"/>
      <c r="K47" s="6"/>
      <c r="L47" s="6">
        <v>4302.0290000000005</v>
      </c>
      <c r="M47" s="6">
        <v>78437.482000000004</v>
      </c>
      <c r="N47" s="6">
        <v>1569.4349999999999</v>
      </c>
      <c r="O47" s="6">
        <v>156043.55100000001</v>
      </c>
      <c r="P47" s="158">
        <v>3</v>
      </c>
    </row>
    <row r="48" spans="1:16">
      <c r="A48" s="138">
        <v>4</v>
      </c>
      <c r="B48" s="33"/>
      <c r="C48" s="45">
        <v>2024</v>
      </c>
      <c r="D48" s="6">
        <v>1548077.4939999999</v>
      </c>
      <c r="E48" s="6">
        <v>13028.268</v>
      </c>
      <c r="F48" s="6">
        <v>626.83500000000004</v>
      </c>
      <c r="G48" s="6">
        <v>667611.826</v>
      </c>
      <c r="H48" s="6">
        <v>76495.773000000001</v>
      </c>
      <c r="I48" s="6">
        <v>618466.12899999996</v>
      </c>
      <c r="J48" s="6"/>
      <c r="K48" s="6"/>
      <c r="L48" s="6">
        <v>3269.2089999999998</v>
      </c>
      <c r="M48" s="6">
        <v>77289.021999999997</v>
      </c>
      <c r="N48" s="6">
        <v>1787.568</v>
      </c>
      <c r="O48" s="6">
        <v>89502.864000000001</v>
      </c>
      <c r="P48" s="158">
        <v>4</v>
      </c>
    </row>
    <row r="49" spans="1:16">
      <c r="A49" s="138"/>
      <c r="B49" s="7"/>
      <c r="C49" s="12"/>
      <c r="D49" s="205"/>
      <c r="E49" s="127"/>
      <c r="F49" s="127"/>
      <c r="G49" s="127"/>
      <c r="H49" s="127"/>
      <c r="I49" s="127"/>
      <c r="L49" s="127"/>
      <c r="P49" s="159"/>
    </row>
    <row r="50" spans="1:16">
      <c r="A50" s="138"/>
      <c r="B50" s="7"/>
      <c r="C50" s="12" t="s">
        <v>25</v>
      </c>
      <c r="D50" s="127"/>
      <c r="E50" s="127"/>
      <c r="F50" s="127"/>
      <c r="G50" s="127"/>
      <c r="H50" s="127"/>
      <c r="I50" s="127"/>
      <c r="L50" s="127"/>
      <c r="P50" s="159"/>
    </row>
    <row r="51" spans="1:16">
      <c r="A51" s="138">
        <v>5</v>
      </c>
      <c r="B51" s="7"/>
      <c r="C51" s="12" t="s">
        <v>26</v>
      </c>
      <c r="D51" s="4">
        <v>611903.69299999997</v>
      </c>
      <c r="E51" s="93" t="s">
        <v>274</v>
      </c>
      <c r="F51" s="93" t="s">
        <v>274</v>
      </c>
      <c r="G51" s="93" t="s">
        <v>274</v>
      </c>
      <c r="H51" s="93" t="s">
        <v>274</v>
      </c>
      <c r="I51" s="4">
        <v>611886.08700000006</v>
      </c>
      <c r="J51" s="4"/>
      <c r="K51" s="4"/>
      <c r="L51" s="93" t="s">
        <v>274</v>
      </c>
      <c r="M51" s="93" t="s">
        <v>274</v>
      </c>
      <c r="N51" s="93" t="s">
        <v>274</v>
      </c>
      <c r="O51" s="4">
        <v>17.606000000000002</v>
      </c>
      <c r="P51" s="159">
        <v>5</v>
      </c>
    </row>
    <row r="52" spans="1:16">
      <c r="A52" s="138">
        <v>6</v>
      </c>
      <c r="B52" s="7"/>
      <c r="C52" s="12" t="s">
        <v>27</v>
      </c>
      <c r="D52" s="4">
        <v>252342.75700000001</v>
      </c>
      <c r="E52" s="4">
        <v>13028.268</v>
      </c>
      <c r="F52" s="4">
        <v>626.83500000000004</v>
      </c>
      <c r="G52" s="4">
        <v>24715.138999999999</v>
      </c>
      <c r="H52" s="4">
        <v>76485.123000000007</v>
      </c>
      <c r="I52" s="93" t="s">
        <v>274</v>
      </c>
      <c r="J52" s="4"/>
      <c r="K52" s="4"/>
      <c r="L52" s="4">
        <v>1097.837</v>
      </c>
      <c r="M52" s="4">
        <v>56601.697999999997</v>
      </c>
      <c r="N52" s="4">
        <v>1518.2439999999999</v>
      </c>
      <c r="O52" s="4">
        <v>78269.612999999998</v>
      </c>
      <c r="P52" s="159">
        <v>6</v>
      </c>
    </row>
    <row r="53" spans="1:16">
      <c r="A53" s="138">
        <v>7</v>
      </c>
      <c r="B53" s="7"/>
      <c r="C53" s="12" t="s">
        <v>28</v>
      </c>
      <c r="D53" s="4">
        <v>980.17899999999997</v>
      </c>
      <c r="E53" s="93" t="s">
        <v>274</v>
      </c>
      <c r="F53" s="93" t="s">
        <v>274</v>
      </c>
      <c r="G53" s="93" t="s">
        <v>274</v>
      </c>
      <c r="H53" s="93" t="s">
        <v>274</v>
      </c>
      <c r="I53" s="93" t="s">
        <v>274</v>
      </c>
      <c r="J53" s="4"/>
      <c r="K53" s="4"/>
      <c r="L53" s="93" t="s">
        <v>274</v>
      </c>
      <c r="M53" s="93" t="s">
        <v>274</v>
      </c>
      <c r="N53" s="4">
        <v>260.86099999999999</v>
      </c>
      <c r="O53" s="4">
        <v>719.31799999999998</v>
      </c>
      <c r="P53" s="159">
        <v>7</v>
      </c>
    </row>
    <row r="54" spans="1:16">
      <c r="A54" s="138">
        <v>8</v>
      </c>
      <c r="B54" s="7"/>
      <c r="C54" s="12" t="s">
        <v>29</v>
      </c>
      <c r="D54" s="4">
        <v>38541.686999999998</v>
      </c>
      <c r="E54" s="93" t="s">
        <v>274</v>
      </c>
      <c r="F54" s="93" t="s">
        <v>274</v>
      </c>
      <c r="G54" s="4">
        <v>4846.7730000000001</v>
      </c>
      <c r="H54" s="4">
        <v>10.65</v>
      </c>
      <c r="I54" s="4">
        <v>344.12099999999998</v>
      </c>
      <c r="J54" s="4"/>
      <c r="K54" s="4"/>
      <c r="L54" s="4">
        <v>2171.3719999999998</v>
      </c>
      <c r="M54" s="4">
        <v>20687.324000000001</v>
      </c>
      <c r="N54" s="4">
        <v>8.4629999999999992</v>
      </c>
      <c r="O54" s="4">
        <v>10472.984</v>
      </c>
      <c r="P54" s="159">
        <v>8</v>
      </c>
    </row>
    <row r="55" spans="1:16">
      <c r="A55" s="138">
        <v>9</v>
      </c>
      <c r="B55" s="7"/>
      <c r="C55" s="12" t="s">
        <v>30</v>
      </c>
      <c r="D55" s="4">
        <v>585.72900000000004</v>
      </c>
      <c r="E55" s="93" t="s">
        <v>274</v>
      </c>
      <c r="F55" s="93" t="s">
        <v>274</v>
      </c>
      <c r="G55" s="4">
        <v>562.38599999999997</v>
      </c>
      <c r="H55" s="93" t="s">
        <v>274</v>
      </c>
      <c r="I55" s="93" t="s">
        <v>274</v>
      </c>
      <c r="J55" s="4"/>
      <c r="K55" s="4"/>
      <c r="L55" s="93" t="s">
        <v>274</v>
      </c>
      <c r="M55" s="93" t="s">
        <v>274</v>
      </c>
      <c r="N55" s="93" t="s">
        <v>274</v>
      </c>
      <c r="O55" s="4">
        <v>23.343</v>
      </c>
      <c r="P55" s="159">
        <v>9</v>
      </c>
    </row>
    <row r="56" spans="1:16">
      <c r="A56" s="14">
        <v>10</v>
      </c>
      <c r="B56" s="7"/>
      <c r="C56" s="12" t="s">
        <v>216</v>
      </c>
      <c r="D56" s="4">
        <v>643723.44900000002</v>
      </c>
      <c r="E56" s="93" t="s">
        <v>274</v>
      </c>
      <c r="F56" s="93" t="s">
        <v>274</v>
      </c>
      <c r="G56" s="4">
        <v>637487.52800000005</v>
      </c>
      <c r="H56" s="93" t="s">
        <v>274</v>
      </c>
      <c r="I56" s="4">
        <v>6235.9210000000003</v>
      </c>
      <c r="J56" s="4"/>
      <c r="K56" s="4"/>
      <c r="L56" s="93" t="s">
        <v>274</v>
      </c>
      <c r="M56" s="93" t="s">
        <v>274</v>
      </c>
      <c r="N56" s="93" t="s">
        <v>274</v>
      </c>
      <c r="O56" s="93" t="s">
        <v>274</v>
      </c>
      <c r="P56" s="16">
        <v>10</v>
      </c>
    </row>
    <row r="58" spans="1:16" ht="15">
      <c r="E58" s="292"/>
      <c r="F58" s="178"/>
    </row>
    <row r="59" spans="1:16">
      <c r="L59" s="220"/>
      <c r="M59" s="220"/>
      <c r="N59" s="220"/>
      <c r="O59" s="220"/>
    </row>
    <row r="60" spans="1:16">
      <c r="I60" s="387"/>
    </row>
  </sheetData>
  <mergeCells count="15">
    <mergeCell ref="A5:A6"/>
    <mergeCell ref="D4:D6"/>
    <mergeCell ref="C5:C6"/>
    <mergeCell ref="E5:E6"/>
    <mergeCell ref="F5:F6"/>
    <mergeCell ref="I5:I6"/>
    <mergeCell ref="K5:K6"/>
    <mergeCell ref="J39:L42"/>
    <mergeCell ref="O39:O42"/>
    <mergeCell ref="P40:P42"/>
    <mergeCell ref="A40:A42"/>
    <mergeCell ref="D40:D41"/>
    <mergeCell ref="E39:E42"/>
    <mergeCell ref="F40:F41"/>
    <mergeCell ref="H39:H42"/>
  </mergeCells>
  <phoneticPr fontId="11" type="noConversion"/>
  <pageMargins left="0.62992125984251968" right="0.62992125984251968" top="0.98425196850393704" bottom="0.98425196850393704" header="0.51181102362204722" footer="0.51181102362204722"/>
  <pageSetup paperSize="9" scale="88" fitToWidth="2" pageOrder="overThenDown" orientation="portrait" r:id="rId1"/>
  <headerFooter alignWithMargins="0">
    <oddHeader>&amp;C- &amp;P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13</vt:i4>
      </vt:variant>
      <vt:variant>
        <vt:lpstr>Diagramme</vt:lpstr>
      </vt:variant>
      <vt:variant>
        <vt:i4>2</vt:i4>
      </vt:variant>
      <vt:variant>
        <vt:lpstr>Benannte Bereiche</vt:lpstr>
      </vt:variant>
      <vt:variant>
        <vt:i4>11</vt:i4>
      </vt:variant>
    </vt:vector>
  </HeadingPairs>
  <TitlesOfParts>
    <vt:vector size="26" baseType="lpstr">
      <vt:lpstr>Impressum</vt:lpstr>
      <vt:lpstr>Zeichenerkl</vt:lpstr>
      <vt:lpstr>Inhaltsverz</vt:lpstr>
      <vt:lpstr>Vorbemerk</vt:lpstr>
      <vt:lpstr>AG_1.</vt:lpstr>
      <vt:lpstr>AG_2.</vt:lpstr>
      <vt:lpstr>AG_3.</vt:lpstr>
      <vt:lpstr>EN_5.</vt:lpstr>
      <vt:lpstr>EN_6.</vt:lpstr>
      <vt:lpstr>EN_7.</vt:lpstr>
      <vt:lpstr>DM_9.</vt:lpstr>
      <vt:lpstr>DTAG</vt:lpstr>
      <vt:lpstr>DTEN</vt:lpstr>
      <vt:lpstr>Diagramm1</vt:lpstr>
      <vt:lpstr>Diagramm2</vt:lpstr>
      <vt:lpstr>AG_1.!Druckbereich</vt:lpstr>
      <vt:lpstr>AG_2.!Druckbereich</vt:lpstr>
      <vt:lpstr>AG_3.!Druckbereich</vt:lpstr>
      <vt:lpstr>DM_9.!Druckbereich</vt:lpstr>
      <vt:lpstr>DTAG!Druckbereich</vt:lpstr>
      <vt:lpstr>DTEN!Druckbereich</vt:lpstr>
      <vt:lpstr>EN_5.!Druckbereich</vt:lpstr>
      <vt:lpstr>EN_6.!Druckbereich</vt:lpstr>
      <vt:lpstr>EN_7.!Druckbereich</vt:lpstr>
      <vt:lpstr>Inhaltsverz!Druckbereich</vt:lpstr>
      <vt:lpstr>Vorbemerk!Druckbereich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Everyone</dc:creator>
  <cp:lastModifiedBy>Windows-Benutzer</cp:lastModifiedBy>
  <cp:lastPrinted>2026-03-23T07:32:52Z</cp:lastPrinted>
  <dcterms:created xsi:type="dcterms:W3CDTF">2000-12-20T15:24:12Z</dcterms:created>
  <dcterms:modified xsi:type="dcterms:W3CDTF">2026-04-13T11:00:18Z</dcterms:modified>
</cp:coreProperties>
</file>